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38" firstSheet="27" activeTab="27"/>
  </bookViews>
  <sheets>
    <sheet name="各科目减值准备及风险损失汇总表" sheetId="123" state="hidden" r:id="rId1"/>
    <sheet name="资产基础法贴数用表" sheetId="119" state="hidden" r:id="rId2"/>
    <sheet name="基本信息输入表" sheetId="120" state="hidden" r:id="rId3"/>
    <sheet name="申报表封面" sheetId="1" state="hidden" r:id="rId4"/>
    <sheet name="资产基础法评估明表工作流程图" sheetId="2" state="hidden" r:id="rId5"/>
    <sheet name="索引目录" sheetId="121" state="hidden" r:id="rId6"/>
    <sheet name="企业基本情况表" sheetId="5" state="hidden" r:id="rId7"/>
    <sheet name="填表说明" sheetId="6" state="hidden" r:id="rId8"/>
    <sheet name="资产负债表" sheetId="7" state="hidden" r:id="rId9"/>
    <sheet name="报告说明用表" sheetId="126" state="hidden" r:id="rId10"/>
    <sheet name="3-流动汇总" sheetId="12" state="hidden" r:id="rId11"/>
    <sheet name="表3-1货币汇总表" sheetId="13" state="hidden" r:id="rId12"/>
    <sheet name="3-1-1现金" sheetId="14" state="hidden" r:id="rId13"/>
    <sheet name="3-1-2银行存款" sheetId="15" state="hidden" r:id="rId14"/>
    <sheet name="3-1-3其他货币资金" sheetId="16" state="hidden" r:id="rId15"/>
    <sheet name="3-2交易性金融资产汇总" sheetId="17" state="hidden" r:id="rId16"/>
    <sheet name="3-2-1交易性-股票" sheetId="18" state="hidden" r:id="rId17"/>
    <sheet name="3-2-2交易性-债券" sheetId="19" state="hidden" r:id="rId18"/>
    <sheet name="3-2-3交易性-基金" sheetId="20" state="hidden" r:id="rId19"/>
    <sheet name="3-2-4交易性-其他" sheetId="118" state="hidden" r:id="rId20"/>
    <sheet name="3-3衍生金融资产" sheetId="105" state="hidden" r:id="rId21"/>
    <sheet name="3-4应收票据" sheetId="21" state="hidden" r:id="rId22"/>
    <sheet name="3-5应收账款" sheetId="22" state="hidden" r:id="rId23"/>
    <sheet name="3-6应收账款融资" sheetId="24" state="hidden" r:id="rId24"/>
    <sheet name="3-7预付款项" sheetId="23" state="hidden" r:id="rId25"/>
    <sheet name="3-8其他应收款" sheetId="26" state="hidden" r:id="rId26"/>
    <sheet name="3-9-1材料采购（在途物资）" sheetId="28" state="hidden" r:id="rId27"/>
    <sheet name="3-9-2原材料" sheetId="29" r:id="rId28"/>
    <sheet name="3-9-3在库周转材料" sheetId="30" state="hidden" r:id="rId29"/>
    <sheet name="3-9-4委托加工物资" sheetId="31" state="hidden" r:id="rId30"/>
    <sheet name="3-9-5产成品（库存商品）" sheetId="32" state="hidden" r:id="rId31"/>
    <sheet name="3-9-6在产品（自制半成品）" sheetId="33" state="hidden" r:id="rId32"/>
    <sheet name="3-9-7发出商品" sheetId="34" state="hidden" r:id="rId33"/>
    <sheet name="3-9-8在用周转材料" sheetId="35" state="hidden" r:id="rId34"/>
    <sheet name="3-9-9开发产品" sheetId="36" state="hidden" r:id="rId35"/>
    <sheet name="3-9-10开发成本" sheetId="37" state="hidden" r:id="rId36"/>
    <sheet name="3-9-11消耗性生物资产" sheetId="38" state="hidden" r:id="rId37"/>
    <sheet name="3-9-12工程施工" sheetId="39" state="hidden" r:id="rId38"/>
    <sheet name="3-10合同资产" sheetId="42" state="hidden" r:id="rId39"/>
    <sheet name="3-11持有待售资产" sheetId="107" state="hidden" r:id="rId40"/>
    <sheet name="3-12一年到期非流动资产" sheetId="40" state="hidden" r:id="rId41"/>
    <sheet name="3-13其他流动资产" sheetId="41" state="hidden" r:id="rId42"/>
    <sheet name="4-1债权投资" sheetId="46" state="hidden" r:id="rId43"/>
    <sheet name="4-2其他债权投资" sheetId="108" state="hidden" r:id="rId44"/>
    <sheet name="4-3长期应收" sheetId="49" state="hidden" r:id="rId45"/>
    <sheet name="4-4长期股权投资" sheetId="50" state="hidden" r:id="rId46"/>
    <sheet name="4-5其他权益工具投资" sheetId="47" state="hidden" r:id="rId47"/>
    <sheet name="4-6其他非流动金融资产" sheetId="45" state="hidden" r:id="rId48"/>
    <sheet name="4-7投资性房地产汇总" sheetId="51" state="hidden" r:id="rId49"/>
    <sheet name="4-7-1投资性房地产（成本计量）" sheetId="52" state="hidden" r:id="rId50"/>
    <sheet name="4-7-2投资性房地产（公允计量）" sheetId="53" state="hidden" r:id="rId51"/>
    <sheet name="4-7-3投资性地产（成本计量）" sheetId="54" state="hidden" r:id="rId52"/>
    <sheet name="4-7-4投资性地产（公允计量）" sheetId="55" state="hidden" r:id="rId53"/>
    <sheet name="4-8-1房屋建筑物" sheetId="57" state="hidden" r:id="rId54"/>
    <sheet name="4-8-2构筑物" sheetId="58" state="hidden" r:id="rId55"/>
    <sheet name="4-8-3管道沟槽" sheetId="59" state="hidden" r:id="rId56"/>
    <sheet name="4-8-4井巷工程" sheetId="60" state="hidden" r:id="rId57"/>
    <sheet name="4-8-5机器设备" sheetId="61" state="hidden" r:id="rId58"/>
    <sheet name="4-8-6车辆" sheetId="62" state="hidden" r:id="rId59"/>
    <sheet name="Sheet1" sheetId="129" state="hidden" r:id="rId60"/>
    <sheet name="4-8-8土地" sheetId="64" state="hidden" r:id="rId61"/>
    <sheet name="4-8-9船舶" sheetId="65" state="hidden" r:id="rId62"/>
    <sheet name="4-9在建工程汇总" sheetId="66" state="hidden" r:id="rId63"/>
    <sheet name="4-9-1在建（土建）" sheetId="67" state="hidden" r:id="rId64"/>
    <sheet name="4-9-2在建（设备）" sheetId="68" state="hidden" r:id="rId65"/>
    <sheet name="4-9-3在建（待摊投资）" sheetId="69" state="hidden" r:id="rId66"/>
    <sheet name="4-9-4在建（工程物资）" sheetId="70" state="hidden" r:id="rId67"/>
    <sheet name="4-10生产性生物资产" sheetId="72" state="hidden" r:id="rId68"/>
    <sheet name="4-11油气资产" sheetId="73" state="hidden" r:id="rId69"/>
    <sheet name="4-12使用权资产" sheetId="71" state="hidden" r:id="rId70"/>
    <sheet name="4-13无形资产汇总" sheetId="74" state="hidden" r:id="rId71"/>
    <sheet name="4-13-1无形-土地" sheetId="75" state="hidden" r:id="rId72"/>
    <sheet name="4-13-2无形-矿业权" sheetId="76" state="hidden" r:id="rId73"/>
    <sheet name="4-13-3无形-其他" sheetId="77" state="hidden" r:id="rId74"/>
    <sheet name="4-14开发支出" sheetId="78" state="hidden" r:id="rId75"/>
    <sheet name="4-15商誉" sheetId="79" state="hidden" r:id="rId76"/>
    <sheet name="4-16长期待摊费用" sheetId="80" state="hidden" r:id="rId77"/>
    <sheet name="4-17递延所得税资产" sheetId="81" state="hidden" r:id="rId78"/>
    <sheet name="4-18其他非流动资产" sheetId="82" state="hidden" r:id="rId79"/>
    <sheet name="5-流动负债汇总" sheetId="83" state="hidden" r:id="rId80"/>
    <sheet name="5-1短期借款" sheetId="84" state="hidden" r:id="rId81"/>
    <sheet name="5-2交易性金融负债" sheetId="85" state="hidden" r:id="rId82"/>
    <sheet name="5-3衍生金融负债" sheetId="91" state="hidden" r:id="rId83"/>
    <sheet name="5-4应付票据" sheetId="86" state="hidden" r:id="rId84"/>
    <sheet name="5-5应付账款" sheetId="87" state="hidden" r:id="rId85"/>
    <sheet name="5-6预收款项" sheetId="88" state="hidden" r:id="rId86"/>
    <sheet name="5-7合同负债" sheetId="96" state="hidden" r:id="rId87"/>
    <sheet name="5-8应付职工薪酬" sheetId="89" state="hidden" r:id="rId88"/>
    <sheet name="5-9应交税费" sheetId="90" state="hidden" r:id="rId89"/>
    <sheet name="5-10其他应付款" sheetId="93" state="hidden" r:id="rId90"/>
    <sheet name="5-11持有待售负债" sheetId="92" state="hidden" r:id="rId91"/>
    <sheet name="5-12一年内到期非流动负债" sheetId="94" state="hidden" r:id="rId92"/>
    <sheet name="5-13其他流动负债" sheetId="95" state="hidden" r:id="rId93"/>
    <sheet name="6-非流动负债汇总" sheetId="97" state="hidden" r:id="rId94"/>
    <sheet name="6-1长期借款" sheetId="98" state="hidden" r:id="rId95"/>
    <sheet name="6-2应付债券" sheetId="99" state="hidden" r:id="rId96"/>
    <sheet name="6-3租赁负债" sheetId="117" state="hidden" r:id="rId97"/>
    <sheet name="6-4长期应付款" sheetId="100" state="hidden" r:id="rId98"/>
    <sheet name="6-5预计负债" sheetId="102" state="hidden" r:id="rId99"/>
    <sheet name="6-6递延收益" sheetId="101" state="hidden" r:id="rId100"/>
    <sheet name="6-7递延所得税负债" sheetId="103" state="hidden" r:id="rId101"/>
    <sheet name="6-8其他非流动负债" sheetId="104" state="hidden" r:id="rId102"/>
    <sheet name="数值格式检测结果-App-1" sheetId="127" state="hidden" r:id="rId103"/>
    <sheet name="检测结果-App-1" sheetId="128" state="hidden" r:id="rId104"/>
    <sheet name="数值格式检测结果-App-2" sheetId="130" state="hidden" r:id="rId105"/>
    <sheet name="检测结果-App-2" sheetId="131" state="hidden" r:id="rId106"/>
    <sheet name="数值格式检测结果-App" sheetId="132" state="hidden" r:id="rId107"/>
    <sheet name="检测结果-App" sheetId="133" state="hidden" r:id="rId108"/>
    <sheet name="关联检测结果" sheetId="134" state="hidden" r:id="rId109"/>
  </sheets>
  <definedNames>
    <definedName name="_xlnm.Print_Area" localSheetId="38">'3-10合同资产'!$A$2:$M$25</definedName>
    <definedName name="_xlnm.Print_Area" localSheetId="39">'3-11持有待售资产'!$A$2:$M$22</definedName>
    <definedName name="_xlnm.Print_Area" localSheetId="12">'3-1-1现金'!$A$2:$I$22</definedName>
    <definedName name="_xlnm.Print_Area" localSheetId="40">'3-12一年到期非流动资产'!$A$2:$H$22</definedName>
    <definedName name="_xlnm.Print_Area" localSheetId="13">'3-1-2银行存款'!$A$2:$J$22</definedName>
    <definedName name="_xlnm.Print_Area" localSheetId="14">'3-1-3其他货币资金'!$A$2:$J$22</definedName>
    <definedName name="_xlnm.Print_Area" localSheetId="41">'3-13其他流动资产'!$A$2:$I$22</definedName>
    <definedName name="_xlnm.Print_Area" localSheetId="16">'3-2-1交易性-股票'!$A$2:$L$22</definedName>
    <definedName name="_xlnm.Print_Area" localSheetId="17">'3-2-2交易性-债券'!$A$2:$I$22</definedName>
    <definedName name="_xlnm.Print_Area" localSheetId="18">'3-2-3交易性-基金'!$A$2:$L$22</definedName>
    <definedName name="_xlnm.Print_Area" localSheetId="19">'3-2-4交易性-其他'!$A$2:$L$22</definedName>
    <definedName name="_xlnm.Print_Area" localSheetId="15">'3-2交易性金融资产汇总'!$A$2:$F$28</definedName>
    <definedName name="_xlnm.Print_Area" localSheetId="20">'3-3衍生金融资产'!$A$2:$L$22</definedName>
    <definedName name="_xlnm.Print_Area" localSheetId="21">'3-4应收票据'!$A$2:$J$24</definedName>
    <definedName name="_xlnm.Print_Area" localSheetId="22">'3-5应收账款'!$A$2:$L$25</definedName>
    <definedName name="_xlnm.Print_Area" localSheetId="23">'3-6应收账款融资'!$A$2:$M$24</definedName>
    <definedName name="_xlnm.Print_Area" localSheetId="24">'3-7预付款项'!$A$2:$M$24</definedName>
    <definedName name="_xlnm.Print_Area" localSheetId="25">'3-8其他应收款'!$A$2:$L$25</definedName>
    <definedName name="_xlnm.Print_Area" localSheetId="35">'3-9-10开发成本'!$A$2:$Z$24</definedName>
    <definedName name="_xlnm.Print_Area" localSheetId="36">'3-9-11消耗性生物资产'!$A$2:$O$24</definedName>
    <definedName name="_xlnm.Print_Area" localSheetId="37">'3-9-12工程施工'!$A$2:$AD$22</definedName>
    <definedName name="_xlnm.Print_Area" localSheetId="26">'3-9-1材料采购（在途物资）'!$A$2:$L$24</definedName>
    <definedName name="_xlnm.Print_Area" localSheetId="27">'3-9-2原材料'!$A$1:$H$79</definedName>
    <definedName name="_xlnm.Print_Area" localSheetId="28">'3-9-3在库周转材料'!$A$2:$O$24</definedName>
    <definedName name="_xlnm.Print_Area" localSheetId="29">'3-9-4委托加工物资'!$A$2:$M$24</definedName>
    <definedName name="_xlnm.Print_Area" localSheetId="30">'3-9-5产成品（库存商品）'!$A$2:$O$24</definedName>
    <definedName name="_xlnm.Print_Area" localSheetId="31">'3-9-6在产品（自制半成品）'!$A$2:$M$24</definedName>
    <definedName name="_xlnm.Print_Area" localSheetId="32">'3-9-7发出商品'!$A$2:$M$24</definedName>
    <definedName name="_xlnm.Print_Area" localSheetId="33">'3-9-8在用周转材料'!$A$2:$N$24</definedName>
    <definedName name="_xlnm.Print_Area" localSheetId="34">'3-9-9开发产品'!$A$2:$Y$24</definedName>
    <definedName name="_xlnm.Print_Area" localSheetId="10">'3-流动汇总'!$A$2:$F$24</definedName>
    <definedName name="_xlnm.Print_Area" localSheetId="67">'4-10生产性生物资产'!$A$2:$N$24</definedName>
    <definedName name="_xlnm.Print_Area" localSheetId="68">'4-11油气资产'!$A$2:$P$24</definedName>
    <definedName name="_xlnm.Print_Area" localSheetId="69">'4-12使用权资产'!$A$2:$K$24</definedName>
    <definedName name="_xlnm.Print_Area" localSheetId="71">'4-13-1无形-土地'!$A$2:$T$24</definedName>
    <definedName name="_xlnm.Print_Area" localSheetId="72">'4-13-2无形-矿业权'!$A$2:$Q$24</definedName>
    <definedName name="_xlnm.Print_Area" localSheetId="73">'4-13-3无形-其他'!$A$2:$O$24</definedName>
    <definedName name="_xlnm.Print_Area" localSheetId="70">'4-13无形资产汇总'!$A$2:$G$28</definedName>
    <definedName name="_xlnm.Print_Area" localSheetId="74">'4-14开发支出'!$A$2:$M$22</definedName>
    <definedName name="_xlnm.Print_Area" localSheetId="75">'4-15商誉'!$A$2:$H$24</definedName>
    <definedName name="_xlnm.Print_Area" localSheetId="76">'4-16长期待摊费用'!$A$2:$K$22</definedName>
    <definedName name="_xlnm.Print_Area" localSheetId="77">'4-17递延所得税资产'!$A$2:$H$22</definedName>
    <definedName name="_xlnm.Print_Area" localSheetId="78">'4-18其他非流动资产'!$A$2:$H$22</definedName>
    <definedName name="_xlnm.Print_Area" localSheetId="42">'4-1债权投资'!$A$2:$J$24</definedName>
    <definedName name="_xlnm.Print_Area" localSheetId="43">'4-2其他债权投资'!$A$2:$I$22</definedName>
    <definedName name="_xlnm.Print_Area" localSheetId="44">'4-3长期应收'!$A$2:$I$24</definedName>
    <definedName name="_xlnm.Print_Area" localSheetId="45">'4-4长期股权投资'!$A$2:$M$24</definedName>
    <definedName name="_xlnm.Print_Area" localSheetId="46">'4-5其他权益工具投资'!$A$2:$N$24</definedName>
    <definedName name="_xlnm.Print_Area" localSheetId="47">'4-6其他非流动金融资产'!$A$2:$N$24</definedName>
    <definedName name="_xlnm.Print_Area" localSheetId="49">'4-7-1投资性房地产（成本计量）'!$A$2:$Z$24</definedName>
    <definedName name="_xlnm.Print_Area" localSheetId="50">'4-7-2投资性房地产（公允计量）'!$A$2:$V$22</definedName>
    <definedName name="_xlnm.Print_Area" localSheetId="51">'4-7-3投资性地产（成本计量）'!$A$2:$R$24</definedName>
    <definedName name="_xlnm.Print_Area" localSheetId="52">'4-7-4投资性地产（公允计量）'!$A$2:$Q$22</definedName>
    <definedName name="_xlnm.Print_Area" localSheetId="48">'4-7投资性房地产汇总'!$A$2:$G$28</definedName>
    <definedName name="_xlnm.Print_Area" localSheetId="53">'4-8-1房屋建筑物'!$A$2:$AC$24</definedName>
    <definedName name="_xlnm.Print_Area" localSheetId="54">'4-8-2构筑物'!$A$2:$T$24</definedName>
    <definedName name="_xlnm.Print_Area" localSheetId="55">'4-8-3管道沟槽'!$A$2:$T$24</definedName>
    <definedName name="_xlnm.Print_Area" localSheetId="56">'4-8-4井巷工程'!$A$2:$Z$24</definedName>
    <definedName name="_xlnm.Print_Area" localSheetId="57">'4-8-5机器设备'!$A$2:$X$38</definedName>
    <definedName name="_xlnm.Print_Area" localSheetId="58">'4-8-6车辆'!$A$2:$W$24</definedName>
    <definedName name="_xlnm.Print_Area" localSheetId="60">'4-8-8土地'!$A$2:$R$22</definedName>
    <definedName name="_xlnm.Print_Area" localSheetId="61">'4-8-9船舶'!$A$2:$AS$24</definedName>
    <definedName name="_xlnm.Print_Area" localSheetId="63">'4-9-1在建（土建）'!$A$2:$R$24</definedName>
    <definedName name="_xlnm.Print_Area" localSheetId="64">'4-9-2在建（设备）'!$A$2:$V$24</definedName>
    <definedName name="_xlnm.Print_Area" localSheetId="65">'4-9-3在建（待摊投资）'!$A$2:$H$22</definedName>
    <definedName name="_xlnm.Print_Area" localSheetId="66">'4-9-4在建（工程物资）'!$A$2:$M$24</definedName>
    <definedName name="_xlnm.Print_Area" localSheetId="62">'4-9在建工程汇总'!$A$2:$F$28</definedName>
    <definedName name="_xlnm.Print_Area" localSheetId="89">'5-10其他应付款'!$A$2:$I$22</definedName>
    <definedName name="_xlnm.Print_Area" localSheetId="90">'5-11持有待售负债'!$A$2:$G$22</definedName>
    <definedName name="_xlnm.Print_Area" localSheetId="91">'5-12一年内到期非流动负债'!$A$2:$H$22</definedName>
    <definedName name="_xlnm.Print_Area" localSheetId="92">'5-13其他流动负债'!$A$2:$G$22</definedName>
    <definedName name="_xlnm.Print_Area" localSheetId="80">'5-1短期借款'!$A$2:$L$22</definedName>
    <definedName name="_xlnm.Print_Area" localSheetId="81">'5-2交易性金融负债'!$A$2:$I$22</definedName>
    <definedName name="_xlnm.Print_Area" localSheetId="82">'5-3衍生金融负债'!$A$2:$AE$22</definedName>
    <definedName name="_xlnm.Print_Area" localSheetId="83">'5-4应付票据'!$A$2:$H$22</definedName>
    <definedName name="_xlnm.Print_Area" localSheetId="84">'5-5应付账款'!$A$2:$I$22</definedName>
    <definedName name="_xlnm.Print_Area" localSheetId="85">'5-6预收款项'!$A$2:$I$22</definedName>
    <definedName name="_xlnm.Print_Area" localSheetId="86">'5-7合同负债'!$A$2:$J$22</definedName>
    <definedName name="_xlnm.Print_Area" localSheetId="87">'5-8应付职工薪酬'!$A$2:$F$22</definedName>
    <definedName name="_xlnm.Print_Area" localSheetId="88">'5-9应交税费'!$A$2:$G$22</definedName>
    <definedName name="_xlnm.Print_Area" localSheetId="79">'5-流动负债汇总'!$A$2:$F$30</definedName>
    <definedName name="_xlnm.Print_Area" localSheetId="94">'6-1长期借款'!$A$2:$L$22</definedName>
    <definedName name="_xlnm.Print_Area" localSheetId="95">'6-2应付债券'!$A$2:$I$22</definedName>
    <definedName name="_xlnm.Print_Area" localSheetId="96">'6-3租赁负债'!$A$2:$G$22</definedName>
    <definedName name="_xlnm.Print_Area" localSheetId="97">'6-4长期应付款'!$A$2:$G$22</definedName>
    <definedName name="_xlnm.Print_Area" localSheetId="98">'6-5预计负债'!$A$2:$G$22</definedName>
    <definedName name="_xlnm.Print_Area" localSheetId="99">'6-6递延收益'!$A$2:$I$22</definedName>
    <definedName name="_xlnm.Print_Area" localSheetId="100">'6-7递延所得税负债'!$A$2:$F$22</definedName>
    <definedName name="_xlnm.Print_Area" localSheetId="101">'6-8其他非流动负债'!$A$2:$G$22</definedName>
    <definedName name="_xlnm.Print_Area" localSheetId="93">'6-非流动负债汇总'!$A$2:$F$28</definedName>
    <definedName name="_xlnm.Print_Area" localSheetId="11">'表3-1货币汇总表'!$A$2:$G$28</definedName>
    <definedName name="_xlnm.Print_Area" localSheetId="0">各科目减值准备及风险损失汇总表!$A$2:$J$203</definedName>
    <definedName name="_xlnm.Print_Area" localSheetId="2">基本信息输入表!$A$4:$R$106</definedName>
    <definedName name="_xlnm.Print_Area" localSheetId="7">填表说明!$B$1:$B$196</definedName>
    <definedName name="_xlnm.Print_Area" localSheetId="8">资产负债表!$A$2:$L$44</definedName>
    <definedName name="_xlnm.Print_Area" localSheetId="1">资产基础法贴数用表!$A$2:$Q$27</definedName>
    <definedName name="_xlnm.Print_Titles" localSheetId="38">'3-10合同资产'!$2:$7</definedName>
    <definedName name="_xlnm.Print_Titles" localSheetId="39">'3-11持有待售资产'!$2:$6</definedName>
    <definedName name="_xlnm.Print_Titles" localSheetId="12">'3-1-1现金'!$2:$6</definedName>
    <definedName name="_xlnm.Print_Titles" localSheetId="40">'3-12一年到期非流动资产'!$2:$6</definedName>
    <definedName name="_xlnm.Print_Titles" localSheetId="13">'3-1-2银行存款'!$2:$6</definedName>
    <definedName name="_xlnm.Print_Titles" localSheetId="14">'3-1-3其他货币资金'!$2:$6</definedName>
    <definedName name="_xlnm.Print_Titles" localSheetId="41">'3-13其他流动资产'!$2:$6</definedName>
    <definedName name="_xlnm.Print_Titles" localSheetId="16">'3-2-1交易性-股票'!$2:$6</definedName>
    <definedName name="_xlnm.Print_Titles" localSheetId="17">'3-2-2交易性-债券'!$2:$6</definedName>
    <definedName name="_xlnm.Print_Titles" localSheetId="18">'3-2-3交易性-基金'!$2:$6</definedName>
    <definedName name="_xlnm.Print_Titles" localSheetId="20">'3-3衍生金融资产'!$2:$7</definedName>
    <definedName name="_xlnm.Print_Titles" localSheetId="21">'3-4应收票据'!$2:$7</definedName>
    <definedName name="_xlnm.Print_Titles" localSheetId="22">'3-5应收账款'!$2:$6</definedName>
    <definedName name="_xlnm.Print_Titles" localSheetId="23">'3-6应收账款融资'!$2:$6</definedName>
    <definedName name="_xlnm.Print_Titles" localSheetId="24">'3-7预付款项'!$2:$7</definedName>
    <definedName name="_xlnm.Print_Titles" localSheetId="25">'3-8其他应收款'!$2:$7</definedName>
    <definedName name="_xlnm.Print_Titles" localSheetId="35">'3-9-10开发成本'!$2:$7</definedName>
    <definedName name="_xlnm.Print_Titles" localSheetId="36">'3-9-11消耗性生物资产'!$2:$7</definedName>
    <definedName name="_xlnm.Print_Titles" localSheetId="37">'3-9-12工程施工'!$2:$7</definedName>
    <definedName name="_xlnm.Print_Titles" localSheetId="26">'3-9-1材料采购（在途物资）'!$2:$7</definedName>
    <definedName name="_xlnm.Print_Titles" localSheetId="27">'3-9-2原材料'!$1:$5</definedName>
    <definedName name="_xlnm.Print_Titles" localSheetId="28">'3-9-3在库周转材料'!$2:$7</definedName>
    <definedName name="_xlnm.Print_Titles" localSheetId="29">'3-9-4委托加工物资'!$2:$7</definedName>
    <definedName name="_xlnm.Print_Titles" localSheetId="30">'3-9-5产成品（库存商品）'!$2:$7</definedName>
    <definedName name="_xlnm.Print_Titles" localSheetId="31">'3-9-6在产品（自制半成品）'!$2:$7</definedName>
    <definedName name="_xlnm.Print_Titles" localSheetId="32">'3-9-7发出商品'!$2:$7</definedName>
    <definedName name="_xlnm.Print_Titles" localSheetId="33">'3-9-8在用周转材料'!$2:$7</definedName>
    <definedName name="_xlnm.Print_Titles" localSheetId="34">'3-9-9开发产品'!$2:$7</definedName>
    <definedName name="_xlnm.Print_Titles" localSheetId="67">'4-10生产性生物资产'!$2:$7</definedName>
    <definedName name="_xlnm.Print_Titles" localSheetId="68">'4-11油气资产'!$2:$7</definedName>
    <definedName name="_xlnm.Print_Titles" localSheetId="69">'4-12使用权资产'!$2:$6</definedName>
    <definedName name="_xlnm.Print_Titles" localSheetId="71">'4-13-1无形-土地'!$2:$6</definedName>
    <definedName name="_xlnm.Print_Titles" localSheetId="72">'4-13-2无形-矿业权'!$2:$6</definedName>
    <definedName name="_xlnm.Print_Titles" localSheetId="73">'4-13-3无形-其他'!$2:$6</definedName>
    <definedName name="_xlnm.Print_Titles" localSheetId="70">'4-13无形资产汇总'!$2:$6</definedName>
    <definedName name="_xlnm.Print_Titles" localSheetId="74">'4-14开发支出'!$2:$6</definedName>
    <definedName name="_xlnm.Print_Titles" localSheetId="75">'4-15商誉'!$2:$6</definedName>
    <definedName name="_xlnm.Print_Titles" localSheetId="76">'4-16长期待摊费用'!$2:$6</definedName>
    <definedName name="_xlnm.Print_Titles" localSheetId="77">'4-17递延所得税资产'!$2:$6</definedName>
    <definedName name="_xlnm.Print_Titles" localSheetId="78">'4-18其他非流动资产'!$2:$6</definedName>
    <definedName name="_xlnm.Print_Titles" localSheetId="42">'4-1债权投资'!$2:$7</definedName>
    <definedName name="_xlnm.Print_Titles" localSheetId="43">'4-2其他债权投资'!$2:$6</definedName>
    <definedName name="_xlnm.Print_Titles" localSheetId="44">'4-3长期应收'!$2:$7</definedName>
    <definedName name="_xlnm.Print_Titles" localSheetId="45">'4-4长期股权投资'!$2:$7</definedName>
    <definedName name="_xlnm.Print_Titles" localSheetId="46">'4-5其他权益工具投资'!$2:$7</definedName>
    <definedName name="_xlnm.Print_Titles" localSheetId="47">'4-6其他非流动金融资产'!$2:$7</definedName>
    <definedName name="_xlnm.Print_Titles" localSheetId="49">'4-7-1投资性房地产（成本计量）'!$2:$7</definedName>
    <definedName name="_xlnm.Print_Titles" localSheetId="50">'4-7-2投资性房地产（公允计量）'!$2:$7</definedName>
    <definedName name="_xlnm.Print_Titles" localSheetId="51">'4-7-3投资性地产（成本计量）'!$2:$7</definedName>
    <definedName name="_xlnm.Print_Titles" localSheetId="52">'4-7-4投资性地产（公允计量）'!$2:$6</definedName>
    <definedName name="_xlnm.Print_Titles" localSheetId="48">'4-7投资性房地产汇总'!$2:$6</definedName>
    <definedName name="_xlnm.Print_Titles" localSheetId="53">'4-8-1房屋建筑物'!$2:$7</definedName>
    <definedName name="_xlnm.Print_Titles" localSheetId="54">'4-8-2构筑物'!$2:$7</definedName>
    <definedName name="_xlnm.Print_Titles" localSheetId="55">'4-8-3管道沟槽'!$2:$7</definedName>
    <definedName name="_xlnm.Print_Titles" localSheetId="56">'4-8-4井巷工程'!$2:$7</definedName>
    <definedName name="_xlnm.Print_Titles" localSheetId="57">'4-8-5机器设备'!$2:$7</definedName>
    <definedName name="_xlnm.Print_Titles" localSheetId="58">'4-8-6车辆'!$2:$7</definedName>
    <definedName name="_xlnm.Print_Titles" localSheetId="60">'4-8-8土地'!$2:$7</definedName>
    <definedName name="_xlnm.Print_Titles" localSheetId="61">'4-8-9船舶'!$2:$7</definedName>
    <definedName name="_xlnm.Print_Titles" localSheetId="63">'4-9-1在建（土建）'!$2:$7</definedName>
    <definedName name="_xlnm.Print_Titles" localSheetId="64">'4-9-2在建（设备）'!$2:$7</definedName>
    <definedName name="_xlnm.Print_Titles" localSheetId="65">'4-9-3在建（待摊投资）'!$2:$6</definedName>
    <definedName name="_xlnm.Print_Titles" localSheetId="66">'4-9-4在建（工程物资）'!$2:$7</definedName>
    <definedName name="_xlnm.Print_Titles" localSheetId="62">'4-9在建工程汇总'!$2:$6</definedName>
    <definedName name="_xlnm.Print_Titles" localSheetId="89">'5-10其他应付款'!$2:$6</definedName>
    <definedName name="_xlnm.Print_Titles" localSheetId="90">'5-11持有待售负债'!$2:$6</definedName>
    <definedName name="_xlnm.Print_Titles" localSheetId="91">'5-12一年内到期非流动负债'!$2:$6</definedName>
    <definedName name="_xlnm.Print_Titles" localSheetId="92">'5-13其他流动负债'!$2:$6</definedName>
    <definedName name="_xlnm.Print_Titles" localSheetId="80">'5-1短期借款'!$2:$6</definedName>
    <definedName name="_xlnm.Print_Titles" localSheetId="81">'5-2交易性金融负债'!$2:$6</definedName>
    <definedName name="_xlnm.Print_Titles" localSheetId="82">'5-3衍生金融负债'!$2:$7</definedName>
    <definedName name="_xlnm.Print_Titles" localSheetId="83">'5-4应付票据'!$2:$6</definedName>
    <definedName name="_xlnm.Print_Titles" localSheetId="84">'5-5应付账款'!$2:$6</definedName>
    <definedName name="_xlnm.Print_Titles" localSheetId="85">'5-6预收款项'!$2:$6</definedName>
    <definedName name="_xlnm.Print_Titles" localSheetId="86">'5-7合同负债'!$2:$6</definedName>
    <definedName name="_xlnm.Print_Titles" localSheetId="87">'5-8应付职工薪酬'!$2:$6</definedName>
    <definedName name="_xlnm.Print_Titles" localSheetId="88">'5-9应交税费'!$2:$6</definedName>
    <definedName name="_xlnm.Print_Titles" localSheetId="79">'5-流动负债汇总'!$2:$6</definedName>
    <definedName name="_xlnm.Print_Titles" localSheetId="94">'6-1长期借款'!$2:$6</definedName>
    <definedName name="_xlnm.Print_Titles" localSheetId="95">'6-2应付债券'!$2:$6</definedName>
    <definedName name="_xlnm.Print_Titles" localSheetId="96">'6-3租赁负债'!$2:$6</definedName>
    <definedName name="_xlnm.Print_Titles" localSheetId="97">'6-4长期应付款'!$2:$6</definedName>
    <definedName name="_xlnm.Print_Titles" localSheetId="98">'6-5预计负债'!$2:$6</definedName>
    <definedName name="_xlnm.Print_Titles" localSheetId="99">'6-6递延收益'!$2:$6</definedName>
    <definedName name="_xlnm.Print_Titles" localSheetId="100">'6-7递延所得税负债'!$2:$6</definedName>
    <definedName name="_xlnm.Print_Titles" localSheetId="101">'6-8其他非流动负债'!$2:$6</definedName>
    <definedName name="_xlnm.Print_Titles" localSheetId="93">'6-非流动负债汇总'!$2:$6</definedName>
    <definedName name="_xlnm.Print_Titles" localSheetId="0">各科目减值准备及风险损失汇总表!$2:$7</definedName>
    <definedName name="sheet1_1" localSheetId="0">各科目减值准备及风险损失汇总表!$A$3</definedName>
    <definedName name="sheet1_10" localSheetId="0">各科目减值准备及风险损失汇总表!$J$11</definedName>
    <definedName name="sheet1_100" localSheetId="0">各科目减值准备及风险损失汇总表!$D$83</definedName>
    <definedName name="sheet1_101" localSheetId="0">各科目减值准备及风险损失汇总表!$J$83</definedName>
    <definedName name="sheet1_102" localSheetId="0">各科目减值准备及风险损失汇总表!$D$86</definedName>
    <definedName name="sheet1_103" localSheetId="0">各科目减值准备及风险损失汇总表!$J$86</definedName>
    <definedName name="sheet1_104" localSheetId="0">各科目减值准备及风险损失汇总表!$D$87</definedName>
    <definedName name="sheet1_105" localSheetId="0">各科目减值准备及风险损失汇总表!$J$87</definedName>
    <definedName name="sheet1_106" localSheetId="0">各科目减值准备及风险损失汇总表!$D$88</definedName>
    <definedName name="sheet1_107" localSheetId="0">各科目减值准备及风险损失汇总表!$J$88</definedName>
    <definedName name="sheet1_108" localSheetId="0">各科目减值准备及风险损失汇总表!$D$91</definedName>
    <definedName name="sheet1_109" localSheetId="0">各科目减值准备及风险损失汇总表!$J$91</definedName>
    <definedName name="sheet1_11" localSheetId="0">各科目减值准备及风险损失汇总表!$D$14</definedName>
    <definedName name="sheet1_110" localSheetId="0">各科目减值准备及风险损失汇总表!$D$92</definedName>
    <definedName name="sheet1_111" localSheetId="0">各科目减值准备及风险损失汇总表!$J$92</definedName>
    <definedName name="sheet1_112" localSheetId="0">各科目减值准备及风险损失汇总表!$D$93</definedName>
    <definedName name="sheet1_113" localSheetId="0">各科目减值准备及风险损失汇总表!$J$93</definedName>
    <definedName name="sheet1_114" localSheetId="0">各科目减值准备及风险损失汇总表!$D$96</definedName>
    <definedName name="sheet1_115" localSheetId="0">各科目减值准备及风险损失汇总表!$J$96</definedName>
    <definedName name="sheet1_116" localSheetId="0">各科目减值准备及风险损失汇总表!$D$97</definedName>
    <definedName name="sheet1_117" localSheetId="0">各科目减值准备及风险损失汇总表!$J$97</definedName>
    <definedName name="sheet1_118" localSheetId="0">各科目减值准备及风险损失汇总表!$D$98</definedName>
    <definedName name="sheet1_119" localSheetId="0">各科目减值准备及风险损失汇总表!$J$98</definedName>
    <definedName name="sheet1_12" localSheetId="0">各科目减值准备及风险损失汇总表!$J$14</definedName>
    <definedName name="sheet1_120" localSheetId="0">各科目减值准备及风险损失汇总表!$D$101</definedName>
    <definedName name="sheet1_121" localSheetId="0">各科目减值准备及风险损失汇总表!$J$101</definedName>
    <definedName name="sheet1_122" localSheetId="0">各科目减值准备及风险损失汇总表!$D$102</definedName>
    <definedName name="sheet1_123" localSheetId="0">各科目减值准备及风险损失汇总表!$J$102</definedName>
    <definedName name="sheet1_124" localSheetId="0">各科目减值准备及风险损失汇总表!$D$103</definedName>
    <definedName name="sheet1_125" localSheetId="0">各科目减值准备及风险损失汇总表!$J$103</definedName>
    <definedName name="sheet1_126" localSheetId="0">各科目减值准备及风险损失汇总表!$B$106</definedName>
    <definedName name="sheet1_127" localSheetId="0">各科目减值准备及风险损失汇总表!$C$106</definedName>
    <definedName name="sheet1_128" localSheetId="0">各科目减值准备及风险损失汇总表!$D$106</definedName>
    <definedName name="sheet1_129" localSheetId="0">各科目减值准备及风险损失汇总表!$E$106</definedName>
    <definedName name="sheet1_13" localSheetId="0">各科目减值准备及风险损失汇总表!$D$15</definedName>
    <definedName name="sheet1_130" localSheetId="0">各科目减值准备及风险损失汇总表!$J$106</definedName>
    <definedName name="sheet1_131" localSheetId="0">各科目减值准备及风险损失汇总表!$B$107</definedName>
    <definedName name="sheet1_132" localSheetId="0">各科目减值准备及风险损失汇总表!$C$107</definedName>
    <definedName name="sheet1_133" localSheetId="0">各科目减值准备及风险损失汇总表!$D$107</definedName>
    <definedName name="sheet1_134" localSheetId="0">各科目减值准备及风险损失汇总表!$E$107</definedName>
    <definedName name="sheet1_135" localSheetId="0">各科目减值准备及风险损失汇总表!$J$107</definedName>
    <definedName name="sheet1_136" localSheetId="0">各科目减值准备及风险损失汇总表!$B$108</definedName>
    <definedName name="sheet1_137" localSheetId="0">各科目减值准备及风险损失汇总表!$C$108</definedName>
    <definedName name="sheet1_138" localSheetId="0">各科目减值准备及风险损失汇总表!$D$108</definedName>
    <definedName name="sheet1_139" localSheetId="0">各科目减值准备及风险损失汇总表!$E$108</definedName>
    <definedName name="sheet1_14" localSheetId="0">各科目减值准备及风险损失汇总表!$J$15</definedName>
    <definedName name="sheet1_140" localSheetId="0">各科目减值准备及风险损失汇总表!$J$108</definedName>
    <definedName name="sheet1_141" localSheetId="0">各科目减值准备及风险损失汇总表!$D$111</definedName>
    <definedName name="sheet1_142" localSheetId="0">各科目减值准备及风险损失汇总表!$J$111</definedName>
    <definedName name="sheet1_143" localSheetId="0">各科目减值准备及风险损失汇总表!$D$112</definedName>
    <definedName name="sheet1_144" localSheetId="0">各科目减值准备及风险损失汇总表!$J$112</definedName>
    <definedName name="sheet1_145" localSheetId="0">各科目减值准备及风险损失汇总表!$D$113</definedName>
    <definedName name="sheet1_146" localSheetId="0">各科目减值准备及风险损失汇总表!$J$113</definedName>
    <definedName name="sheet1_147" localSheetId="0">各科目减值准备及风险损失汇总表!$C$116</definedName>
    <definedName name="sheet1_148" localSheetId="0">各科目减值准备及风险损失汇总表!$D$116</definedName>
    <definedName name="sheet1_149" localSheetId="0">各科目减值准备及风险损失汇总表!$E$116</definedName>
    <definedName name="sheet1_15" localSheetId="0">各科目减值准备及风险损失汇总表!$D$16</definedName>
    <definedName name="sheet1_150" localSheetId="0">各科目减值准备及风险损失汇总表!$J$116</definedName>
    <definedName name="sheet1_151" localSheetId="0">各科目减值准备及风险损失汇总表!$C$117</definedName>
    <definedName name="sheet1_152" localSheetId="0">各科目减值准备及风险损失汇总表!$D$117</definedName>
    <definedName name="sheet1_153" localSheetId="0">各科目减值准备及风险损失汇总表!$E$117</definedName>
    <definedName name="sheet1_154" localSheetId="0">各科目减值准备及风险损失汇总表!$J$117</definedName>
    <definedName name="sheet1_155" localSheetId="0">各科目减值准备及风险损失汇总表!$C$118</definedName>
    <definedName name="sheet1_156" localSheetId="0">各科目减值准备及风险损失汇总表!$D$118</definedName>
    <definedName name="sheet1_157" localSheetId="0">各科目减值准备及风险损失汇总表!$E$118</definedName>
    <definedName name="sheet1_158" localSheetId="0">各科目减值准备及风险损失汇总表!$J$118</definedName>
    <definedName name="sheet1_159" localSheetId="0">各科目减值准备及风险损失汇总表!$C$121</definedName>
    <definedName name="sheet1_16" localSheetId="0">各科目减值准备及风险损失汇总表!$J$16</definedName>
    <definedName name="sheet1_160" localSheetId="0">各科目减值准备及风险损失汇总表!$D$121</definedName>
    <definedName name="sheet1_161" localSheetId="0">各科目减值准备及风险损失汇总表!$E$121</definedName>
    <definedName name="sheet1_162" localSheetId="0">各科目减值准备及风险损失汇总表!$J$121</definedName>
    <definedName name="sheet1_163" localSheetId="0">各科目减值准备及风险损失汇总表!$C$122</definedName>
    <definedName name="sheet1_164" localSheetId="0">各科目减值准备及风险损失汇总表!$D$122</definedName>
    <definedName name="sheet1_165" localSheetId="0">各科目减值准备及风险损失汇总表!$E$122</definedName>
    <definedName name="sheet1_166" localSheetId="0">各科目减值准备及风险损失汇总表!$J$122</definedName>
    <definedName name="sheet1_167" localSheetId="0">各科目减值准备及风险损失汇总表!$C$123</definedName>
    <definedName name="sheet1_168" localSheetId="0">各科目减值准备及风险损失汇总表!$D$123</definedName>
    <definedName name="sheet1_169" localSheetId="0">各科目减值准备及风险损失汇总表!$E$123</definedName>
    <definedName name="sheet1_17" localSheetId="0">各科目减值准备及风险损失汇总表!$D$17</definedName>
    <definedName name="sheet1_170" localSheetId="0">各科目减值准备及风险损失汇总表!$J$123</definedName>
    <definedName name="sheet1_171" localSheetId="0">各科目减值准备及风险损失汇总表!$C$126</definedName>
    <definedName name="sheet1_172" localSheetId="0">各科目减值准备及风险损失汇总表!$D$126</definedName>
    <definedName name="sheet1_173" localSheetId="0">各科目减值准备及风险损失汇总表!$E$126</definedName>
    <definedName name="sheet1_174" localSheetId="0">各科目减值准备及风险损失汇总表!$J$126</definedName>
    <definedName name="sheet1_175" localSheetId="0">各科目减值准备及风险损失汇总表!$C$127</definedName>
    <definedName name="sheet1_176" localSheetId="0">各科目减值准备及风险损失汇总表!$D$127</definedName>
    <definedName name="sheet1_177" localSheetId="0">各科目减值准备及风险损失汇总表!$E$127</definedName>
    <definedName name="sheet1_178" localSheetId="0">各科目减值准备及风险损失汇总表!$J$127</definedName>
    <definedName name="sheet1_179" localSheetId="0">各科目减值准备及风险损失汇总表!$C$128</definedName>
    <definedName name="sheet1_18" localSheetId="0">各科目减值准备及风险损失汇总表!$J$17</definedName>
    <definedName name="sheet1_180" localSheetId="0">各科目减值准备及风险损失汇总表!$D$128</definedName>
    <definedName name="sheet1_181" localSheetId="0">各科目减值准备及风险损失汇总表!$E$128</definedName>
    <definedName name="sheet1_182" localSheetId="0">各科目减值准备及风险损失汇总表!$J$128</definedName>
    <definedName name="sheet1_183" localSheetId="0">各科目减值准备及风险损失汇总表!$C$131</definedName>
    <definedName name="sheet1_184" localSheetId="0">各科目减值准备及风险损失汇总表!$D$131</definedName>
    <definedName name="sheet1_185" localSheetId="0">各科目减值准备及风险损失汇总表!$E$131</definedName>
    <definedName name="sheet1_186" localSheetId="0">各科目减值准备及风险损失汇总表!$J$131</definedName>
    <definedName name="sheet1_187" localSheetId="0">各科目减值准备及风险损失汇总表!$C$132</definedName>
    <definedName name="sheet1_188" localSheetId="0">各科目减值准备及风险损失汇总表!$D$132</definedName>
    <definedName name="sheet1_189" localSheetId="0">各科目减值准备及风险损失汇总表!$E$132</definedName>
    <definedName name="sheet1_19" localSheetId="0">各科目减值准备及风险损失汇总表!$B$20</definedName>
    <definedName name="sheet1_190" localSheetId="0">各科目减值准备及风险损失汇总表!$J$132</definedName>
    <definedName name="sheet1_191" localSheetId="0">各科目减值准备及风险损失汇总表!$C$133</definedName>
    <definedName name="sheet1_192" localSheetId="0">各科目减值准备及风险损失汇总表!$D$133</definedName>
    <definedName name="sheet1_193" localSheetId="0">各科目减值准备及风险损失汇总表!$E$133</definedName>
    <definedName name="sheet1_194" localSheetId="0">各科目减值准备及风险损失汇总表!$J$133</definedName>
    <definedName name="sheet1_195" localSheetId="0">各科目减值准备及风险损失汇总表!$C$136</definedName>
    <definedName name="sheet1_196" localSheetId="0">各科目减值准备及风险损失汇总表!$D$136</definedName>
    <definedName name="sheet1_197" localSheetId="0">各科目减值准备及风险损失汇总表!$E$136</definedName>
    <definedName name="sheet1_198" localSheetId="0">各科目减值准备及风险损失汇总表!$J$136</definedName>
    <definedName name="sheet1_199" localSheetId="0">各科目减值准备及风险损失汇总表!$C$137</definedName>
    <definedName name="sheet1_2" localSheetId="0">各科目减值准备及风险损失汇总表!$A$5</definedName>
    <definedName name="sheet1_20" localSheetId="0">各科目减值准备及风险损失汇总表!$D$20</definedName>
    <definedName name="sheet1_200" localSheetId="0">各科目减值准备及风险损失汇总表!$D$137</definedName>
    <definedName name="sheet1_201" localSheetId="0">各科目减值准备及风险损失汇总表!$E$137</definedName>
    <definedName name="sheet1_202" localSheetId="0">各科目减值准备及风险损失汇总表!$J$137</definedName>
    <definedName name="sheet1_203" localSheetId="0">各科目减值准备及风险损失汇总表!$C$138</definedName>
    <definedName name="sheet1_204" localSheetId="0">各科目减值准备及风险损失汇总表!$D$138</definedName>
    <definedName name="sheet1_205" localSheetId="0">各科目减值准备及风险损失汇总表!$E$138</definedName>
    <definedName name="sheet1_206" localSheetId="0">各科目减值准备及风险损失汇总表!$J$138</definedName>
    <definedName name="sheet1_207" localSheetId="0">各科目减值准备及风险损失汇总表!$C$141</definedName>
    <definedName name="sheet1_208" localSheetId="0">各科目减值准备及风险损失汇总表!$D$141</definedName>
    <definedName name="sheet1_209" localSheetId="0">各科目减值准备及风险损失汇总表!$E$141</definedName>
    <definedName name="sheet1_21" localSheetId="0">各科目减值准备及风险损失汇总表!$J$20</definedName>
    <definedName name="sheet1_210" localSheetId="0">各科目减值准备及风险损失汇总表!$J$141</definedName>
    <definedName name="sheet1_211" localSheetId="0">各科目减值准备及风险损失汇总表!$C$142</definedName>
    <definedName name="sheet1_212" localSheetId="0">各科目减值准备及风险损失汇总表!$D$142</definedName>
    <definedName name="sheet1_213" localSheetId="0">各科目减值准备及风险损失汇总表!$E$142</definedName>
    <definedName name="sheet1_214" localSheetId="0">各科目减值准备及风险损失汇总表!$J$142</definedName>
    <definedName name="sheet1_215" localSheetId="0">各科目减值准备及风险损失汇总表!$C$143</definedName>
    <definedName name="sheet1_216" localSheetId="0">各科目减值准备及风险损失汇总表!$D$143</definedName>
    <definedName name="sheet1_217" localSheetId="0">各科目减值准备及风险损失汇总表!$E$143</definedName>
    <definedName name="sheet1_218" localSheetId="0">各科目减值准备及风险损失汇总表!$J$143</definedName>
    <definedName name="sheet1_219" localSheetId="0">各科目减值准备及风险损失汇总表!$C$146</definedName>
    <definedName name="sheet1_22" localSheetId="0">各科目减值准备及风险损失汇总表!$B$21</definedName>
    <definedName name="sheet1_220" localSheetId="0">各科目减值准备及风险损失汇总表!$D$146</definedName>
    <definedName name="sheet1_221" localSheetId="0">各科目减值准备及风险损失汇总表!$E$146</definedName>
    <definedName name="sheet1_222" localSheetId="0">各科目减值准备及风险损失汇总表!$J$146</definedName>
    <definedName name="sheet1_223" localSheetId="0">各科目减值准备及风险损失汇总表!$C$147</definedName>
    <definedName name="sheet1_224" localSheetId="0">各科目减值准备及风险损失汇总表!$D$147</definedName>
    <definedName name="sheet1_225" localSheetId="0">各科目减值准备及风险损失汇总表!$E$147</definedName>
    <definedName name="sheet1_226" localSheetId="0">各科目减值准备及风险损失汇总表!$J$147</definedName>
    <definedName name="sheet1_227" localSheetId="0">各科目减值准备及风险损失汇总表!$C$148</definedName>
    <definedName name="sheet1_228" localSheetId="0">各科目减值准备及风险损失汇总表!$D$148</definedName>
    <definedName name="sheet1_229" localSheetId="0">各科目减值准备及风险损失汇总表!$E$148</definedName>
    <definedName name="sheet1_23" localSheetId="0">各科目减值准备及风险损失汇总表!$D$21</definedName>
    <definedName name="sheet1_230" localSheetId="0">各科目减值准备及风险损失汇总表!$J$148</definedName>
    <definedName name="sheet1_231" localSheetId="0">各科目减值准备及风险损失汇总表!$C$151</definedName>
    <definedName name="sheet1_232" localSheetId="0">各科目减值准备及风险损失汇总表!$D$151</definedName>
    <definedName name="sheet1_233" localSheetId="0">各科目减值准备及风险损失汇总表!$E$151</definedName>
    <definedName name="sheet1_234" localSheetId="0">各科目减值准备及风险损失汇总表!$J$151</definedName>
    <definedName name="sheet1_235" localSheetId="0">各科目减值准备及风险损失汇总表!$C$152</definedName>
    <definedName name="sheet1_236" localSheetId="0">各科目减值准备及风险损失汇总表!$D$152</definedName>
    <definedName name="sheet1_237" localSheetId="0">各科目减值准备及风险损失汇总表!$E$152</definedName>
    <definedName name="sheet1_238" localSheetId="0">各科目减值准备及风险损失汇总表!$J$152</definedName>
    <definedName name="sheet1_239" localSheetId="0">各科目减值准备及风险损失汇总表!$C$153</definedName>
    <definedName name="sheet1_24" localSheetId="0">各科目减值准备及风险损失汇总表!$J$21</definedName>
    <definedName name="sheet1_240" localSheetId="0">各科目减值准备及风险损失汇总表!$D$153</definedName>
    <definedName name="sheet1_241" localSheetId="0">各科目减值准备及风险损失汇总表!$E$153</definedName>
    <definedName name="sheet1_242" localSheetId="0">各科目减值准备及风险损失汇总表!$J$153</definedName>
    <definedName name="sheet1_243" localSheetId="0">各科目减值准备及风险损失汇总表!$D$156</definedName>
    <definedName name="sheet1_244" localSheetId="0">各科目减值准备及风险损失汇总表!$J$156</definedName>
    <definedName name="sheet1_245" localSheetId="0">各科目减值准备及风险损失汇总表!$D$157</definedName>
    <definedName name="sheet1_246" localSheetId="0">各科目减值准备及风险损失汇总表!$J$157</definedName>
    <definedName name="sheet1_247" localSheetId="0">各科目减值准备及风险损失汇总表!$D$158</definedName>
    <definedName name="sheet1_248" localSheetId="0">各科目减值准备及风险损失汇总表!$J$158</definedName>
    <definedName name="sheet1_249" localSheetId="0">各科目减值准备及风险损失汇总表!$D$161</definedName>
    <definedName name="sheet1_25" localSheetId="0">各科目减值准备及风险损失汇总表!$B$22</definedName>
    <definedName name="sheet1_250" localSheetId="0">各科目减值准备及风险损失汇总表!$J$161</definedName>
    <definedName name="sheet1_251" localSheetId="0">各科目减值准备及风险损失汇总表!$D$162</definedName>
    <definedName name="sheet1_252" localSheetId="0">各科目减值准备及风险损失汇总表!$J$162</definedName>
    <definedName name="sheet1_253" localSheetId="0">各科目减值准备及风险损失汇总表!$D$163</definedName>
    <definedName name="sheet1_254" localSheetId="0">各科目减值准备及风险损失汇总表!$J$163</definedName>
    <definedName name="sheet1_255" localSheetId="0">各科目减值准备及风险损失汇总表!$D$166</definedName>
    <definedName name="sheet1_256" localSheetId="0">各科目减值准备及风险损失汇总表!$J$166</definedName>
    <definedName name="sheet1_257" localSheetId="0">各科目减值准备及风险损失汇总表!$D$167</definedName>
    <definedName name="sheet1_258" localSheetId="0">各科目减值准备及风险损失汇总表!$J$167</definedName>
    <definedName name="sheet1_259" localSheetId="0">各科目减值准备及风险损失汇总表!$D$168</definedName>
    <definedName name="sheet1_26" localSheetId="0">各科目减值准备及风险损失汇总表!$D$22</definedName>
    <definedName name="sheet1_260" localSheetId="0">各科目减值准备及风险损失汇总表!$J$168</definedName>
    <definedName name="sheet1_261" localSheetId="0">各科目减值准备及风险损失汇总表!$C$171</definedName>
    <definedName name="sheet1_262" localSheetId="0">各科目减值准备及风险损失汇总表!$D$171</definedName>
    <definedName name="sheet1_263" localSheetId="0">各科目减值准备及风险损失汇总表!$E$171</definedName>
    <definedName name="sheet1_264" localSheetId="0">各科目减值准备及风险损失汇总表!$J$171</definedName>
    <definedName name="sheet1_265" localSheetId="0">各科目减值准备及风险损失汇总表!$C$172</definedName>
    <definedName name="sheet1_266" localSheetId="0">各科目减值准备及风险损失汇总表!$D$172</definedName>
    <definedName name="sheet1_267" localSheetId="0">各科目减值准备及风险损失汇总表!$E$172</definedName>
    <definedName name="sheet1_268" localSheetId="0">各科目减值准备及风险损失汇总表!$J$172</definedName>
    <definedName name="sheet1_269" localSheetId="0">各科目减值准备及风险损失汇总表!$C$173</definedName>
    <definedName name="sheet1_27" localSheetId="0">各科目减值准备及风险损失汇总表!$J$22</definedName>
    <definedName name="sheet1_270" localSheetId="0">各科目减值准备及风险损失汇总表!$D$173</definedName>
    <definedName name="sheet1_271" localSheetId="0">各科目减值准备及风险损失汇总表!$E$173</definedName>
    <definedName name="sheet1_272" localSheetId="0">各科目减值准备及风险损失汇总表!$J$173</definedName>
    <definedName name="sheet1_273" localSheetId="0">各科目减值准备及风险损失汇总表!$C$176</definedName>
    <definedName name="sheet1_274" localSheetId="0">各科目减值准备及风险损失汇总表!$D$176</definedName>
    <definedName name="sheet1_275" localSheetId="0">各科目减值准备及风险损失汇总表!$E$176</definedName>
    <definedName name="sheet1_276" localSheetId="0">各科目减值准备及风险损失汇总表!$J$176</definedName>
    <definedName name="sheet1_277" localSheetId="0">各科目减值准备及风险损失汇总表!$C$177</definedName>
    <definedName name="sheet1_278" localSheetId="0">各科目减值准备及风险损失汇总表!$D$177</definedName>
    <definedName name="sheet1_279" localSheetId="0">各科目减值准备及风险损失汇总表!$E$177</definedName>
    <definedName name="sheet1_28" localSheetId="0">各科目减值准备及风险损失汇总表!$D$25</definedName>
    <definedName name="sheet1_280" localSheetId="0">各科目减值准备及风险损失汇总表!$J$177</definedName>
    <definedName name="sheet1_281" localSheetId="0">各科目减值准备及风险损失汇总表!$C$178</definedName>
    <definedName name="sheet1_282" localSheetId="0">各科目减值准备及风险损失汇总表!$D$178</definedName>
    <definedName name="sheet1_283" localSheetId="0">各科目减值准备及风险损失汇总表!$E$178</definedName>
    <definedName name="sheet1_284" localSheetId="0">各科目减值准备及风险损失汇总表!$J$178</definedName>
    <definedName name="sheet1_285" localSheetId="0">各科目减值准备及风险损失汇总表!$D$181</definedName>
    <definedName name="sheet1_286" localSheetId="0">各科目减值准备及风险损失汇总表!$J$181</definedName>
    <definedName name="sheet1_287" localSheetId="0">各科目减值准备及风险损失汇总表!$D$182</definedName>
    <definedName name="sheet1_288" localSheetId="0">各科目减值准备及风险损失汇总表!$J$182</definedName>
    <definedName name="sheet1_289" localSheetId="0">各科目减值准备及风险损失汇总表!$D$183</definedName>
    <definedName name="sheet1_29" localSheetId="0">各科目减值准备及风险损失汇总表!$J$25</definedName>
    <definedName name="sheet1_290" localSheetId="0">各科目减值准备及风险损失汇总表!$J$183</definedName>
    <definedName name="sheet1_291" localSheetId="0">各科目减值准备及风险损失汇总表!$D$186</definedName>
    <definedName name="sheet1_292" localSheetId="0">各科目减值准备及风险损失汇总表!$J$186</definedName>
    <definedName name="sheet1_293" localSheetId="0">各科目减值准备及风险损失汇总表!$D$187</definedName>
    <definedName name="sheet1_294" localSheetId="0">各科目减值准备及风险损失汇总表!$J$187</definedName>
    <definedName name="sheet1_295" localSheetId="0">各科目减值准备及风险损失汇总表!$D$188</definedName>
    <definedName name="sheet1_296" localSheetId="0">各科目减值准备及风险损失汇总表!$J$188</definedName>
    <definedName name="sheet1_297" localSheetId="0">各科目减值准备及风险损失汇总表!$D$191</definedName>
    <definedName name="sheet1_298" localSheetId="0">各科目减值准备及风险损失汇总表!$J$191</definedName>
    <definedName name="sheet1_299" localSheetId="0">各科目减值准备及风险损失汇总表!$D$192</definedName>
    <definedName name="sheet1_3" localSheetId="0">各科目减值准备及风险损失汇总表!$D$8</definedName>
    <definedName name="sheet1_30" localSheetId="0">各科目减值准备及风险损失汇总表!$D$26</definedName>
    <definedName name="sheet1_300" localSheetId="0">各科目减值准备及风险损失汇总表!$J$192</definedName>
    <definedName name="sheet1_301" localSheetId="0">各科目减值准备及风险损失汇总表!$D$193</definedName>
    <definedName name="sheet1_302" localSheetId="0">各科目减值准备及风险损失汇总表!$J$193</definedName>
    <definedName name="sheet1_303" localSheetId="0">各科目减值准备及风险损失汇总表!$D$196</definedName>
    <definedName name="sheet1_304" localSheetId="0">各科目减值准备及风险损失汇总表!$J$196</definedName>
    <definedName name="sheet1_305" localSheetId="0">各科目减值准备及风险损失汇总表!$D$197</definedName>
    <definedName name="sheet1_306" localSheetId="0">各科目减值准备及风险损失汇总表!$J$197</definedName>
    <definedName name="sheet1_307" localSheetId="0">各科目减值准备及风险损失汇总表!$D$198</definedName>
    <definedName name="sheet1_308" localSheetId="0">各科目减值准备及风险损失汇总表!$J$198</definedName>
    <definedName name="sheet1_309" localSheetId="0">各科目减值准备及风险损失汇总表!$D$201</definedName>
    <definedName name="sheet1_31" localSheetId="0">各科目减值准备及风险损失汇总表!$J$26</definedName>
    <definedName name="sheet1_310" localSheetId="0">各科目减值准备及风险损失汇总表!$J$201</definedName>
    <definedName name="sheet1_311" localSheetId="0">各科目减值准备及风险损失汇总表!$D$202</definedName>
    <definedName name="sheet1_312" localSheetId="0">各科目减值准备及风险损失汇总表!$J$202</definedName>
    <definedName name="sheet1_313" localSheetId="0">各科目减值准备及风险损失汇总表!$D$203</definedName>
    <definedName name="sheet1_314" localSheetId="0">各科目减值准备及风险损失汇总表!$J$203</definedName>
    <definedName name="sheet1_32" localSheetId="0">各科目减值准备及风险损失汇总表!$D$27</definedName>
    <definedName name="sheet1_33" localSheetId="0">各科目减值准备及风险损失汇总表!$J$27</definedName>
    <definedName name="sheet1_34" localSheetId="0">各科目减值准备及风险损失汇总表!$D$30</definedName>
    <definedName name="sheet1_35" localSheetId="0">各科目减值准备及风险损失汇总表!$J$30</definedName>
    <definedName name="sheet1_36" localSheetId="0">各科目减值准备及风险损失汇总表!$D$31</definedName>
    <definedName name="sheet1_37" localSheetId="0">各科目减值准备及风险损失汇总表!$J$31</definedName>
    <definedName name="sheet1_38" localSheetId="0">各科目减值准备及风险损失汇总表!$D$32</definedName>
    <definedName name="sheet1_39" localSheetId="0">各科目减值准备及风险损失汇总表!$J$32</definedName>
    <definedName name="sheet1_4" localSheetId="0">各科目减值准备及风险损失汇总表!$J$8</definedName>
    <definedName name="sheet1_40" localSheetId="0">各科目减值准备及风险损失汇总表!$D$33</definedName>
    <definedName name="sheet1_41" localSheetId="0">各科目减值准备及风险损失汇总表!$J$33</definedName>
    <definedName name="sheet1_42" localSheetId="0">各科目减值准备及风险损失汇总表!$D$36</definedName>
    <definedName name="sheet1_43" localSheetId="0">各科目减值准备及风险损失汇总表!$J$36</definedName>
    <definedName name="sheet1_44" localSheetId="0">各科目减值准备及风险损失汇总表!$D$37</definedName>
    <definedName name="sheet1_45" localSheetId="0">各科目减值准备及风险损失汇总表!$J$37</definedName>
    <definedName name="sheet1_46" localSheetId="0">各科目减值准备及风险损失汇总表!$D$38</definedName>
    <definedName name="sheet1_47" localSheetId="0">各科目减值准备及风险损失汇总表!$J$38</definedName>
    <definedName name="sheet1_48" localSheetId="0">各科目减值准备及风险损失汇总表!$D$41</definedName>
    <definedName name="sheet1_49" localSheetId="0">各科目减值准备及风险损失汇总表!$J$41</definedName>
    <definedName name="sheet1_5" localSheetId="0">各科目减值准备及风险损失汇总表!$D$9</definedName>
    <definedName name="sheet1_50" localSheetId="0">各科目减值准备及风险损失汇总表!$D$42</definedName>
    <definedName name="sheet1_51" localSheetId="0">各科目减值准备及风险损失汇总表!$J$42</definedName>
    <definedName name="sheet1_52" localSheetId="0">各科目减值准备及风险损失汇总表!$D$43</definedName>
    <definedName name="sheet1_53" localSheetId="0">各科目减值准备及风险损失汇总表!$J$43</definedName>
    <definedName name="sheet1_54" localSheetId="0">各科目减值准备及风险损失汇总表!$D$46</definedName>
    <definedName name="sheet1_55" localSheetId="0">各科目减值准备及风险损失汇总表!$J$46</definedName>
    <definedName name="sheet1_56" localSheetId="0">各科目减值准备及风险损失汇总表!$D$47</definedName>
    <definedName name="sheet1_57" localSheetId="0">各科目减值准备及风险损失汇总表!$J$47</definedName>
    <definedName name="sheet1_58" localSheetId="0">各科目减值准备及风险损失汇总表!$D$48</definedName>
    <definedName name="sheet1_59" localSheetId="0">各科目减值准备及风险损失汇总表!$J$48</definedName>
    <definedName name="sheet1_6" localSheetId="0">各科目减值准备及风险损失汇总表!$J$9</definedName>
    <definedName name="sheet1_60" localSheetId="0">各科目减值准备及风险损失汇总表!$D$51</definedName>
    <definedName name="sheet1_61" localSheetId="0">各科目减值准备及风险损失汇总表!$J$51</definedName>
    <definedName name="sheet1_62" localSheetId="0">各科目减值准备及风险损失汇总表!$D$52</definedName>
    <definedName name="sheet1_63" localSheetId="0">各科目减值准备及风险损失汇总表!$J$52</definedName>
    <definedName name="sheet1_64" localSheetId="0">各科目减值准备及风险损失汇总表!$D$53</definedName>
    <definedName name="sheet1_65" localSheetId="0">各科目减值准备及风险损失汇总表!$J$53</definedName>
    <definedName name="sheet1_66" localSheetId="0">各科目减值准备及风险损失汇总表!$D$56</definedName>
    <definedName name="sheet1_67" localSheetId="0">各科目减值准备及风险损失汇总表!$J$56</definedName>
    <definedName name="sheet1_68" localSheetId="0">各科目减值准备及风险损失汇总表!$D$57</definedName>
    <definedName name="sheet1_69" localSheetId="0">各科目减值准备及风险损失汇总表!$J$57</definedName>
    <definedName name="sheet1_7" localSheetId="0">各科目减值准备及风险损失汇总表!$D$10</definedName>
    <definedName name="sheet1_70" localSheetId="0">各科目减值准备及风险损失汇总表!$D$58</definedName>
    <definedName name="sheet1_71" localSheetId="0">各科目减值准备及风险损失汇总表!$J$58</definedName>
    <definedName name="sheet1_72" localSheetId="0">各科目减值准备及风险损失汇总表!$D$61</definedName>
    <definedName name="sheet1_73" localSheetId="0">各科目减值准备及风险损失汇总表!$J$61</definedName>
    <definedName name="sheet1_74" localSheetId="0">各科目减值准备及风险损失汇总表!$D$62</definedName>
    <definedName name="sheet1_75" localSheetId="0">各科目减值准备及风险损失汇总表!$J$62</definedName>
    <definedName name="sheet1_76" localSheetId="0">各科目减值准备及风险损失汇总表!$D$63</definedName>
    <definedName name="sheet1_77" localSheetId="0">各科目减值准备及风险损失汇总表!$J$63</definedName>
    <definedName name="sheet1_78" localSheetId="0">各科目减值准备及风险损失汇总表!$D$66</definedName>
    <definedName name="sheet1_79" localSheetId="0">各科目减值准备及风险损失汇总表!$J$66</definedName>
    <definedName name="sheet1_8" localSheetId="0">各科目减值准备及风险损失汇总表!$J$10</definedName>
    <definedName name="sheet1_80" localSheetId="0">各科目减值准备及风险损失汇总表!$D$67</definedName>
    <definedName name="sheet1_81" localSheetId="0">各科目减值准备及风险损失汇总表!$J$67</definedName>
    <definedName name="sheet1_82" localSheetId="0">各科目减值准备及风险损失汇总表!$D$68</definedName>
    <definedName name="sheet1_83" localSheetId="0">各科目减值准备及风险损失汇总表!$J$68</definedName>
    <definedName name="sheet1_84" localSheetId="0">各科目减值准备及风险损失汇总表!$D$71</definedName>
    <definedName name="sheet1_85" localSheetId="0">各科目减值准备及风险损失汇总表!$J$71</definedName>
    <definedName name="sheet1_86" localSheetId="0">各科目减值准备及风险损失汇总表!$D$72</definedName>
    <definedName name="sheet1_87" localSheetId="0">各科目减值准备及风险损失汇总表!$J$72</definedName>
    <definedName name="sheet1_88" localSheetId="0">各科目减值准备及风险损失汇总表!$D$73</definedName>
    <definedName name="sheet1_89" localSheetId="0">各科目减值准备及风险损失汇总表!$J$73</definedName>
    <definedName name="sheet1_9" localSheetId="0">各科目减值准备及风险损失汇总表!$D$11</definedName>
    <definedName name="sheet1_90" localSheetId="0">各科目减值准备及风险损失汇总表!$D$76</definedName>
    <definedName name="sheet1_91" localSheetId="0">各科目减值准备及风险损失汇总表!$J$76</definedName>
    <definedName name="sheet1_92" localSheetId="0">各科目减值准备及风险损失汇总表!$D$77</definedName>
    <definedName name="sheet1_93" localSheetId="0">各科目减值准备及风险损失汇总表!$J$77</definedName>
    <definedName name="sheet1_94" localSheetId="0">各科目减值准备及风险损失汇总表!$D$78</definedName>
    <definedName name="sheet1_95" localSheetId="0">各科目减值准备及风险损失汇总表!$J$78</definedName>
    <definedName name="sheet1_96" localSheetId="0">各科目减值准备及风险损失汇总表!$D$81</definedName>
    <definedName name="sheet1_97" localSheetId="0">各科目减值准备及风险损失汇总表!$J$81</definedName>
    <definedName name="sheet1_98" localSheetId="0">各科目减值准备及风险损失汇总表!$D$82</definedName>
    <definedName name="sheet1_99" localSheetId="0">各科目减值准备及风险损失汇总表!$J$82</definedName>
    <definedName name="sheet100_1" localSheetId="94">'6-1长期借款'!$I$20</definedName>
    <definedName name="sheet100_10" localSheetId="94">'6-1长期借款'!$J$21</definedName>
    <definedName name="sheet100_11" localSheetId="94">'6-1长期借款'!$A$22</definedName>
    <definedName name="sheet100_12" localSheetId="94">'6-1长期借款'!$H$7</definedName>
    <definedName name="sheet100_2" localSheetId="94">'6-1长期借款'!$J$20</definedName>
    <definedName name="sheet100_3" localSheetId="94">'6-1长期借款'!$A$3</definedName>
    <definedName name="sheet100_4" localSheetId="94">'6-1长期借款'!$A$5</definedName>
    <definedName name="sheet100_5" localSheetId="94">'6-1长期借款'!$I$7</definedName>
    <definedName name="sheet100_6" localSheetId="94">'6-1长期借款'!$J$7</definedName>
    <definedName name="sheet100_7" localSheetId="94">'6-1长期借款'!$I$19</definedName>
    <definedName name="sheet100_8" localSheetId="94">'6-1长期借款'!$J$19</definedName>
    <definedName name="sheet100_9" localSheetId="94">'6-1长期借款'!$A$21</definedName>
    <definedName name="sheet100000" localSheetId="9">报告说明用表!$C$4</definedName>
    <definedName name="sheet100001" localSheetId="9">报告说明用表!$C$5</definedName>
    <definedName name="sheet100002" localSheetId="9">报告说明用表!$C$6</definedName>
    <definedName name="sheet100003" localSheetId="9">报告说明用表!$C$7</definedName>
    <definedName name="sheet100004" localSheetId="9">报告说明用表!$C$8</definedName>
    <definedName name="sheet100005" localSheetId="9">报告说明用表!$C$10</definedName>
    <definedName name="sheet100006" localSheetId="9">报告说明用表!$C$11</definedName>
    <definedName name="sheet100007" localSheetId="9">报告说明用表!$C$12</definedName>
    <definedName name="sheet100008" localSheetId="9">报告说明用表!$G$44</definedName>
    <definedName name="sheet100009" localSheetId="9">报告说明用表!$G$46</definedName>
    <definedName name="sheet100010" localSheetId="9">报告说明用表!$G$47</definedName>
    <definedName name="sheet100011" localSheetId="9">报告说明用表!$G$48</definedName>
    <definedName name="sheet100012" localSheetId="9">报告说明用表!$G$49</definedName>
    <definedName name="sheet100013" localSheetId="9">报告说明用表!$G$50</definedName>
    <definedName name="sheet100014" localSheetId="9">报告说明用表!$G$51</definedName>
    <definedName name="sheet100015" localSheetId="9">报告说明用表!$G$53</definedName>
    <definedName name="sheet100016" localSheetId="9">报告说明用表!$G$55</definedName>
    <definedName name="sheet100017" localSheetId="9">报告说明用表!$G$56</definedName>
    <definedName name="sheet100018" localSheetId="9">报告说明用表!$C$14</definedName>
    <definedName name="sheet100019" localSheetId="9">报告说明用表!$C$15</definedName>
    <definedName name="sheet100020" localSheetId="9">报告说明用表!$B$42</definedName>
    <definedName name="sheet100021" localSheetId="9">报告说明用表!$F$58</definedName>
    <definedName name="sheet100022" localSheetId="9">报告说明用表!$C$54</definedName>
    <definedName name="sheet100023" localSheetId="9">报告说明用表!$D$54</definedName>
    <definedName name="sheet100024" localSheetId="9">报告说明用表!$E$54</definedName>
    <definedName name="sheet100025" localSheetId="9">报告说明用表!$F$54</definedName>
    <definedName name="sheet100026" localSheetId="9">报告说明用表!$C$57</definedName>
    <definedName name="sheet100027" localSheetId="9">报告说明用表!$D$57</definedName>
    <definedName name="sheet100028" localSheetId="9">报告说明用表!$E$57</definedName>
    <definedName name="sheet100029" localSheetId="9">报告说明用表!$F$57</definedName>
    <definedName name="sheet100030" localSheetId="9">报告说明用表!$C$58</definedName>
    <definedName name="sheet100031" localSheetId="9">报告说明用表!$D$58</definedName>
    <definedName name="sheet100032" localSheetId="9">报告说明用表!$E$58</definedName>
    <definedName name="sheet100033" localSheetId="9">报告说明用表!$B$61</definedName>
    <definedName name="sheet100034" localSheetId="9">报告说明用表!$F$64</definedName>
    <definedName name="sheet100035" localSheetId="9">报告说明用表!$G$75</definedName>
    <definedName name="sheet100036" localSheetId="9">报告说明用表!$G$76</definedName>
    <definedName name="sheet100037" localSheetId="9">报告说明用表!$G$77</definedName>
    <definedName name="sheet100038" localSheetId="9">报告说明用表!$G$78</definedName>
    <definedName name="sheet100039" localSheetId="9">报告说明用表!$G$79</definedName>
    <definedName name="sheet100040" localSheetId="9">报告说明用表!$G$80</definedName>
    <definedName name="sheet100041" localSheetId="9">报告说明用表!$G$81</definedName>
    <definedName name="sheet100042" localSheetId="9">报告说明用表!$G$82</definedName>
    <definedName name="sheet100043" localSheetId="9">报告说明用表!$G$83</definedName>
    <definedName name="sheet100044" localSheetId="9">报告说明用表!$G$84</definedName>
    <definedName name="sheet100045" localSheetId="9">报告说明用表!$G$85</definedName>
    <definedName name="sheet100046" localSheetId="9">报告说明用表!$G$86</definedName>
    <definedName name="sheet100047" localSheetId="9">报告说明用表!$G$87</definedName>
    <definedName name="sheet100048" localSheetId="9">报告说明用表!$G$88</definedName>
    <definedName name="sheet100049" localSheetId="9">报告说明用表!$B$74</definedName>
    <definedName name="sheet100050" localSheetId="9">报告说明用表!$F$88</definedName>
    <definedName name="sheet100051" localSheetId="9">报告说明用表!$C$88</definedName>
    <definedName name="sheet100052" localSheetId="9">报告说明用表!$C$92</definedName>
    <definedName name="sheet100053" localSheetId="9">报告说明用表!$D$92</definedName>
    <definedName name="sheet100054" localSheetId="9">报告说明用表!$C$93</definedName>
    <definedName name="sheet100055" localSheetId="9">报告说明用表!$D$93</definedName>
    <definedName name="sheet100056" localSheetId="9">报告说明用表!$C$94</definedName>
    <definedName name="sheet100057" localSheetId="9">报告说明用表!$D$94</definedName>
    <definedName name="sheet100058" localSheetId="9">报告说明用表!$C$75</definedName>
    <definedName name="sheet100059" localSheetId="9">报告说明用表!$C$76</definedName>
    <definedName name="sheet100060" localSheetId="9">报告说明用表!$D$76</definedName>
    <definedName name="sheet100061" localSheetId="9">报告说明用表!$D$75</definedName>
    <definedName name="sheet100062" localSheetId="9">报告说明用表!$C$77</definedName>
    <definedName name="sheet100063" localSheetId="9">报告说明用表!$D$77</definedName>
    <definedName name="sheet100064" localSheetId="9">报告说明用表!$C$78</definedName>
    <definedName name="sheet100065" localSheetId="9">报告说明用表!$D$78</definedName>
    <definedName name="sheet100066" localSheetId="9">报告说明用表!$C$79</definedName>
    <definedName name="sheet100067" localSheetId="9">报告说明用表!$D$79</definedName>
    <definedName name="sheet100068" localSheetId="9">报告说明用表!$C$80</definedName>
    <definedName name="sheet100069" localSheetId="9">报告说明用表!$D$80</definedName>
    <definedName name="sheet100070" localSheetId="9">报告说明用表!$C$81</definedName>
    <definedName name="sheet100071" localSheetId="9">报告说明用表!$D$81</definedName>
    <definedName name="sheet100072" localSheetId="9">报告说明用表!$C$82</definedName>
    <definedName name="sheet100073" localSheetId="9">报告说明用表!$D$82</definedName>
    <definedName name="sheet100074" localSheetId="9">报告说明用表!$C$83</definedName>
    <definedName name="sheet100075" localSheetId="9">报告说明用表!$D$83</definedName>
    <definedName name="sheet100076" localSheetId="9">报告说明用表!$C$84</definedName>
    <definedName name="sheet100077" localSheetId="9">报告说明用表!$D$84</definedName>
    <definedName name="sheet100078" localSheetId="9">报告说明用表!$C$85</definedName>
    <definedName name="sheet100079" localSheetId="9">报告说明用表!$D$85</definedName>
    <definedName name="sheet100080" localSheetId="9">报告说明用表!$C$86</definedName>
    <definedName name="sheet100081" localSheetId="9">报告说明用表!$D$86</definedName>
    <definedName name="sheet100082" localSheetId="9">报告说明用表!$C$87</definedName>
    <definedName name="sheet100083" localSheetId="9">报告说明用表!$D$87</definedName>
    <definedName name="sheet100084" localSheetId="9">报告说明用表!$D$88</definedName>
    <definedName name="sheet100086" localSheetId="9">报告说明用表!$C$98</definedName>
    <definedName name="sheet100087" localSheetId="9">报告说明用表!$D$98</definedName>
    <definedName name="sheet100088" localSheetId="9">报告说明用表!$C$99</definedName>
    <definedName name="sheet100089" localSheetId="9">报告说明用表!$D$99</definedName>
    <definedName name="sheet100090" localSheetId="9">报告说明用表!$C$100</definedName>
    <definedName name="sheet100091" localSheetId="9">报告说明用表!$D$100</definedName>
    <definedName name="sheet100092" localSheetId="9">报告说明用表!$E$79</definedName>
    <definedName name="sheet100093" localSheetId="9">报告说明用表!$F$79</definedName>
    <definedName name="sheet100094" localSheetId="9">报告说明用表!$C$104</definedName>
    <definedName name="sheet100095" localSheetId="9">报告说明用表!$D$104</definedName>
    <definedName name="sheet100096" localSheetId="9">报告说明用表!$C$105</definedName>
    <definedName name="sheet100097" localSheetId="9">报告说明用表!$D$105</definedName>
    <definedName name="sheet100098" localSheetId="9">报告说明用表!$C$106</definedName>
    <definedName name="sheet100099" localSheetId="9">报告说明用表!$D$106</definedName>
    <definedName name="sheet100100" localSheetId="9">报告说明用表!$E$82</definedName>
    <definedName name="sheet100101" localSheetId="9">报告说明用表!$F$82</definedName>
    <definedName name="sheet100102" localSheetId="9">报告说明用表!$C$122</definedName>
    <definedName name="sheet100103" localSheetId="9">报告说明用表!$D$122</definedName>
    <definedName name="sheet100104" localSheetId="9">报告说明用表!$E$122</definedName>
    <definedName name="sheet100105" localSheetId="9">报告说明用表!$C$111</definedName>
    <definedName name="sheet100106" localSheetId="9">报告说明用表!$D$111</definedName>
    <definedName name="sheet100107" localSheetId="9">报告说明用表!$E$111</definedName>
    <definedName name="sheet100108" localSheetId="9">报告说明用表!$F$111</definedName>
    <definedName name="sheet100109" localSheetId="9">报告说明用表!$G$111</definedName>
    <definedName name="sheet100110" localSheetId="9">报告说明用表!$H$111</definedName>
    <definedName name="sheet100111" localSheetId="9">报告说明用表!$C$114</definedName>
    <definedName name="sheet100112" localSheetId="9">报告说明用表!$D$114</definedName>
    <definedName name="sheet100113" localSheetId="9">报告说明用表!$E$114</definedName>
    <definedName name="sheet100114" localSheetId="9">报告说明用表!$F$114</definedName>
    <definedName name="sheet100115" localSheetId="9">报告说明用表!$G$114</definedName>
    <definedName name="sheet100116" localSheetId="9">报告说明用表!$H$114</definedName>
    <definedName name="sheet100117" localSheetId="9">报告说明用表!$C$115</definedName>
    <definedName name="sheet100118" localSheetId="9">报告说明用表!$D$115</definedName>
    <definedName name="sheet100119" localSheetId="9">报告说明用表!$E$115</definedName>
    <definedName name="sheet100120" localSheetId="9">报告说明用表!$F$115</definedName>
    <definedName name="sheet100121" localSheetId="9">报告说明用表!$G$115</definedName>
    <definedName name="sheet100122" localSheetId="9">报告说明用表!$H$115</definedName>
    <definedName name="sheet100123" localSheetId="9">报告说明用表!$C$126</definedName>
    <definedName name="sheet100124" localSheetId="9">报告说明用表!$D$126</definedName>
    <definedName name="sheet100125" localSheetId="9">报告说明用表!$C$127</definedName>
    <definedName name="sheet100126" localSheetId="9">报告说明用表!$D$127</definedName>
    <definedName name="sheet100127" localSheetId="9">报告说明用表!$C$128</definedName>
    <definedName name="sheet100128" localSheetId="9">报告说明用表!$D$128</definedName>
    <definedName name="sheet100129" localSheetId="9">报告说明用表!$E$84</definedName>
    <definedName name="sheet100130" localSheetId="9">报告说明用表!$F$84</definedName>
    <definedName name="sheet100131" localSheetId="9">报告说明用表!$E$85</definedName>
    <definedName name="sheet100132" localSheetId="9">报告说明用表!$F$85</definedName>
    <definedName name="sheet100133" localSheetId="9">报告说明用表!$E$88</definedName>
    <definedName name="sheet100134" localSheetId="9">报告说明用表!$C$132</definedName>
    <definedName name="sheet100135" localSheetId="9">报告说明用表!$D$132</definedName>
    <definedName name="sheet100136" localSheetId="9">报告说明用表!$E$132</definedName>
    <definedName name="sheet100137" localSheetId="9">报告说明用表!$F$132</definedName>
    <definedName name="sheet100138" localSheetId="9">报告说明用表!$C$133</definedName>
    <definedName name="sheet100139" localSheetId="9">报告说明用表!$D$133</definedName>
    <definedName name="sheet100140" localSheetId="9">报告说明用表!$E$133</definedName>
    <definedName name="sheet100141" localSheetId="9">报告说明用表!$F$133</definedName>
    <definedName name="sheet100142" localSheetId="9">报告说明用表!$C$134</definedName>
    <definedName name="sheet100143" localSheetId="9">报告说明用表!$D$134</definedName>
    <definedName name="sheet100144" localSheetId="9">报告说明用表!$E$134</definedName>
    <definedName name="sheet100145" localSheetId="9">报告说明用表!$F$134</definedName>
    <definedName name="sheet100146" localSheetId="9">报告说明用表!$C$135</definedName>
    <definedName name="sheet100147" localSheetId="9">报告说明用表!$D$135</definedName>
    <definedName name="sheet100148" localSheetId="9">报告说明用表!$E$135</definedName>
    <definedName name="sheet100149" localSheetId="9">报告说明用表!$F$135</definedName>
    <definedName name="sheet100150" localSheetId="9">报告说明用表!$C$136</definedName>
    <definedName name="sheet100151" localSheetId="9">报告说明用表!$D$136</definedName>
    <definedName name="sheet100152" localSheetId="9">报告说明用表!$E$136</definedName>
    <definedName name="sheet100153" localSheetId="9">报告说明用表!$F$136</definedName>
    <definedName name="sheet100154" localSheetId="9">报告说明用表!$C$138</definedName>
    <definedName name="sheet100155" localSheetId="9">报告说明用表!$D$138</definedName>
    <definedName name="sheet100156" localSheetId="9">报告说明用表!$E$138</definedName>
    <definedName name="sheet100157" localSheetId="9">报告说明用表!$F$138</definedName>
    <definedName name="sheet100158" localSheetId="9">报告说明用表!$C$139</definedName>
    <definedName name="sheet100159" localSheetId="9">报告说明用表!$D$139</definedName>
    <definedName name="sheet100160" localSheetId="9">报告说明用表!$E$139</definedName>
    <definedName name="sheet100161" localSheetId="9">报告说明用表!$F$139</definedName>
    <definedName name="sheet100162" localSheetId="9">报告说明用表!$C$140</definedName>
    <definedName name="sheet100163" localSheetId="9">报告说明用表!$D$140</definedName>
    <definedName name="sheet100164" localSheetId="9">报告说明用表!$E$140</definedName>
    <definedName name="sheet100165" localSheetId="9">报告说明用表!$F$140</definedName>
    <definedName name="sheet100166" localSheetId="9">报告说明用表!$C$141</definedName>
    <definedName name="sheet100167" localSheetId="9">报告说明用表!$D$141</definedName>
    <definedName name="sheet100168" localSheetId="9">报告说明用表!$E$141</definedName>
    <definedName name="sheet100169" localSheetId="9">报告说明用表!$F$141</definedName>
    <definedName name="sheet100170" localSheetId="9">报告说明用表!$C$142</definedName>
    <definedName name="sheet100171" localSheetId="9">报告说明用表!$D$142</definedName>
    <definedName name="sheet100172" localSheetId="9">报告说明用表!$E$142</definedName>
    <definedName name="sheet100173" localSheetId="9">报告说明用表!$F$142</definedName>
    <definedName name="sheet100174" localSheetId="9">报告说明用表!$C$143</definedName>
    <definedName name="sheet100175" localSheetId="9">报告说明用表!$D$143</definedName>
    <definedName name="sheet100176" localSheetId="9">报告说明用表!$E$143</definedName>
    <definedName name="sheet100177" localSheetId="9">报告说明用表!$F$143</definedName>
    <definedName name="sheet100178" localSheetId="9">报告说明用表!$C$144</definedName>
    <definedName name="sheet100179" localSheetId="9">报告说明用表!$D$144</definedName>
    <definedName name="sheet100180" localSheetId="9">报告说明用表!$E$144</definedName>
    <definedName name="sheet100181" localSheetId="9">报告说明用表!$F$144</definedName>
    <definedName name="sheet100182" localSheetId="9">报告说明用表!$C$145</definedName>
    <definedName name="sheet100183" localSheetId="9">报告说明用表!$D$145</definedName>
    <definedName name="sheet100184" localSheetId="9">报告说明用表!$E$145</definedName>
    <definedName name="sheet100185" localSheetId="9">报告说明用表!$F$145</definedName>
    <definedName name="sheet100186" localSheetId="9">报告说明用表!$C$146</definedName>
    <definedName name="sheet100187" localSheetId="9">报告说明用表!$D$146</definedName>
    <definedName name="sheet100188" localSheetId="9">报告说明用表!$E$146</definedName>
    <definedName name="sheet100189" localSheetId="9">报告说明用表!$F$146</definedName>
    <definedName name="sheet100190" localSheetId="9">报告说明用表!$C$150</definedName>
    <definedName name="sheet100191" localSheetId="9">报告说明用表!$D$150</definedName>
    <definedName name="sheet100192" localSheetId="9">报告说明用表!$C$151</definedName>
    <definedName name="sheet100193" localSheetId="9">报告说明用表!$D$151</definedName>
    <definedName name="sheet100194" localSheetId="9">报告说明用表!$C$152</definedName>
    <definedName name="sheet100195" localSheetId="9">报告说明用表!$D$152</definedName>
    <definedName name="sheet100198" localSheetId="9">报告说明用表!$B$171</definedName>
    <definedName name="sheet100199" localSheetId="9">报告说明用表!$F$185</definedName>
    <definedName name="sheet100200" localSheetId="9">报告说明用表!$C$189</definedName>
    <definedName name="sheet100201" localSheetId="9">报告说明用表!$D$189</definedName>
    <definedName name="sheet100202" localSheetId="9">报告说明用表!$C$190</definedName>
    <definedName name="sheet100203" localSheetId="9">报告说明用表!$D$190</definedName>
    <definedName name="sheet100204" localSheetId="9">报告说明用表!$C$191</definedName>
    <definedName name="sheet100205" localSheetId="9">报告说明用表!$D$191</definedName>
    <definedName name="sheet100206" localSheetId="9">报告说明用表!$C$192</definedName>
    <definedName name="sheet100207" localSheetId="9">报告说明用表!$D$192</definedName>
    <definedName name="sheet100208" localSheetId="9">报告说明用表!$C$193</definedName>
    <definedName name="sheet100209" localSheetId="9">报告说明用表!$D$193</definedName>
    <definedName name="sheet100210" localSheetId="9">报告说明用表!$C$194</definedName>
    <definedName name="sheet100211" localSheetId="9">报告说明用表!$D$194</definedName>
    <definedName name="sheet100212" localSheetId="9">报告说明用表!$C$199</definedName>
    <definedName name="sheet100213" localSheetId="9">报告说明用表!$D$199</definedName>
    <definedName name="sheet100214" localSheetId="9">报告说明用表!$E$199</definedName>
    <definedName name="sheet100215" localSheetId="9">报告说明用表!$F$199</definedName>
    <definedName name="sheet100216" localSheetId="9">报告说明用表!$G$199</definedName>
    <definedName name="sheet100217" localSheetId="9">报告说明用表!$H$199</definedName>
    <definedName name="sheet100218" localSheetId="9">报告说明用表!$I$199</definedName>
    <definedName name="sheet100219" localSheetId="9">报告说明用表!$J$199</definedName>
    <definedName name="sheet100220" localSheetId="9">报告说明用表!$C$200</definedName>
    <definedName name="sheet100221" localSheetId="9">报告说明用表!$D$200</definedName>
    <definedName name="sheet100222" localSheetId="9">报告说明用表!$E$200</definedName>
    <definedName name="sheet100223" localSheetId="9">报告说明用表!$F$200</definedName>
    <definedName name="sheet100224" localSheetId="9">报告说明用表!$G$200</definedName>
    <definedName name="sheet100225" localSheetId="9">报告说明用表!$H$200</definedName>
    <definedName name="sheet100226" localSheetId="9">报告说明用表!$I$200</definedName>
    <definedName name="sheet100227" localSheetId="9">报告说明用表!$J$200</definedName>
    <definedName name="sheet100228" localSheetId="9">报告说明用表!$C$201</definedName>
    <definedName name="sheet100229" localSheetId="9">报告说明用表!$D$201</definedName>
    <definedName name="sheet100230" localSheetId="9">报告说明用表!$E$201</definedName>
    <definedName name="sheet100231" localSheetId="9">报告说明用表!$F$201</definedName>
    <definedName name="sheet100232" localSheetId="9">报告说明用表!$G$201</definedName>
    <definedName name="sheet100233" localSheetId="9">报告说明用表!$H$201</definedName>
    <definedName name="sheet100234" localSheetId="9">报告说明用表!$I$201</definedName>
    <definedName name="sheet100235" localSheetId="9">报告说明用表!$J$201</definedName>
    <definedName name="sheet100236" localSheetId="9">报告说明用表!$C$202</definedName>
    <definedName name="sheet100237" localSheetId="9">报告说明用表!$D$202</definedName>
    <definedName name="sheet100238" localSheetId="9">报告说明用表!$E$202</definedName>
    <definedName name="sheet100239" localSheetId="9">报告说明用表!$F$202</definedName>
    <definedName name="sheet100240" localSheetId="9">报告说明用表!$G$202</definedName>
    <definedName name="sheet100241" localSheetId="9">报告说明用表!$H$202</definedName>
    <definedName name="sheet100242" localSheetId="9">报告说明用表!$I$202</definedName>
    <definedName name="sheet100243" localSheetId="9">报告说明用表!$J$202</definedName>
    <definedName name="sheet100244" localSheetId="9">报告说明用表!$C$203</definedName>
    <definedName name="sheet100245" localSheetId="9">报告说明用表!$D$203</definedName>
    <definedName name="sheet100246" localSheetId="9">报告说明用表!$E$203</definedName>
    <definedName name="sheet100247" localSheetId="9">报告说明用表!$F$203</definedName>
    <definedName name="sheet100248" localSheetId="9">报告说明用表!$G$203</definedName>
    <definedName name="sheet100249" localSheetId="9">报告说明用表!$H$203</definedName>
    <definedName name="sheet100250" localSheetId="9">报告说明用表!$I$203</definedName>
    <definedName name="sheet100251" localSheetId="9">报告说明用表!$J$203</definedName>
    <definedName name="sheet100252" localSheetId="9">报告说明用表!$C$207</definedName>
    <definedName name="sheet100253" localSheetId="9">报告说明用表!$D$207</definedName>
    <definedName name="sheet100254" localSheetId="9">报告说明用表!$C$208</definedName>
    <definedName name="sheet100255" localSheetId="9">报告说明用表!$D$208</definedName>
    <definedName name="sheet100256" localSheetId="9">报告说明用表!$C$209</definedName>
    <definedName name="sheet100257" localSheetId="9">报告说明用表!$D$209</definedName>
    <definedName name="sheet100258" localSheetId="9">报告说明用表!$C$210</definedName>
    <definedName name="sheet100259" localSheetId="9">报告说明用表!$D$210</definedName>
    <definedName name="sheet100260" localSheetId="9">报告说明用表!$C$211</definedName>
    <definedName name="sheet100261" localSheetId="9">报告说明用表!$D$211</definedName>
    <definedName name="sheet100262" localSheetId="9">报告说明用表!$C$216</definedName>
    <definedName name="sheet100263" localSheetId="9">报告说明用表!$D$216</definedName>
    <definedName name="sheet100264" localSheetId="9">报告说明用表!$E$216</definedName>
    <definedName name="sheet100265" localSheetId="9">报告说明用表!$F$216</definedName>
    <definedName name="sheet100266" localSheetId="9">报告说明用表!$G$216</definedName>
    <definedName name="sheet100267" localSheetId="9">报告说明用表!$H$216</definedName>
    <definedName name="sheet100268" localSheetId="9">报告说明用表!$I$216</definedName>
    <definedName name="sheet100269" localSheetId="9">报告说明用表!$J$216</definedName>
    <definedName name="sheet100270" localSheetId="9">报告说明用表!$C$217</definedName>
    <definedName name="sheet100271" localSheetId="9">报告说明用表!$D$217</definedName>
    <definedName name="sheet100272" localSheetId="9">报告说明用表!$E$217</definedName>
    <definedName name="sheet100273" localSheetId="9">报告说明用表!$F$217</definedName>
    <definedName name="sheet100274" localSheetId="9">报告说明用表!$G$217</definedName>
    <definedName name="sheet100275" localSheetId="9">报告说明用表!$H$217</definedName>
    <definedName name="sheet100276" localSheetId="9">报告说明用表!$I$217</definedName>
    <definedName name="sheet100277" localSheetId="9">报告说明用表!$J$217</definedName>
    <definedName name="sheet100278" localSheetId="9">报告说明用表!$C$218</definedName>
    <definedName name="sheet100279" localSheetId="9">报告说明用表!$D$218</definedName>
    <definedName name="sheet100280" localSheetId="9">报告说明用表!$E$218</definedName>
    <definedName name="sheet100281" localSheetId="9">报告说明用表!$F$218</definedName>
    <definedName name="sheet100282" localSheetId="9">报告说明用表!$G$218</definedName>
    <definedName name="sheet100283" localSheetId="9">报告说明用表!$H$218</definedName>
    <definedName name="sheet100284" localSheetId="9">报告说明用表!$I$218</definedName>
    <definedName name="sheet100285" localSheetId="9">报告说明用表!$J$218</definedName>
    <definedName name="sheet100286" localSheetId="9">报告说明用表!$C$219</definedName>
    <definedName name="sheet100287" localSheetId="9">报告说明用表!$D$219</definedName>
    <definedName name="sheet100288" localSheetId="9">报告说明用表!$E$219</definedName>
    <definedName name="sheet100289" localSheetId="9">报告说明用表!$F$219</definedName>
    <definedName name="sheet100290" localSheetId="9">报告说明用表!$G$219</definedName>
    <definedName name="sheet100291" localSheetId="9">报告说明用表!$H$219</definedName>
    <definedName name="sheet100292" localSheetId="9">报告说明用表!$I$219</definedName>
    <definedName name="sheet100293" localSheetId="9">报告说明用表!$J$219</definedName>
    <definedName name="sheet100294" localSheetId="9">报告说明用表!$C$223</definedName>
    <definedName name="sheet100295" localSheetId="9">报告说明用表!$D$223</definedName>
    <definedName name="sheet100296" localSheetId="9">报告说明用表!$E$223</definedName>
    <definedName name="sheet100297" localSheetId="9">报告说明用表!$F$223</definedName>
    <definedName name="sheet100298" localSheetId="9">报告说明用表!$C$224</definedName>
    <definedName name="sheet100299" localSheetId="9">报告说明用表!$D$224</definedName>
    <definedName name="sheet100300" localSheetId="9">报告说明用表!$E$224</definedName>
    <definedName name="sheet100301" localSheetId="9">报告说明用表!$F$224</definedName>
    <definedName name="sheet100302" localSheetId="9">报告说明用表!$C$225</definedName>
    <definedName name="sheet100303" localSheetId="9">报告说明用表!$D$225</definedName>
    <definedName name="sheet100304" localSheetId="9">报告说明用表!$E$225</definedName>
    <definedName name="sheet100305" localSheetId="9">报告说明用表!$F$225</definedName>
    <definedName name="sheet100306" localSheetId="9">报告说明用表!$C$226</definedName>
    <definedName name="sheet100307" localSheetId="9">报告说明用表!$D$226</definedName>
    <definedName name="sheet100308" localSheetId="9">报告说明用表!$E$226</definedName>
    <definedName name="sheet100309" localSheetId="9">报告说明用表!$F$226</definedName>
    <definedName name="sheet100310" localSheetId="9">报告说明用表!$C$227</definedName>
    <definedName name="sheet100311" localSheetId="9">报告说明用表!$D$227</definedName>
    <definedName name="sheet100312" localSheetId="9">报告说明用表!$E$227</definedName>
    <definedName name="sheet100313" localSheetId="9">报告说明用表!$F$227</definedName>
    <definedName name="sheet100314" localSheetId="9">报告说明用表!$C$228</definedName>
    <definedName name="sheet100315" localSheetId="9">报告说明用表!$D$228</definedName>
    <definedName name="sheet100316" localSheetId="9">报告说明用表!$E$228</definedName>
    <definedName name="sheet100317" localSheetId="9">报告说明用表!$F$228</definedName>
    <definedName name="sheet100318" localSheetId="9">报告说明用表!$C$232</definedName>
    <definedName name="sheet100319" localSheetId="9">报告说明用表!$D$232</definedName>
    <definedName name="sheet100320" localSheetId="9">报告说明用表!$E$232</definedName>
    <definedName name="sheet100321" localSheetId="9">报告说明用表!$F$232</definedName>
    <definedName name="sheet100322" localSheetId="9">报告说明用表!$C$233</definedName>
    <definedName name="sheet100323" localSheetId="9">报告说明用表!$D$233</definedName>
    <definedName name="sheet100324" localSheetId="9">报告说明用表!$E$233</definedName>
    <definedName name="sheet100325" localSheetId="9">报告说明用表!$F$233</definedName>
    <definedName name="sheet100326" localSheetId="9">报告说明用表!$C$234</definedName>
    <definedName name="sheet100327" localSheetId="9">报告说明用表!$D$234</definedName>
    <definedName name="sheet100328" localSheetId="9">报告说明用表!$E$234</definedName>
    <definedName name="sheet100329" localSheetId="9">报告说明用表!$F$234</definedName>
    <definedName name="sheet100330" localSheetId="9">报告说明用表!$C$235</definedName>
    <definedName name="sheet100331" localSheetId="9">报告说明用表!$D$235</definedName>
    <definedName name="sheet100332" localSheetId="9">报告说明用表!$E$235</definedName>
    <definedName name="sheet100333" localSheetId="9">报告说明用表!$F$235</definedName>
    <definedName name="sheet100334" localSheetId="9">报告说明用表!$C$236</definedName>
    <definedName name="sheet100335" localSheetId="9">报告说明用表!$D$236</definedName>
    <definedName name="sheet100336" localSheetId="9">报告说明用表!$E$236</definedName>
    <definedName name="sheet100337" localSheetId="9">报告说明用表!$F$236</definedName>
    <definedName name="sheet100338" localSheetId="9">报告说明用表!$C$237</definedName>
    <definedName name="sheet100339" localSheetId="9">报告说明用表!$D$237</definedName>
    <definedName name="sheet100340" localSheetId="9">报告说明用表!$E$237</definedName>
    <definedName name="sheet100341" localSheetId="9">报告说明用表!$F$237</definedName>
    <definedName name="sheet100342" localSheetId="9">报告说明用表!$C$238</definedName>
    <definedName name="sheet100343" localSheetId="9">报告说明用表!$D$238</definedName>
    <definedName name="sheet100344" localSheetId="9">报告说明用表!$E$238</definedName>
    <definedName name="sheet100345" localSheetId="9">报告说明用表!$F$238</definedName>
    <definedName name="sheet100346" localSheetId="9">报告说明用表!$C$239</definedName>
    <definedName name="sheet100347" localSheetId="9">报告说明用表!$D$239</definedName>
    <definedName name="sheet100348" localSheetId="9">报告说明用表!$E$239</definedName>
    <definedName name="sheet100349" localSheetId="9">报告说明用表!$F$239</definedName>
    <definedName name="sheet100350" localSheetId="9">报告说明用表!$C$240</definedName>
    <definedName name="sheet100351" localSheetId="9">报告说明用表!$D$240</definedName>
    <definedName name="sheet100352" localSheetId="9">报告说明用表!$E$240</definedName>
    <definedName name="sheet100353" localSheetId="9">报告说明用表!$F$240</definedName>
    <definedName name="sheet100354" localSheetId="9">报告说明用表!$C$241</definedName>
    <definedName name="sheet100355" localSheetId="9">报告说明用表!$D$241</definedName>
    <definedName name="sheet100356" localSheetId="9">报告说明用表!$E$241</definedName>
    <definedName name="sheet100357" localSheetId="9">报告说明用表!$F$241</definedName>
    <definedName name="sheet100358" localSheetId="9">报告说明用表!$C$242</definedName>
    <definedName name="sheet100359" localSheetId="9">报告说明用表!$D$242</definedName>
    <definedName name="sheet100360" localSheetId="9">报告说明用表!$E$242</definedName>
    <definedName name="sheet100361" localSheetId="9">报告说明用表!$F$242</definedName>
    <definedName name="sheet100362" localSheetId="9">报告说明用表!$C$243</definedName>
    <definedName name="sheet100363" localSheetId="9">报告说明用表!$D$243</definedName>
    <definedName name="sheet100364" localSheetId="9">报告说明用表!$E$243</definedName>
    <definedName name="sheet100365" localSheetId="9">报告说明用表!$F$243</definedName>
    <definedName name="sheet100366" localSheetId="9">报告说明用表!$C$244</definedName>
    <definedName name="sheet100367" localSheetId="9">报告说明用表!$D$244</definedName>
    <definedName name="sheet100368" localSheetId="9">报告说明用表!$E$244</definedName>
    <definedName name="sheet100369" localSheetId="9">报告说明用表!$F$244</definedName>
    <definedName name="sheet100370" localSheetId="9">报告说明用表!$C$245</definedName>
    <definedName name="sheet100371" localSheetId="9">报告说明用表!$D$245</definedName>
    <definedName name="sheet100372" localSheetId="9">报告说明用表!$E$245</definedName>
    <definedName name="sheet100373" localSheetId="9">报告说明用表!$F$245</definedName>
    <definedName name="sheet100374" localSheetId="9">报告说明用表!$G$232</definedName>
    <definedName name="sheet100375" localSheetId="9">报告说明用表!$G$233</definedName>
    <definedName name="sheet100376" localSheetId="9">报告说明用表!$G$234</definedName>
    <definedName name="sheet100377" localSheetId="9">报告说明用表!$G$235</definedName>
    <definedName name="sheet100378" localSheetId="9">报告说明用表!$G$236</definedName>
    <definedName name="sheet100379" localSheetId="9">报告说明用表!$G$237</definedName>
    <definedName name="sheet100380" localSheetId="9">报告说明用表!$G$238</definedName>
    <definedName name="sheet100381" localSheetId="9">报告说明用表!$G$239</definedName>
    <definedName name="sheet100382" localSheetId="9">报告说明用表!$G$240</definedName>
    <definedName name="sheet100383" localSheetId="9">报告说明用表!$G$241</definedName>
    <definedName name="sheet100384" localSheetId="9">报告说明用表!$G$242</definedName>
    <definedName name="sheet100385" localSheetId="9">报告说明用表!$G$243</definedName>
    <definedName name="sheet100386" localSheetId="9">报告说明用表!$G$244</definedName>
    <definedName name="sheet100387" localSheetId="9">报告说明用表!$G$245</definedName>
    <definedName name="sheet100388" localSheetId="9">报告说明用表!$C$249</definedName>
    <definedName name="sheet100389" localSheetId="9">报告说明用表!$D$249</definedName>
    <definedName name="sheet100390" localSheetId="9">报告说明用表!$E$249</definedName>
    <definedName name="sheet100391" localSheetId="9">报告说明用表!$F$249</definedName>
    <definedName name="sheet100392" localSheetId="9">报告说明用表!$C$250</definedName>
    <definedName name="sheet100393" localSheetId="9">报告说明用表!$D$250</definedName>
    <definedName name="sheet100394" localSheetId="9">报告说明用表!$E$250</definedName>
    <definedName name="sheet100395" localSheetId="9">报告说明用表!$F$250</definedName>
    <definedName name="sheet100396" localSheetId="9">报告说明用表!$C$251</definedName>
    <definedName name="sheet100397" localSheetId="9">报告说明用表!$D$251</definedName>
    <definedName name="sheet100398" localSheetId="9">报告说明用表!$E$251</definedName>
    <definedName name="sheet100399" localSheetId="9">报告说明用表!$F$251</definedName>
    <definedName name="sheet1004" localSheetId="9">报告说明用表!$I$114</definedName>
    <definedName name="sheet100400" localSheetId="9">报告说明用表!$C$252</definedName>
    <definedName name="sheet100401" localSheetId="9">报告说明用表!$D$252</definedName>
    <definedName name="sheet100402" localSheetId="9">报告说明用表!$E$252</definedName>
    <definedName name="sheet100403" localSheetId="9">报告说明用表!$F$252</definedName>
    <definedName name="sheet100404" localSheetId="9">报告说明用表!$C$253</definedName>
    <definedName name="sheet100405" localSheetId="9">报告说明用表!$D$253</definedName>
    <definedName name="sheet100406" localSheetId="9">报告说明用表!$E$253</definedName>
    <definedName name="sheet100407" localSheetId="9">报告说明用表!$F$253</definedName>
    <definedName name="sheet100408" localSheetId="9">报告说明用表!$C$254</definedName>
    <definedName name="sheet100409" localSheetId="9">报告说明用表!$D$254</definedName>
    <definedName name="sheet100410" localSheetId="9">报告说明用表!$E$254</definedName>
    <definedName name="sheet100411" localSheetId="9">报告说明用表!$F$254</definedName>
    <definedName name="sheet100412" localSheetId="9">报告说明用表!$C$255</definedName>
    <definedName name="sheet100413" localSheetId="9">报告说明用表!$D$255</definedName>
    <definedName name="sheet100414" localSheetId="9">报告说明用表!$E$255</definedName>
    <definedName name="sheet100415" localSheetId="9">报告说明用表!$F$255</definedName>
    <definedName name="sheet100416" localSheetId="9">报告说明用表!$C$256</definedName>
    <definedName name="sheet100417" localSheetId="9">报告说明用表!$D$256</definedName>
    <definedName name="sheet100418" localSheetId="9">报告说明用表!$E$256</definedName>
    <definedName name="sheet100419" localSheetId="9">报告说明用表!$F$256</definedName>
    <definedName name="sheet100420" localSheetId="9">报告说明用表!$C$257</definedName>
    <definedName name="sheet100421" localSheetId="9">报告说明用表!$D$257</definedName>
    <definedName name="sheet100422" localSheetId="9">报告说明用表!$E$257</definedName>
    <definedName name="sheet100423" localSheetId="9">报告说明用表!$F$257</definedName>
    <definedName name="sheet100424" localSheetId="9">报告说明用表!$G$249</definedName>
    <definedName name="sheet100425" localSheetId="9">报告说明用表!$G$250</definedName>
    <definedName name="sheet100426" localSheetId="9">报告说明用表!$G$251</definedName>
    <definedName name="sheet100427" localSheetId="9">报告说明用表!$G$252</definedName>
    <definedName name="sheet100428" localSheetId="9">报告说明用表!$G$253</definedName>
    <definedName name="sheet100429" localSheetId="9">报告说明用表!$G$254</definedName>
    <definedName name="sheet100430" localSheetId="9">报告说明用表!$G$255</definedName>
    <definedName name="sheet100431" localSheetId="9">报告说明用表!$G$256</definedName>
    <definedName name="sheet100432" localSheetId="9">报告说明用表!$G$257</definedName>
    <definedName name="sheet100433" localSheetId="9">报告说明用表!$C$185</definedName>
    <definedName name="sheet100434" localSheetId="9">报告说明用表!$D$185</definedName>
    <definedName name="sheet100435" localSheetId="9">报告说明用表!$E$185</definedName>
    <definedName name="sheet100436" localSheetId="9">报告说明用表!$B$188</definedName>
    <definedName name="sheet100437" localSheetId="9">报告说明用表!$B$197</definedName>
    <definedName name="sheet100438" localSheetId="9">报告说明用表!$B$206</definedName>
    <definedName name="sheet100439" localSheetId="9">报告说明用表!$B$214</definedName>
    <definedName name="sheet100440" localSheetId="9">报告说明用表!$B$222</definedName>
    <definedName name="sheet100441" localSheetId="9">报告说明用表!$B$231</definedName>
    <definedName name="sheet100442" localSheetId="9">报告说明用表!$C$13</definedName>
    <definedName name="sheet1005" localSheetId="9">报告说明用表!$I$115</definedName>
    <definedName name="sheet100510" localSheetId="9">报告说明用表!$B$67</definedName>
    <definedName name="sheet100511" localSheetId="9">报告说明用表!$F$71</definedName>
    <definedName name="sheet100579" localSheetId="9">报告说明用表!$B$155</definedName>
    <definedName name="sheet100591" localSheetId="9">报告说明用表!$H$252</definedName>
    <definedName name="sheet1006" localSheetId="9">报告说明用表!$I$116</definedName>
    <definedName name="sheet100600" localSheetId="9">报告说明用表!$C$16</definedName>
    <definedName name="sheet100601" localSheetId="9">报告说明用表!$C$17</definedName>
    <definedName name="sheet100602" localSheetId="9">报告说明用表!$C$18</definedName>
    <definedName name="sheet100603" localSheetId="9">报告说明用表!$B$248</definedName>
    <definedName name="sheet1007" localSheetId="9">报告说明用表!$I$117</definedName>
    <definedName name="sheet10070" localSheetId="9">报告说明用表!$H$75</definedName>
    <definedName name="sheet10071" localSheetId="9">报告说明用表!$H$76</definedName>
    <definedName name="sheet10072" localSheetId="9">报告说明用表!$H$77</definedName>
    <definedName name="sheet10073" localSheetId="9">报告说明用表!$H$78</definedName>
    <definedName name="sheet10074" localSheetId="9">报告说明用表!$H$79</definedName>
    <definedName name="sheet10075" localSheetId="9">报告说明用表!$H$80</definedName>
    <definedName name="sheet10076" localSheetId="9">报告说明用表!$H$81</definedName>
    <definedName name="sheet10077" localSheetId="9">报告说明用表!$H$82</definedName>
    <definedName name="sheet10078" localSheetId="9">报告说明用表!$H$83</definedName>
    <definedName name="sheet10079" localSheetId="9">报告说明用表!$H$84</definedName>
    <definedName name="sheet1008" localSheetId="9">报告说明用表!$I$118</definedName>
    <definedName name="sheet10080" localSheetId="9">报告说明用表!$H$85</definedName>
    <definedName name="sheet10081" localSheetId="9">报告说明用表!$H$86</definedName>
    <definedName name="sheet10082" localSheetId="9">报告说明用表!$H$87</definedName>
    <definedName name="sheet10083" localSheetId="9">报告说明用表!$H$88</definedName>
    <definedName name="sheet10084" localSheetId="9">报告说明用表!$G$132</definedName>
    <definedName name="sheet10085" localSheetId="9">报告说明用表!$G$133</definedName>
    <definedName name="sheet10086" localSheetId="9">报告说明用表!$G$134</definedName>
    <definedName name="sheet10087" localSheetId="9">报告说明用表!$G$135</definedName>
    <definedName name="sheet10088" localSheetId="9">报告说明用表!$G$136</definedName>
    <definedName name="sheet10089" localSheetId="9">报告说明用表!$G$138</definedName>
    <definedName name="sheet1009" localSheetId="9">报告说明用表!$I$119</definedName>
    <definedName name="sheet10090" localSheetId="9">报告说明用表!$G$139</definedName>
    <definedName name="sheet10091" localSheetId="9">报告说明用表!$G$140</definedName>
    <definedName name="sheet10092" localSheetId="9">报告说明用表!$G$141</definedName>
    <definedName name="sheet10093" localSheetId="9">报告说明用表!$G$142</definedName>
    <definedName name="sheet10094" localSheetId="9">报告说明用表!$G$143</definedName>
    <definedName name="sheet10095" localSheetId="9">报告说明用表!$G$144</definedName>
    <definedName name="sheet10096" localSheetId="9">报告说明用表!$G$145</definedName>
    <definedName name="sheet10097" localSheetId="9">报告说明用表!$G$146</definedName>
    <definedName name="sheet10098" localSheetId="9">报告说明用表!$H$232</definedName>
    <definedName name="sheet10099" localSheetId="9">报告说明用表!$H$233</definedName>
    <definedName name="sheet101_1" localSheetId="95">'6-2应付债券'!$G$20</definedName>
    <definedName name="sheet101_10" localSheetId="95">'6-2应付债券'!$H$21</definedName>
    <definedName name="sheet101_11" localSheetId="95">'6-2应付债券'!$A$22</definedName>
    <definedName name="sheet101_2" localSheetId="95">'6-2应付债券'!$H$20</definedName>
    <definedName name="sheet101_3" localSheetId="95">'6-2应付债券'!$A$3</definedName>
    <definedName name="sheet101_4" localSheetId="95">'6-2应付债券'!$A$5</definedName>
    <definedName name="sheet101_5" localSheetId="95">'6-2应付债券'!$G$7</definedName>
    <definedName name="sheet101_6" localSheetId="95">'6-2应付债券'!$H$7</definedName>
    <definedName name="sheet101_7" localSheetId="95">'6-2应付债券'!$G$19</definedName>
    <definedName name="sheet101_8" localSheetId="95">'6-2应付债券'!$H$19</definedName>
    <definedName name="sheet101_9" localSheetId="95">'6-2应付债券'!$A$21</definedName>
    <definedName name="sheet1010" localSheetId="9">报告说明用表!$I$120</definedName>
    <definedName name="sheet10100" localSheetId="9">报告说明用表!$H$234</definedName>
    <definedName name="sheet10101" localSheetId="9">报告说明用表!$H$235</definedName>
    <definedName name="sheet10102" localSheetId="9">报告说明用表!$H$236</definedName>
    <definedName name="sheet10103" localSheetId="9">报告说明用表!$H$237</definedName>
    <definedName name="sheet10104" localSheetId="9">报告说明用表!$H$238</definedName>
    <definedName name="sheet10105" localSheetId="9">报告说明用表!$H$239</definedName>
    <definedName name="sheet10106" localSheetId="9">报告说明用表!$H$240</definedName>
    <definedName name="sheet10107" localSheetId="9">报告说明用表!$H$241</definedName>
    <definedName name="sheet10108" localSheetId="9">报告说明用表!$H$242</definedName>
    <definedName name="sheet10109" localSheetId="9">报告说明用表!$H$243</definedName>
    <definedName name="sheet1011" localSheetId="9">报告说明用表!$I$121</definedName>
    <definedName name="sheet10110" localSheetId="9">报告说明用表!$H$244</definedName>
    <definedName name="sheet10111" localSheetId="9">报告说明用表!$H$249</definedName>
    <definedName name="sheet10112" localSheetId="9">报告说明用表!$H$250</definedName>
    <definedName name="sheet10113" localSheetId="9">报告说明用表!$H$251</definedName>
    <definedName name="sheet10114" localSheetId="9">报告说明用表!$H$252</definedName>
    <definedName name="sheet10115" localSheetId="9">报告说明用表!$H$253</definedName>
    <definedName name="sheet10116" localSheetId="9">报告说明用表!$H$254</definedName>
    <definedName name="sheet10117" localSheetId="9">报告说明用表!$H$255</definedName>
    <definedName name="sheet10118" localSheetId="9">报告说明用表!$H$256</definedName>
    <definedName name="sheet102_1" localSheetId="96">'6-3租赁负债'!$E$20</definedName>
    <definedName name="sheet102_10" localSheetId="96">'6-3租赁负债'!$F$21</definedName>
    <definedName name="sheet102_11" localSheetId="96">'6-3租赁负债'!$A$22</definedName>
    <definedName name="sheet102_2" localSheetId="96">'6-3租赁负债'!$F$20</definedName>
    <definedName name="sheet102_3" localSheetId="96">'6-3租赁负债'!$A$3</definedName>
    <definedName name="sheet102_4" localSheetId="96">'6-3租赁负债'!$A$5</definedName>
    <definedName name="sheet102_5" localSheetId="96">'6-3租赁负债'!$E$7</definedName>
    <definedName name="sheet102_6" localSheetId="96">'6-3租赁负债'!$F$7</definedName>
    <definedName name="sheet102_7" localSheetId="96">'6-3租赁负债'!$E$19</definedName>
    <definedName name="sheet102_8" localSheetId="96">'6-3租赁负债'!$F$19</definedName>
    <definedName name="sheet102_9" localSheetId="96">'6-3租赁负债'!$A$21</definedName>
    <definedName name="sheet10200" localSheetId="9">报告说明用表!$G$185</definedName>
    <definedName name="sheet10201" localSheetId="9">报告说明用表!$O$199</definedName>
    <definedName name="sheet10202" localSheetId="9">报告说明用表!$O$200</definedName>
    <definedName name="sheet10203" localSheetId="9">报告说明用表!$O$201</definedName>
    <definedName name="sheet10204" localSheetId="9">报告说明用表!$O$202</definedName>
    <definedName name="sheet10205" localSheetId="9">报告说明用表!$O$203</definedName>
    <definedName name="sheet10206" localSheetId="9">报告说明用表!$O$216</definedName>
    <definedName name="sheet10207" localSheetId="9">报告说明用表!$O$217</definedName>
    <definedName name="sheet10208" localSheetId="9">报告说明用表!$O$218</definedName>
    <definedName name="sheet10209" localSheetId="9">报告说明用表!$O$219</definedName>
    <definedName name="sheet10210" localSheetId="9">报告说明用表!$G$223</definedName>
    <definedName name="sheet10211" localSheetId="9">报告说明用表!$G$224</definedName>
    <definedName name="sheet10212" localSheetId="9">报告说明用表!$G$225</definedName>
    <definedName name="sheet10213" localSheetId="9">报告说明用表!$G$226</definedName>
    <definedName name="sheet10214" localSheetId="9">报告说明用表!$G$227</definedName>
    <definedName name="sheet10215" localSheetId="9">报告说明用表!$G$228</definedName>
    <definedName name="sheet10216" localSheetId="9">报告说明用表!$H$245</definedName>
    <definedName name="sheet10217" localSheetId="9">报告说明用表!$H$257</definedName>
    <definedName name="sheet10218">报告说明用表!$K$203</definedName>
    <definedName name="sheet10219">报告说明用表!$K$219</definedName>
    <definedName name="sheet103_1" localSheetId="97">'6-4长期应付款'!$E$20</definedName>
    <definedName name="sheet103_10" localSheetId="97">'6-4长期应付款'!$F$21</definedName>
    <definedName name="sheet103_11" localSheetId="97">'6-4长期应付款'!$A$22</definedName>
    <definedName name="sheet103_2" localSheetId="97">'6-4长期应付款'!$F$20</definedName>
    <definedName name="sheet103_3" localSheetId="97">'6-4长期应付款'!$A$3</definedName>
    <definedName name="sheet103_4" localSheetId="97">'6-4长期应付款'!$A$5</definedName>
    <definedName name="sheet103_5" localSheetId="97">'6-4长期应付款'!$E$7</definedName>
    <definedName name="sheet103_6" localSheetId="97">'6-4长期应付款'!$F$7</definedName>
    <definedName name="sheet103_7" localSheetId="97">'6-4长期应付款'!$E$19</definedName>
    <definedName name="sheet103_8" localSheetId="97">'6-4长期应付款'!$F$19</definedName>
    <definedName name="sheet103_9" localSheetId="97">'6-4长期应付款'!$A$21</definedName>
    <definedName name="sheet10300" localSheetId="9">报告说明用表!$G$137</definedName>
    <definedName name="sheet10301" localSheetId="9">报告说明用表!$C$137</definedName>
    <definedName name="sheet10302" localSheetId="9">报告说明用表!$D$137</definedName>
    <definedName name="sheet10371" localSheetId="9">报告说明用表!$H$257</definedName>
    <definedName name="sheet104_1" localSheetId="98">'6-5预计负债'!$E$20</definedName>
    <definedName name="sheet104_10" localSheetId="98">'6-5预计负债'!$F$21</definedName>
    <definedName name="sheet104_11" localSheetId="98">'6-5预计负债'!$A$22</definedName>
    <definedName name="sheet104_2" localSheetId="98">'6-5预计负债'!$F$20</definedName>
    <definedName name="sheet104_3" localSheetId="98">'6-5预计负债'!$A$3</definedName>
    <definedName name="sheet104_4" localSheetId="98">'6-5预计负债'!$A$5</definedName>
    <definedName name="sheet104_5" localSheetId="98">'6-5预计负债'!$E$7</definedName>
    <definedName name="sheet104_6" localSheetId="98">'6-5预计负债'!$F$7</definedName>
    <definedName name="sheet104_7" localSheetId="98">'6-5预计负债'!$E$19</definedName>
    <definedName name="sheet104_8" localSheetId="98">'6-5预计负债'!$F$19</definedName>
    <definedName name="sheet104_9" localSheetId="98">'6-5预计负债'!$A$21</definedName>
    <definedName name="sheet105_1" localSheetId="99">'6-6递延收益'!$G$20</definedName>
    <definedName name="sheet105_10" localSheetId="99">'6-6递延收益'!$H$21</definedName>
    <definedName name="sheet105_11" localSheetId="99">'6-6递延收益'!$A$22</definedName>
    <definedName name="sheet105_2" localSheetId="99">'6-6递延收益'!$H$20</definedName>
    <definedName name="sheet105_3" localSheetId="99">'6-6递延收益'!$A$3</definedName>
    <definedName name="sheet105_4" localSheetId="99">'6-6递延收益'!$A$5</definedName>
    <definedName name="sheet105_5" localSheetId="99">'6-6递延收益'!$G$7</definedName>
    <definedName name="sheet105_6" localSheetId="99">'6-6递延收益'!$H$7</definedName>
    <definedName name="sheet105_7" localSheetId="99">'6-6递延收益'!$G$19</definedName>
    <definedName name="sheet105_8" localSheetId="99">'6-6递延收益'!$H$19</definedName>
    <definedName name="sheet105_9" localSheetId="99">'6-6递延收益'!$A$21</definedName>
    <definedName name="sheet106_1" localSheetId="100">'6-7递延所得税负债'!$D$20</definedName>
    <definedName name="sheet106_10" localSheetId="100">'6-7递延所得税负债'!$E$21</definedName>
    <definedName name="sheet106_11" localSheetId="100">'6-7递延所得税负债'!$A$22</definedName>
    <definedName name="sheet106_2" localSheetId="100">'6-7递延所得税负债'!$E$20</definedName>
    <definedName name="sheet106_3" localSheetId="100">'6-7递延所得税负债'!$A$3</definedName>
    <definedName name="sheet106_4" localSheetId="100">'6-7递延所得税负债'!$A$5</definedName>
    <definedName name="sheet106_5" localSheetId="100">'6-7递延所得税负债'!$D$7</definedName>
    <definedName name="sheet106_6" localSheetId="100">'6-7递延所得税负债'!$E$7</definedName>
    <definedName name="sheet106_7" localSheetId="100">'6-7递延所得税负债'!$D$19</definedName>
    <definedName name="sheet106_8" localSheetId="100">'6-7递延所得税负债'!$E$19</definedName>
    <definedName name="sheet106_9" localSheetId="100">'6-7递延所得税负债'!$A$21</definedName>
    <definedName name="sheet107_1" localSheetId="101">'6-8其他非流动负债'!$E$20</definedName>
    <definedName name="sheet107_10" localSheetId="101">'6-8其他非流动负债'!$F$21</definedName>
    <definedName name="sheet107_11" localSheetId="101">'6-8其他非流动负债'!$A$22</definedName>
    <definedName name="sheet107_2" localSheetId="101">'6-8其他非流动负债'!$F$20</definedName>
    <definedName name="sheet107_3" localSheetId="101">'6-8其他非流动负债'!$A$3</definedName>
    <definedName name="sheet107_4" localSheetId="101">'6-8其他非流动负债'!$A$5</definedName>
    <definedName name="sheet107_5" localSheetId="101">'6-8其他非流动负债'!$E$7</definedName>
    <definedName name="sheet107_6" localSheetId="101">'6-8其他非流动负债'!$F$7</definedName>
    <definedName name="sheet107_7" localSheetId="101">'6-8其他非流动负债'!$E$19</definedName>
    <definedName name="sheet107_8" localSheetId="101">'6-8其他非流动负债'!$F$19</definedName>
    <definedName name="sheet107_9" localSheetId="101">'6-8其他非流动负债'!$A$21</definedName>
    <definedName name="sheet13_1" localSheetId="10">'3-流动汇总'!$C$23</definedName>
    <definedName name="sheet13_10" localSheetId="10">'3-流动汇总'!$D$10</definedName>
    <definedName name="sheet13_11" localSheetId="10">'3-流动汇总'!$C$11</definedName>
    <definedName name="sheet13_12" localSheetId="10">'3-流动汇总'!$D$11</definedName>
    <definedName name="sheet13_13" localSheetId="10">'3-流动汇总'!$C$12</definedName>
    <definedName name="sheet13_14" localSheetId="10">'3-流动汇总'!$D$12</definedName>
    <definedName name="sheet13_15" localSheetId="10">'3-流动汇总'!$C$13</definedName>
    <definedName name="sheet13_16" localSheetId="10">'3-流动汇总'!$D$13</definedName>
    <definedName name="sheet13_17" localSheetId="10">'3-流动汇总'!$C$14</definedName>
    <definedName name="sheet13_18" localSheetId="10">'3-流动汇总'!$D$14</definedName>
    <definedName name="sheet13_19" localSheetId="10">'3-流动汇总'!$C$15</definedName>
    <definedName name="sheet13_2" localSheetId="10">'3-流动汇总'!$D$23</definedName>
    <definedName name="sheet13_20" localSheetId="10">'3-流动汇总'!$D$15</definedName>
    <definedName name="sheet13_21" localSheetId="10">'3-流动汇总'!$C$16</definedName>
    <definedName name="sheet13_22" localSheetId="10">'3-流动汇总'!$D$16</definedName>
    <definedName name="sheet13_23" localSheetId="10">'3-流动汇总'!$C$17</definedName>
    <definedName name="sheet13_24" localSheetId="10">'3-流动汇总'!$D$17</definedName>
    <definedName name="sheet13_25" localSheetId="10">'3-流动汇总'!$C$18</definedName>
    <definedName name="sheet13_26" localSheetId="10">'3-流动汇总'!$D$18</definedName>
    <definedName name="sheet13_27" localSheetId="10">'3-流动汇总'!$C$19</definedName>
    <definedName name="sheet13_28" localSheetId="10">'3-流动汇总'!$D$19</definedName>
    <definedName name="sheet13_29" localSheetId="10">'3-流动汇总'!$A$3</definedName>
    <definedName name="sheet13_3" localSheetId="10">'3-流动汇总'!$C$7</definedName>
    <definedName name="sheet13_30" localSheetId="10">'3-流动汇总'!$A$5</definedName>
    <definedName name="sheet13_31" localSheetId="10">'3-流动汇总'!$E$7</definedName>
    <definedName name="sheet13_32" localSheetId="10">'3-流动汇总'!$F$7</definedName>
    <definedName name="sheet13_33" localSheetId="10">'3-流动汇总'!$E$8</definedName>
    <definedName name="sheet13_34" localSheetId="10">'3-流动汇总'!$F$8</definedName>
    <definedName name="sheet13_35" localSheetId="10">'3-流动汇总'!$E$9</definedName>
    <definedName name="sheet13_36" localSheetId="10">'3-流动汇总'!$F$9</definedName>
    <definedName name="sheet13_37" localSheetId="10">'3-流动汇总'!$E$10</definedName>
    <definedName name="sheet13_38" localSheetId="10">'3-流动汇总'!$F$10</definedName>
    <definedName name="sheet13_39" localSheetId="10">'3-流动汇总'!$E$11</definedName>
    <definedName name="sheet13_4" localSheetId="10">'3-流动汇总'!$D$7</definedName>
    <definedName name="sheet13_40" localSheetId="10">'3-流动汇总'!$F$11</definedName>
    <definedName name="sheet13_41" localSheetId="10">'3-流动汇总'!$E$12</definedName>
    <definedName name="sheet13_42" localSheetId="10">'3-流动汇总'!$F$12</definedName>
    <definedName name="sheet13_43" localSheetId="10">'3-流动汇总'!$E$13</definedName>
    <definedName name="sheet13_44" localSheetId="10">'3-流动汇总'!$F$13</definedName>
    <definedName name="sheet13_45" localSheetId="10">'3-流动汇总'!$E$14</definedName>
    <definedName name="sheet13_46" localSheetId="10">'3-流动汇总'!$F$14</definedName>
    <definedName name="sheet13_47" localSheetId="10">'3-流动汇总'!$E$15</definedName>
    <definedName name="sheet13_48" localSheetId="10">'3-流动汇总'!$F$15</definedName>
    <definedName name="sheet13_49" localSheetId="10">'3-流动汇总'!$E$16</definedName>
    <definedName name="sheet13_5" localSheetId="10">'3-流动汇总'!$C$8</definedName>
    <definedName name="sheet13_50" localSheetId="10">'3-流动汇总'!$F$16</definedName>
    <definedName name="sheet13_51" localSheetId="10">'3-流动汇总'!$E$17</definedName>
    <definedName name="sheet13_52" localSheetId="10">'3-流动汇总'!$F$17</definedName>
    <definedName name="sheet13_53" localSheetId="10">'3-流动汇总'!$E$18</definedName>
    <definedName name="sheet13_54" localSheetId="10">'3-流动汇总'!$F$18</definedName>
    <definedName name="sheet13_55" localSheetId="10">'3-流动汇总'!$E$19</definedName>
    <definedName name="sheet13_56" localSheetId="10">'3-流动汇总'!$F$19</definedName>
    <definedName name="sheet13_57" localSheetId="10">'3-流动汇总'!$C$22</definedName>
    <definedName name="sheet13_58" localSheetId="10">'3-流动汇总'!$D$22</definedName>
    <definedName name="sheet13_59" localSheetId="10">'3-流动汇总'!$E$23</definedName>
    <definedName name="sheet13_6" localSheetId="10">'3-流动汇总'!$D$8</definedName>
    <definedName name="sheet13_60" localSheetId="10">'3-流动汇总'!$F$23</definedName>
    <definedName name="sheet13_61" localSheetId="10">'3-流动汇总'!$E$24</definedName>
    <definedName name="sheet13_7" localSheetId="10">'3-流动汇总'!$C$9</definedName>
    <definedName name="sheet13_8" localSheetId="10">'3-流动汇总'!$D$9</definedName>
    <definedName name="sheet13_9" localSheetId="10">'3-流动汇总'!$C$10</definedName>
    <definedName name="sheet14_1" localSheetId="11">'表3-1货币汇总表'!$C$27</definedName>
    <definedName name="sheet14_10" localSheetId="11">'表3-1货币汇总表'!$D$8</definedName>
    <definedName name="sheet14_11" localSheetId="11">'表3-1货币汇总表'!$E$8</definedName>
    <definedName name="sheet14_12" localSheetId="11">'表3-1货币汇总表'!$F$8</definedName>
    <definedName name="sheet14_13" localSheetId="11">'表3-1货币汇总表'!$C$9</definedName>
    <definedName name="sheet14_14" localSheetId="11">'表3-1货币汇总表'!$D$9</definedName>
    <definedName name="sheet14_15" localSheetId="11">'表3-1货币汇总表'!$E$9</definedName>
    <definedName name="sheet14_16" localSheetId="11">'表3-1货币汇总表'!$F$9</definedName>
    <definedName name="sheet14_17" localSheetId="11">'表3-1货币汇总表'!$C$26</definedName>
    <definedName name="sheet14_18" localSheetId="11">'表3-1货币汇总表'!$D$26</definedName>
    <definedName name="sheet14_19" localSheetId="11">'表3-1货币汇总表'!$E$27</definedName>
    <definedName name="sheet14_2" localSheetId="11">'表3-1货币汇总表'!$D$27</definedName>
    <definedName name="sheet14_20" localSheetId="11">'表3-1货币汇总表'!$F$27</definedName>
    <definedName name="sheet14_21" localSheetId="11">'表3-1货币汇总表'!$E$28</definedName>
    <definedName name="sheet14_3" localSheetId="11">'表3-1货币汇总表'!$A$3</definedName>
    <definedName name="sheet14_4" localSheetId="11">'表3-1货币汇总表'!$A$5</definedName>
    <definedName name="sheet14_5" localSheetId="11">'表3-1货币汇总表'!$C$7</definedName>
    <definedName name="sheet14_6" localSheetId="11">'表3-1货币汇总表'!$D$7</definedName>
    <definedName name="sheet14_7" localSheetId="11">'表3-1货币汇总表'!$E$7</definedName>
    <definedName name="sheet14_8" localSheetId="11">'表3-1货币汇总表'!$F$7</definedName>
    <definedName name="sheet14_9" localSheetId="11">'表3-1货币汇总表'!$C$8</definedName>
    <definedName name="sheet15_1" localSheetId="12">'3-1-1现金'!$F$20</definedName>
    <definedName name="sheet15_10" localSheetId="12">'3-1-1现金'!$G$21</definedName>
    <definedName name="sheet15_11" localSheetId="12">'3-1-1现金'!$A$22</definedName>
    <definedName name="sheet15_12" localSheetId="12">'3-1-1现金'!$D$7</definedName>
    <definedName name="sheet15_13" localSheetId="12">'3-1-1现金'!$D$19</definedName>
    <definedName name="sheet15_2" localSheetId="12">'3-1-1现金'!$G$20</definedName>
    <definedName name="sheet15_3" localSheetId="12">'3-1-1现金'!$A$3</definedName>
    <definedName name="sheet15_4" localSheetId="12">'3-1-1现金'!$A$5</definedName>
    <definedName name="sheet15_5" localSheetId="12">'3-1-1现金'!$F$7</definedName>
    <definedName name="sheet15_6" localSheetId="12">'3-1-1现金'!$G$7</definedName>
    <definedName name="sheet15_7" localSheetId="12">'3-1-1现金'!$F$19</definedName>
    <definedName name="sheet15_8" localSheetId="12">'3-1-1现金'!$G$19</definedName>
    <definedName name="sheet15_9" localSheetId="12">'3-1-1现金'!$A$21</definedName>
    <definedName name="sheet16_1" localSheetId="13">'3-1-2银行存款'!$G$20</definedName>
    <definedName name="sheet16_10" localSheetId="13">'3-1-2银行存款'!$H$21</definedName>
    <definedName name="sheet16_11" localSheetId="13">'3-1-2银行存款'!$A$22</definedName>
    <definedName name="sheet16_12" localSheetId="13">'3-1-2银行存款'!$E$7</definedName>
    <definedName name="sheet16_13" localSheetId="13">'3-1-2银行存款'!$E$19</definedName>
    <definedName name="sheet16_2" localSheetId="13">'3-1-2银行存款'!$H$20</definedName>
    <definedName name="sheet16_3" localSheetId="13">'3-1-2银行存款'!$A$3</definedName>
    <definedName name="sheet16_4" localSheetId="13">'3-1-2银行存款'!$A$5</definedName>
    <definedName name="sheet16_5" localSheetId="13">'3-1-2银行存款'!$G$7</definedName>
    <definedName name="sheet16_6" localSheetId="13">'3-1-2银行存款'!$H$7</definedName>
    <definedName name="sheet16_7" localSheetId="13">'3-1-2银行存款'!$G$19</definedName>
    <definedName name="sheet16_8" localSheetId="13">'3-1-2银行存款'!$H$19</definedName>
    <definedName name="sheet16_9" localSheetId="13">'3-1-2银行存款'!$A$21</definedName>
    <definedName name="sheet17_1" localSheetId="14">'3-1-3其他货币资金'!$G$20</definedName>
    <definedName name="sheet17_10" localSheetId="14">'3-1-3其他货币资金'!$H$21</definedName>
    <definedName name="sheet17_11" localSheetId="14">'3-1-3其他货币资金'!$A$22</definedName>
    <definedName name="sheet17_12" localSheetId="14">'3-1-3其他货币资金'!$E$7</definedName>
    <definedName name="sheet17_13" localSheetId="14">'3-1-3其他货币资金'!$E$19</definedName>
    <definedName name="sheet17_2" localSheetId="14">'3-1-3其他货币资金'!$H$20</definedName>
    <definedName name="sheet17_3" localSheetId="14">'3-1-3其他货币资金'!$A$3</definedName>
    <definedName name="sheet17_4" localSheetId="14">'3-1-3其他货币资金'!$A$5</definedName>
    <definedName name="sheet17_5" localSheetId="14">'3-1-3其他货币资金'!$G$7</definedName>
    <definedName name="sheet17_6" localSheetId="14">'3-1-3其他货币资金'!$H$7</definedName>
    <definedName name="sheet17_7" localSheetId="14">'3-1-3其他货币资金'!$G$19</definedName>
    <definedName name="sheet17_8" localSheetId="14">'3-1-3其他货币资金'!$H$19</definedName>
    <definedName name="sheet17_9" localSheetId="14">'3-1-3其他货币资金'!$A$21</definedName>
    <definedName name="sheet18_1" localSheetId="15">'3-2交易性金融资产汇总'!$C$27</definedName>
    <definedName name="sheet18_10" localSheetId="15">'3-2交易性金融资产汇总'!$D$8</definedName>
    <definedName name="sheet18_11" localSheetId="15">'3-2交易性金融资产汇总'!$E$8</definedName>
    <definedName name="sheet18_12" localSheetId="15">'3-2交易性金融资产汇总'!$F$8</definedName>
    <definedName name="sheet18_13" localSheetId="15">'3-2交易性金融资产汇总'!$C$9</definedName>
    <definedName name="sheet18_14" localSheetId="15">'3-2交易性金融资产汇总'!$D$9</definedName>
    <definedName name="sheet18_15" localSheetId="15">'3-2交易性金融资产汇总'!$E$9</definedName>
    <definedName name="sheet18_16" localSheetId="15">'3-2交易性金融资产汇总'!$F$9</definedName>
    <definedName name="sheet18_17" localSheetId="15">'3-2交易性金融资产汇总'!$C$10</definedName>
    <definedName name="sheet18_18" localSheetId="15">'3-2交易性金融资产汇总'!$D$10</definedName>
    <definedName name="sheet18_19" localSheetId="15">'3-2交易性金融资产汇总'!$E$10</definedName>
    <definedName name="sheet18_2" localSheetId="15">'3-2交易性金融资产汇总'!$D$27</definedName>
    <definedName name="sheet18_20" localSheetId="15">'3-2交易性金融资产汇总'!$F$10</definedName>
    <definedName name="sheet18_21" localSheetId="15">'3-2交易性金融资产汇总'!$C$11</definedName>
    <definedName name="sheet18_22" localSheetId="15">'3-2交易性金融资产汇总'!$E$11</definedName>
    <definedName name="sheet18_23" localSheetId="15">'3-2交易性金融资产汇总'!$F$11</definedName>
    <definedName name="sheet18_24" localSheetId="15">'3-2交易性金融资产汇总'!$C$26</definedName>
    <definedName name="sheet18_25" localSheetId="15">'3-2交易性金融资产汇总'!$D$26</definedName>
    <definedName name="sheet18_26" localSheetId="15">'3-2交易性金融资产汇总'!$E$27</definedName>
    <definedName name="sheet18_27" localSheetId="15">'3-2交易性金融资产汇总'!$F$27</definedName>
    <definedName name="sheet18_28" localSheetId="15">'3-2交易性金融资产汇总'!$D$28</definedName>
    <definedName name="sheet18_3" localSheetId="15">'3-2交易性金融资产汇总'!$A$3</definedName>
    <definedName name="sheet18_4" localSheetId="15">'3-2交易性金融资产汇总'!$A$5</definedName>
    <definedName name="sheet18_5" localSheetId="15">'3-2交易性金融资产汇总'!$C$7</definedName>
    <definedName name="sheet18_6" localSheetId="15">'3-2交易性金融资产汇总'!$D$7</definedName>
    <definedName name="sheet18_7" localSheetId="15">'3-2交易性金融资产汇总'!$E$7</definedName>
    <definedName name="sheet18_8" localSheetId="15">'3-2交易性金融资产汇总'!$F$7</definedName>
    <definedName name="sheet18_9" localSheetId="15">'3-2交易性金融资产汇总'!$C$8</definedName>
    <definedName name="sheet19_1" localSheetId="16">'3-2-1交易性-股票'!$I$20</definedName>
    <definedName name="sheet19_10" localSheetId="16">'3-2-1交易性-股票'!$J$19</definedName>
    <definedName name="sheet19_11" localSheetId="16">'3-2-1交易性-股票'!$I$7</definedName>
    <definedName name="sheet19_12" localSheetId="16">'3-2-1交易性-股票'!$I$19</definedName>
    <definedName name="sheet19_13" localSheetId="16">'3-2-1交易性-股票'!$A$21</definedName>
    <definedName name="sheet19_14" localSheetId="16">'3-2-1交易性-股票'!$J$21</definedName>
    <definedName name="sheet19_15" localSheetId="16">'3-2-1交易性-股票'!$A$22</definedName>
    <definedName name="sheet19_2" localSheetId="16">'3-2-1交易性-股票'!$J$20</definedName>
    <definedName name="sheet19_3" localSheetId="16">'3-2-1交易性-股票'!$A$3</definedName>
    <definedName name="sheet19_4" localSheetId="16">'3-2-1交易性-股票'!$A$5</definedName>
    <definedName name="sheet19_5" localSheetId="16">'3-2-1交易性-股票'!$H$7</definedName>
    <definedName name="sheet19_6" localSheetId="16">'3-2-1交易性-股票'!$F$7</definedName>
    <definedName name="sheet19_7" localSheetId="16">'3-2-1交易性-股票'!$J$7</definedName>
    <definedName name="sheet19_8" localSheetId="16">'3-2-1交易性-股票'!$H$19</definedName>
    <definedName name="sheet19_9" localSheetId="16">'3-2-1交易性-股票'!$F$19</definedName>
    <definedName name="sheet2_1" localSheetId="1">资产基础法贴数用表!$A$3</definedName>
    <definedName name="sheet2_10" localSheetId="1">资产基础法贴数用表!$A$11</definedName>
    <definedName name="sheet2_11" localSheetId="1">资产基础法贴数用表!$B$12</definedName>
    <definedName name="sheet2_12" localSheetId="1">资产基础法贴数用表!$A$12</definedName>
    <definedName name="sheet2_13" localSheetId="1">资产基础法贴数用表!$B$13</definedName>
    <definedName name="sheet2_14" localSheetId="1">资产基础法贴数用表!$A$13</definedName>
    <definedName name="sheet2_15" localSheetId="1">资产基础法贴数用表!$B$14</definedName>
    <definedName name="sheet2_16" localSheetId="1">资产基础法贴数用表!$A$14</definedName>
    <definedName name="sheet2_17" localSheetId="1">资产基础法贴数用表!$B$15</definedName>
    <definedName name="sheet2_18" localSheetId="1">资产基础法贴数用表!$A$15</definedName>
    <definedName name="sheet2_19" localSheetId="1">资产基础法贴数用表!$B$16</definedName>
    <definedName name="sheet2_2" localSheetId="1">资产基础法贴数用表!$A$6</definedName>
    <definedName name="sheet2_20" localSheetId="1">资产基础法贴数用表!$A$16</definedName>
    <definedName name="sheet2_21" localSheetId="1">资产基础法贴数用表!$B$17</definedName>
    <definedName name="sheet2_22" localSheetId="1">资产基础法贴数用表!$A$17</definedName>
    <definedName name="sheet2_23" localSheetId="1">资产基础法贴数用表!$B$18</definedName>
    <definedName name="sheet2_24" localSheetId="1">资产基础法贴数用表!$A$18</definedName>
    <definedName name="sheet2_25" localSheetId="1">资产基础法贴数用表!$B$19</definedName>
    <definedName name="sheet2_26" localSheetId="1">资产基础法贴数用表!$A$19</definedName>
    <definedName name="sheet2_27" localSheetId="1">资产基础法贴数用表!$B$20</definedName>
    <definedName name="sheet2_28" localSheetId="1">资产基础法贴数用表!$A$20</definedName>
    <definedName name="sheet2_29" localSheetId="1">资产基础法贴数用表!$B$21</definedName>
    <definedName name="sheet2_3" localSheetId="1">资产基础法贴数用表!$B$8</definedName>
    <definedName name="sheet2_30" localSheetId="1">资产基础法贴数用表!$A$21</definedName>
    <definedName name="sheet2_31" localSheetId="1">资产基础法贴数用表!$B$22</definedName>
    <definedName name="sheet2_32" localSheetId="1">资产基础法贴数用表!$A$22</definedName>
    <definedName name="sheet2_33" localSheetId="1">资产基础法贴数用表!$B$23</definedName>
    <definedName name="sheet2_34" localSheetId="1">资产基础法贴数用表!$A$23</definedName>
    <definedName name="sheet2_35" localSheetId="1">资产基础法贴数用表!$B$24</definedName>
    <definedName name="sheet2_36" localSheetId="1">资产基础法贴数用表!$A$24</definedName>
    <definedName name="sheet2_37" localSheetId="1">资产基础法贴数用表!$B$25</definedName>
    <definedName name="sheet2_38" localSheetId="1">资产基础法贴数用表!$A$25</definedName>
    <definedName name="sheet2_39" localSheetId="1">资产基础法贴数用表!$B$26</definedName>
    <definedName name="sheet2_4" localSheetId="1">资产基础法贴数用表!$A$8</definedName>
    <definedName name="sheet2_40" localSheetId="1">资产基础法贴数用表!$A$26</definedName>
    <definedName name="sheet2_41" localSheetId="1">资产基础法贴数用表!$B$27</definedName>
    <definedName name="sheet2_42" localSheetId="1">资产基础法贴数用表!$A$27</definedName>
    <definedName name="sheet2_5" localSheetId="1">资产基础法贴数用表!$B$9</definedName>
    <definedName name="sheet2_6" localSheetId="1">资产基础法贴数用表!$A$9</definedName>
    <definedName name="sheet2_7" localSheetId="1">资产基础法贴数用表!$B$10</definedName>
    <definedName name="sheet2_8" localSheetId="1">资产基础法贴数用表!$A$10</definedName>
    <definedName name="sheet2_9" localSheetId="1">资产基础法贴数用表!$B$11</definedName>
    <definedName name="sheet20_1" localSheetId="17">'3-2-2交易性-债券'!$F$20</definedName>
    <definedName name="sheet20_10" localSheetId="17">'3-2-2交易性-债券'!$G$21</definedName>
    <definedName name="sheet20_11" localSheetId="17">'3-2-2交易性-债券'!$A$22</definedName>
    <definedName name="sheet20_12" localSheetId="17">'3-2-2交易性-债券'!$D$7</definedName>
    <definedName name="sheet20_2" localSheetId="17">'3-2-2交易性-债券'!$G$20</definedName>
    <definedName name="sheet20_3" localSheetId="17">'3-2-2交易性-债券'!$A$3</definedName>
    <definedName name="sheet20_4" localSheetId="17">'3-2-2交易性-债券'!$A$5</definedName>
    <definedName name="sheet20_5" localSheetId="17">'3-2-2交易性-债券'!$F$7</definedName>
    <definedName name="sheet20_6" localSheetId="17">'3-2-2交易性-债券'!$G$7</definedName>
    <definedName name="sheet20_7" localSheetId="17">'3-2-2交易性-债券'!$F$19</definedName>
    <definedName name="sheet20_8" localSheetId="17">'3-2-2交易性-债券'!$G$19</definedName>
    <definedName name="sheet20_9" localSheetId="17">'3-2-2交易性-债券'!$A$21</definedName>
    <definedName name="sheet21_1" localSheetId="18">'3-2-3交易性-基金'!$I$20</definedName>
    <definedName name="sheet21_10" localSheetId="18">'3-2-3交易性-基金'!$J$21</definedName>
    <definedName name="sheet21_11" localSheetId="18">'3-2-3交易性-基金'!$A$22</definedName>
    <definedName name="sheet21_12" localSheetId="18">'3-2-3交易性-基金'!$G$7</definedName>
    <definedName name="sheet21_2" localSheetId="18">'3-2-3交易性-基金'!$J$20</definedName>
    <definedName name="sheet21_3" localSheetId="18">'3-2-3交易性-基金'!$A$3</definedName>
    <definedName name="sheet21_4" localSheetId="18">'3-2-3交易性-基金'!$A$5</definedName>
    <definedName name="sheet21_5" localSheetId="18">'3-2-3交易性-基金'!$I$7</definedName>
    <definedName name="sheet21_6" localSheetId="18">'3-2-3交易性-基金'!$J$7</definedName>
    <definedName name="sheet21_7" localSheetId="18">'3-2-3交易性-基金'!$I$19</definedName>
    <definedName name="sheet21_8" localSheetId="18">'3-2-3交易性-基金'!$J$19</definedName>
    <definedName name="sheet21_9" localSheetId="18">'3-2-3交易性-基金'!$A$21</definedName>
    <definedName name="sheet22_1" localSheetId="19">'3-2-4交易性-其他'!$I$20</definedName>
    <definedName name="sheet22_10" localSheetId="19">'3-2-4交易性-其他'!$J$21</definedName>
    <definedName name="sheet22_11" localSheetId="19">'3-2-4交易性-其他'!$A$22</definedName>
    <definedName name="sheet22_12" localSheetId="19">'3-2-4交易性-其他'!$F$7</definedName>
    <definedName name="sheet22_2" localSheetId="19">'3-2-4交易性-其他'!$J$20</definedName>
    <definedName name="sheet22_3" localSheetId="19">'3-2-4交易性-其他'!$A$3</definedName>
    <definedName name="sheet22_4" localSheetId="19">'3-2-4交易性-其他'!$A$5</definedName>
    <definedName name="sheet22_5" localSheetId="19">'3-2-4交易性-其他'!$I$7</definedName>
    <definedName name="sheet22_6" localSheetId="19">'3-2-4交易性-其他'!$J$7</definedName>
    <definedName name="sheet22_7" localSheetId="19">'3-2-4交易性-其他'!$I$19</definedName>
    <definedName name="sheet22_8" localSheetId="19">'3-2-4交易性-其他'!$J$19</definedName>
    <definedName name="sheet22_9" localSheetId="19">'3-2-4交易性-其他'!$A$21</definedName>
    <definedName name="sheet23_1" localSheetId="20">'3-3衍生金融资产'!$I$20</definedName>
    <definedName name="sheet23_10" localSheetId="20">'3-3衍生金融资产'!$J$21</definedName>
    <definedName name="sheet23_11" localSheetId="20">'3-3衍生金融资产'!$A$22</definedName>
    <definedName name="sheet23_12" localSheetId="20">'3-3衍生金融资产'!$E$8</definedName>
    <definedName name="sheet23_2" localSheetId="20">'3-3衍生金融资产'!$J$20</definedName>
    <definedName name="sheet23_3" localSheetId="20">'3-3衍生金融资产'!$A$3</definedName>
    <definedName name="sheet23_4" localSheetId="20">'3-3衍生金融资产'!$A$5</definedName>
    <definedName name="sheet23_5" localSheetId="20">'3-3衍生金融资产'!$I$8</definedName>
    <definedName name="sheet23_6" localSheetId="20">'3-3衍生金融资产'!$J$8</definedName>
    <definedName name="sheet23_7" localSheetId="20">'3-3衍生金融资产'!$I$19</definedName>
    <definedName name="sheet23_8" localSheetId="20">'3-3衍生金融资产'!$J$19</definedName>
    <definedName name="sheet23_9" localSheetId="20">'3-3衍生金融资产'!$A$21</definedName>
    <definedName name="sheet24_1" localSheetId="21">'3-4应收票据'!$F$19</definedName>
    <definedName name="sheet24_10" localSheetId="21">'3-4应收票据'!$A$5</definedName>
    <definedName name="sheet24_11" localSheetId="21">'3-4应收票据'!$G$8</definedName>
    <definedName name="sheet24_12" localSheetId="21">'3-4应收票据'!$F$8</definedName>
    <definedName name="sheet24_13" localSheetId="21">'3-4应收票据'!$H$8</definedName>
    <definedName name="sheet24_14" localSheetId="21">'3-4应收票据'!$G$19</definedName>
    <definedName name="sheet24_15" localSheetId="21">'3-4应收票据'!$G$20</definedName>
    <definedName name="sheet24_16" localSheetId="21">'3-4应收票据'!$A$23</definedName>
    <definedName name="sheet24_17" localSheetId="21">'3-4应收票据'!$H$23</definedName>
    <definedName name="sheet24_18" localSheetId="21">'3-4应收票据'!$A$24</definedName>
    <definedName name="sheet24_19" localSheetId="21">'3-4应收票据'!$E$8</definedName>
    <definedName name="sheet24_2" localSheetId="21">'3-4应收票据'!$H$19</definedName>
    <definedName name="sheet24_3" localSheetId="21">'3-4应收票据'!$F$20</definedName>
    <definedName name="sheet24_4" localSheetId="21">'3-4应收票据'!$H$20</definedName>
    <definedName name="sheet24_5" localSheetId="21">'3-4应收票据'!$F$21</definedName>
    <definedName name="sheet24_6" localSheetId="21">'3-4应收票据'!$H$21</definedName>
    <definedName name="sheet24_7" localSheetId="21">'3-4应收票据'!$F$22</definedName>
    <definedName name="sheet24_8" localSheetId="21">'3-4应收票据'!$H$22</definedName>
    <definedName name="sheet24_9" localSheetId="21">'3-4应收票据'!$A$3</definedName>
    <definedName name="sheet25_1" localSheetId="22">'3-5应收账款'!$H$20</definedName>
    <definedName name="sheet25_10" localSheetId="22">'3-5应收账款'!$A$5</definedName>
    <definedName name="sheet25_11" localSheetId="22">'3-5应收账款'!$I$7</definedName>
    <definedName name="sheet25_12" localSheetId="22">'3-5应收账款'!$H$7</definedName>
    <definedName name="sheet25_13" localSheetId="22">'3-5应收账款'!$J$7</definedName>
    <definedName name="sheet25_14" localSheetId="22">'3-5应收账款'!$I$19</definedName>
    <definedName name="sheet25_15" localSheetId="22">'3-5应收账款'!$H$19</definedName>
    <definedName name="sheet25_16" localSheetId="22">'3-5应收账款'!$J$19</definedName>
    <definedName name="sheet25_17" localSheetId="22">'3-5应收账款'!$I$20</definedName>
    <definedName name="sheet25_18" localSheetId="22">'3-5应收账款'!$A$24</definedName>
    <definedName name="sheet25_19" localSheetId="22">'3-5应收账款'!$J$24</definedName>
    <definedName name="sheet25_2" localSheetId="22">'3-5应收账款'!$J$20</definedName>
    <definedName name="sheet25_20" localSheetId="22">'3-5应收账款'!$A$25</definedName>
    <definedName name="sheet25_21" localSheetId="22">'3-5应收账款'!$G$7</definedName>
    <definedName name="sheet25_3" localSheetId="22">'3-5应收账款'!$H$21</definedName>
    <definedName name="sheet25_4" localSheetId="22">'3-5应收账款'!$J$21</definedName>
    <definedName name="sheet25_5" localSheetId="22">'3-5应收账款'!$H$22</definedName>
    <definedName name="sheet25_6" localSheetId="22">'3-5应收账款'!$J$22</definedName>
    <definedName name="sheet25_7" localSheetId="22">'3-5应收账款'!$H$23</definedName>
    <definedName name="sheet25_8" localSheetId="22">'3-5应收账款'!$J$23</definedName>
    <definedName name="sheet25_9" localSheetId="22">'3-5应收账款'!$A$3</definedName>
    <definedName name="sheet26_1" localSheetId="23">'3-6应收账款融资'!$A$20</definedName>
    <definedName name="sheet26_10" localSheetId="23">'3-6应收账款融资'!$A$3</definedName>
    <definedName name="sheet26_11" localSheetId="23">'3-6应收账款融资'!$A$5</definedName>
    <definedName name="sheet26_12" localSheetId="23">'3-6应收账款融资'!$J$7</definedName>
    <definedName name="sheet26_13" localSheetId="23">'3-6应收账款融资'!$I$7</definedName>
    <definedName name="sheet26_14" localSheetId="23">'3-6应收账款融资'!$K$7</definedName>
    <definedName name="sheet26_15" localSheetId="23">'3-6应收账款融资'!$J$19</definedName>
    <definedName name="sheet26_16" localSheetId="23">'3-6应收账款融资'!$I$19</definedName>
    <definedName name="sheet26_17" localSheetId="23">'3-6应收账款融资'!$K$19</definedName>
    <definedName name="sheet26_18" localSheetId="23">'3-6应收账款融资'!$J$20</definedName>
    <definedName name="sheet26_19" localSheetId="23">'3-6应收账款融资'!$J$21</definedName>
    <definedName name="sheet26_2" localSheetId="23">'3-6应收账款融资'!$I$20</definedName>
    <definedName name="sheet26_20" localSheetId="23">'3-6应收账款融资'!$J$22</definedName>
    <definedName name="sheet26_21" localSheetId="23">'3-6应收账款融资'!$A$23</definedName>
    <definedName name="sheet26_22" localSheetId="23">'3-6应收账款融资'!$K$23</definedName>
    <definedName name="sheet26_23" localSheetId="23">'3-6应收账款融资'!$A$24</definedName>
    <definedName name="sheet26_24" localSheetId="23">'3-6应收账款融资'!$G$7</definedName>
    <definedName name="sheet26_3" localSheetId="23">'3-6应收账款融资'!$K$20</definedName>
    <definedName name="sheet26_4" localSheetId="23">'3-6应收账款融资'!$A$21</definedName>
    <definedName name="sheet26_5" localSheetId="23">'3-6应收账款融资'!$I$21</definedName>
    <definedName name="sheet26_6" localSheetId="23">'3-6应收账款融资'!$K$21</definedName>
    <definedName name="sheet26_7" localSheetId="23">'3-6应收账款融资'!$A$22</definedName>
    <definedName name="sheet26_8" localSheetId="23">'3-6应收账款融资'!$I$22</definedName>
    <definedName name="sheet26_9" localSheetId="23">'3-6应收账款融资'!$K$22</definedName>
    <definedName name="sheet27_1" localSheetId="24">'3-7预付款项'!$I$20</definedName>
    <definedName name="sheet27_10" localSheetId="24">'3-7预付款项'!$I$8</definedName>
    <definedName name="sheet27_11" localSheetId="24">'3-7预付款项'!$K$8</definedName>
    <definedName name="sheet27_12" localSheetId="24">'3-7预付款项'!$J$19</definedName>
    <definedName name="sheet27_13" localSheetId="24">'3-7预付款项'!$I$19</definedName>
    <definedName name="sheet27_14" localSheetId="24">'3-7预付款项'!$K$19</definedName>
    <definedName name="sheet27_15" localSheetId="24">'3-7预付款项'!$J$20</definedName>
    <definedName name="sheet27_16" localSheetId="24">'3-7预付款项'!$A$23</definedName>
    <definedName name="sheet27_17" localSheetId="24">'3-7预付款项'!$K$23</definedName>
    <definedName name="sheet27_18" localSheetId="24">'3-7预付款项'!$A$24</definedName>
    <definedName name="sheet27_19" localSheetId="24">'3-7预付款项'!$G$8</definedName>
    <definedName name="sheet27_2" localSheetId="24">'3-7预付款项'!$K$20</definedName>
    <definedName name="sheet27_3" localSheetId="24">'3-7预付款项'!$I$21</definedName>
    <definedName name="sheet27_4" localSheetId="24">'3-7预付款项'!$K$21</definedName>
    <definedName name="sheet27_5" localSheetId="24">'3-7预付款项'!$I$22</definedName>
    <definedName name="sheet27_6" localSheetId="24">'3-7预付款项'!$K$22</definedName>
    <definedName name="sheet27_7" localSheetId="24">'3-7预付款项'!$A$3</definedName>
    <definedName name="sheet27_8" localSheetId="24">'3-7预付款项'!$A$5</definedName>
    <definedName name="sheet27_9" localSheetId="24">'3-7预付款项'!$J$8</definedName>
    <definedName name="sheet28_1" localSheetId="25">'3-8其他应收款'!$H$20</definedName>
    <definedName name="sheet28_10" localSheetId="25">'3-8其他应收款'!$A$5</definedName>
    <definedName name="sheet28_11" localSheetId="25">'3-8其他应收款'!$I$8</definedName>
    <definedName name="sheet28_12" localSheetId="25">'3-8其他应收款'!$H$8</definedName>
    <definedName name="sheet28_13" localSheetId="25">'3-8其他应收款'!$J$8</definedName>
    <definedName name="sheet28_14" localSheetId="25">'3-8其他应收款'!$I$19</definedName>
    <definedName name="sheet28_15" localSheetId="25">'3-8其他应收款'!$H$19</definedName>
    <definedName name="sheet28_16" localSheetId="25">'3-8其他应收款'!$J$19</definedName>
    <definedName name="sheet28_17" localSheetId="25">'3-8其他应收款'!$I$20</definedName>
    <definedName name="sheet28_18" localSheetId="25">'3-8其他应收款'!$A$24</definedName>
    <definedName name="sheet28_19" localSheetId="25">'3-8其他应收款'!$J$24</definedName>
    <definedName name="sheet28_2" localSheetId="25">'3-8其他应收款'!$J$20</definedName>
    <definedName name="sheet28_20" localSheetId="25">'3-8其他应收款'!$A$25</definedName>
    <definedName name="sheet28_21" localSheetId="25">'3-8其他应收款'!$G$8</definedName>
    <definedName name="sheet28_3" localSheetId="25">'3-8其他应收款'!$H$21</definedName>
    <definedName name="sheet28_4" localSheetId="25">'3-8其他应收款'!$J$21</definedName>
    <definedName name="sheet28_5" localSheetId="25">'3-8其他应收款'!$H$22</definedName>
    <definedName name="sheet28_6" localSheetId="25">'3-8其他应收款'!$J$22</definedName>
    <definedName name="sheet28_7" localSheetId="25">'3-8其他应收款'!$H$23</definedName>
    <definedName name="sheet28_8" localSheetId="25">'3-8其他应收款'!$J$23</definedName>
    <definedName name="sheet28_9" localSheetId="25">'3-8其他应收款'!$A$3</definedName>
    <definedName name="sheet3_1" localSheetId="2">基本信息输入表!$M$7</definedName>
    <definedName name="sheet3_10" localSheetId="2">基本信息输入表!$Q$15</definedName>
    <definedName name="sheet3_100" localSheetId="2">基本信息输入表!$Q$46</definedName>
    <definedName name="sheet3_101" localSheetId="2">基本信息输入表!$O$46</definedName>
    <definedName name="sheet3_102" localSheetId="2">基本信息输入表!$M$47</definedName>
    <definedName name="sheet3_103" localSheetId="2">基本信息输入表!$Q$47</definedName>
    <definedName name="sheet3_104" localSheetId="2">基本信息输入表!$O$47</definedName>
    <definedName name="sheet3_105" localSheetId="2">基本信息输入表!$M$48</definedName>
    <definedName name="sheet3_106" localSheetId="2">基本信息输入表!$Q$48</definedName>
    <definedName name="sheet3_107" localSheetId="2">基本信息输入表!$O$48</definedName>
    <definedName name="sheet3_108" localSheetId="2">基本信息输入表!$M$49</definedName>
    <definedName name="sheet3_109" localSheetId="2">基本信息输入表!$Q$49</definedName>
    <definedName name="sheet3_11" localSheetId="2">基本信息输入表!$O$15</definedName>
    <definedName name="sheet3_110" localSheetId="2">基本信息输入表!$O$49</definedName>
    <definedName name="sheet3_111" localSheetId="2">基本信息输入表!$M$50</definedName>
    <definedName name="sheet3_112" localSheetId="2">基本信息输入表!$Q$50</definedName>
    <definedName name="sheet3_113" localSheetId="2">基本信息输入表!$O$50</definedName>
    <definedName name="sheet3_114" localSheetId="2">基本信息输入表!$Q$51</definedName>
    <definedName name="sheet3_115" localSheetId="2">基本信息输入表!$M$52</definedName>
    <definedName name="sheet3_116" localSheetId="2">基本信息输入表!$Q$52</definedName>
    <definedName name="sheet3_117" localSheetId="2">基本信息输入表!$O$52</definedName>
    <definedName name="sheet3_118" localSheetId="2">基本信息输入表!$M$53</definedName>
    <definedName name="sheet3_119" localSheetId="2">基本信息输入表!$Q$53</definedName>
    <definedName name="sheet3_12" localSheetId="2">基本信息输入表!$M$16</definedName>
    <definedName name="sheet3_120" localSheetId="2">基本信息输入表!$O$53</definedName>
    <definedName name="sheet3_121" localSheetId="2">基本信息输入表!$M$54</definedName>
    <definedName name="sheet3_122" localSheetId="2">基本信息输入表!$Q$54</definedName>
    <definedName name="sheet3_123" localSheetId="2">基本信息输入表!$O$54</definedName>
    <definedName name="sheet3_124" localSheetId="2">基本信息输入表!$M$55</definedName>
    <definedName name="sheet3_125" localSheetId="2">基本信息输入表!$Q$55</definedName>
    <definedName name="sheet3_126" localSheetId="2">基本信息输入表!$O$55</definedName>
    <definedName name="sheet3_127" localSheetId="2">基本信息输入表!$Q$56</definedName>
    <definedName name="sheet3_128" localSheetId="2">基本信息输入表!$M$57</definedName>
    <definedName name="sheet3_129" localSheetId="2">基本信息输入表!$Q$57</definedName>
    <definedName name="sheet3_13" localSheetId="2">基本信息输入表!$Q$16</definedName>
    <definedName name="sheet3_130" localSheetId="2">基本信息输入表!$O$57</definedName>
    <definedName name="sheet3_131" localSheetId="2">基本信息输入表!$M$58</definedName>
    <definedName name="sheet3_132" localSheetId="2">基本信息输入表!$Q$58</definedName>
    <definedName name="sheet3_133" localSheetId="2">基本信息输入表!$O$58</definedName>
    <definedName name="sheet3_134" localSheetId="2">基本信息输入表!$M$59</definedName>
    <definedName name="sheet3_135" localSheetId="2">基本信息输入表!$Q$59</definedName>
    <definedName name="sheet3_136" localSheetId="2">基本信息输入表!$O$59</definedName>
    <definedName name="sheet3_137" localSheetId="2">基本信息输入表!$M$60</definedName>
    <definedName name="sheet3_138" localSheetId="2">基本信息输入表!$Q$60</definedName>
    <definedName name="sheet3_139" localSheetId="2">基本信息输入表!$O$60</definedName>
    <definedName name="sheet3_14" localSheetId="2">基本信息输入表!$O$16</definedName>
    <definedName name="sheet3_140" localSheetId="2">基本信息输入表!$M$61</definedName>
    <definedName name="sheet3_141" localSheetId="2">基本信息输入表!$Q$61</definedName>
    <definedName name="sheet3_142" localSheetId="2">基本信息输入表!$O$61</definedName>
    <definedName name="sheet3_143" localSheetId="2">基本信息输入表!$M$62</definedName>
    <definedName name="sheet3_144" localSheetId="2">基本信息输入表!$Q$62</definedName>
    <definedName name="sheet3_145" localSheetId="2">基本信息输入表!$O$62</definedName>
    <definedName name="sheet3_146" localSheetId="2">基本信息输入表!$M$63</definedName>
    <definedName name="sheet3_147" localSheetId="2">基本信息输入表!$Q$63</definedName>
    <definedName name="sheet3_148" localSheetId="2">基本信息输入表!$O$63</definedName>
    <definedName name="sheet3_149" localSheetId="2">基本信息输入表!$M$64</definedName>
    <definedName name="sheet3_15" localSheetId="2">基本信息输入表!$Q$17</definedName>
    <definedName name="sheet3_150" localSheetId="2">基本信息输入表!$Q$64</definedName>
    <definedName name="sheet3_151" localSheetId="2">基本信息输入表!$O$64</definedName>
    <definedName name="sheet3_152" localSheetId="2">基本信息输入表!$M$65</definedName>
    <definedName name="sheet3_153" localSheetId="2">基本信息输入表!$Q$65</definedName>
    <definedName name="sheet3_154" localSheetId="2">基本信息输入表!$O$65</definedName>
    <definedName name="sheet3_155" localSheetId="2">基本信息输入表!$Q$70</definedName>
    <definedName name="sheet3_156" localSheetId="2">基本信息输入表!$M$66</definedName>
    <definedName name="sheet3_157" localSheetId="2">基本信息输入表!$Q$66</definedName>
    <definedName name="sheet3_158" localSheetId="2">基本信息输入表!$O$66</definedName>
    <definedName name="sheet3_159" localSheetId="2">基本信息输入表!$M$67</definedName>
    <definedName name="sheet3_16" localSheetId="2">基本信息输入表!$M$18</definedName>
    <definedName name="sheet3_160" localSheetId="2">基本信息输入表!$Q$67</definedName>
    <definedName name="sheet3_161" localSheetId="2">基本信息输入表!$O$67</definedName>
    <definedName name="sheet3_162" localSheetId="2">基本信息输入表!$M$68</definedName>
    <definedName name="sheet3_163" localSheetId="2">基本信息输入表!$Q$68</definedName>
    <definedName name="sheet3_164" localSheetId="2">基本信息输入表!$O$68</definedName>
    <definedName name="sheet3_165" localSheetId="2">基本信息输入表!$M$69</definedName>
    <definedName name="sheet3_166" localSheetId="2">基本信息输入表!$Q$69</definedName>
    <definedName name="sheet3_167" localSheetId="2">基本信息输入表!$O$69</definedName>
    <definedName name="sheet3_168" localSheetId="2">基本信息输入表!$M$71</definedName>
    <definedName name="sheet3_169" localSheetId="2">基本信息输入表!$Q$71</definedName>
    <definedName name="sheet3_17" localSheetId="2">基本信息输入表!$Q$18</definedName>
    <definedName name="sheet3_170" localSheetId="2">基本信息输入表!$O$71</definedName>
    <definedName name="sheet3_171" localSheetId="2">基本信息输入表!$M$72</definedName>
    <definedName name="sheet3_172" localSheetId="2">基本信息输入表!$Q$72</definedName>
    <definedName name="sheet3_173" localSheetId="2">基本信息输入表!$O$72</definedName>
    <definedName name="sheet3_174" localSheetId="2">基本信息输入表!$M$73</definedName>
    <definedName name="sheet3_175" localSheetId="2">基本信息输入表!$Q$73</definedName>
    <definedName name="sheet3_176" localSheetId="2">基本信息输入表!$O$73</definedName>
    <definedName name="sheet3_177" localSheetId="2">基本信息输入表!$Q$74</definedName>
    <definedName name="sheet3_178" localSheetId="2">基本信息输入表!$M$75</definedName>
    <definedName name="sheet3_179" localSheetId="2">基本信息输入表!$Q$75</definedName>
    <definedName name="sheet3_18" localSheetId="2">基本信息输入表!$O$18</definedName>
    <definedName name="sheet3_180" localSheetId="2">基本信息输入表!$O$75</definedName>
    <definedName name="sheet3_181" localSheetId="2">基本信息输入表!$M$76</definedName>
    <definedName name="sheet3_182" localSheetId="2">基本信息输入表!$Q$76</definedName>
    <definedName name="sheet3_183" localSheetId="2">基本信息输入表!$O$76</definedName>
    <definedName name="sheet3_184" localSheetId="2">基本信息输入表!$M$77</definedName>
    <definedName name="sheet3_185" localSheetId="2">基本信息输入表!$Q$77</definedName>
    <definedName name="sheet3_186" localSheetId="2">基本信息输入表!$O$77</definedName>
    <definedName name="sheet3_187" localSheetId="2">基本信息输入表!$M$78</definedName>
    <definedName name="sheet3_188" localSheetId="2">基本信息输入表!$Q$78</definedName>
    <definedName name="sheet3_189" localSheetId="2">基本信息输入表!$O$78</definedName>
    <definedName name="sheet3_19" localSheetId="2">基本信息输入表!$M$19</definedName>
    <definedName name="sheet3_190" localSheetId="2">基本信息输入表!$M$79</definedName>
    <definedName name="sheet3_191" localSheetId="2">基本信息输入表!$Q$79</definedName>
    <definedName name="sheet3_192" localSheetId="2">基本信息输入表!$O$79</definedName>
    <definedName name="sheet3_193" localSheetId="2">基本信息输入表!$M$80</definedName>
    <definedName name="sheet3_194" localSheetId="2">基本信息输入表!$Q$80</definedName>
    <definedName name="sheet3_195" localSheetId="2">基本信息输入表!$O$80</definedName>
    <definedName name="sheet3_196" localSheetId="2">基本信息输入表!$M$82</definedName>
    <definedName name="sheet3_197" localSheetId="2">基本信息输入表!$Q$82</definedName>
    <definedName name="sheet3_198" localSheetId="2">基本信息输入表!$O$82</definedName>
    <definedName name="sheet3_199" localSheetId="2">基本信息输入表!$M$83</definedName>
    <definedName name="sheet3_2" localSheetId="2">基本信息输入表!$M$6</definedName>
    <definedName name="sheet3_20" localSheetId="2">基本信息输入表!$Q$19</definedName>
    <definedName name="sheet3_200" localSheetId="2">基本信息输入表!$Q$83</definedName>
    <definedName name="sheet3_201" localSheetId="2">基本信息输入表!$O$83</definedName>
    <definedName name="sheet3_202" localSheetId="2">基本信息输入表!$Q$84</definedName>
    <definedName name="sheet3_203" localSheetId="2">基本信息输入表!$M$85</definedName>
    <definedName name="sheet3_204" localSheetId="2">基本信息输入表!$Q$85</definedName>
    <definedName name="sheet3_205" localSheetId="2">基本信息输入表!$O$85</definedName>
    <definedName name="sheet3_206" localSheetId="2">基本信息输入表!$M$86</definedName>
    <definedName name="sheet3_207" localSheetId="2">基本信息输入表!$Q$86</definedName>
    <definedName name="sheet3_208" localSheetId="2">基本信息输入表!$O$86</definedName>
    <definedName name="sheet3_209" localSheetId="2">基本信息输入表!$M$87</definedName>
    <definedName name="sheet3_21" localSheetId="2">基本信息输入表!$O$19</definedName>
    <definedName name="sheet3_210" localSheetId="2">基本信息输入表!$Q$87</definedName>
    <definedName name="sheet3_211" localSheetId="2">基本信息输入表!$O$87</definedName>
    <definedName name="sheet3_212" localSheetId="2">基本信息输入表!$M$88</definedName>
    <definedName name="sheet3_213" localSheetId="2">基本信息输入表!$Q$88</definedName>
    <definedName name="sheet3_214" localSheetId="2">基本信息输入表!$O$88</definedName>
    <definedName name="sheet3_215" localSheetId="2">基本信息输入表!$M$89</definedName>
    <definedName name="sheet3_216" localSheetId="2">基本信息输入表!$Q$89</definedName>
    <definedName name="sheet3_217" localSheetId="2">基本信息输入表!$O$89</definedName>
    <definedName name="sheet3_218" localSheetId="2">基本信息输入表!$M$90</definedName>
    <definedName name="sheet3_219" localSheetId="2">基本信息输入表!$Q$90</definedName>
    <definedName name="sheet3_22" localSheetId="2">基本信息输入表!$M$20</definedName>
    <definedName name="sheet3_220" localSheetId="2">基本信息输入表!$O$90</definedName>
    <definedName name="sheet3_221" localSheetId="2">基本信息输入表!$M$91</definedName>
    <definedName name="sheet3_222" localSheetId="2">基本信息输入表!$Q$91</definedName>
    <definedName name="sheet3_223" localSheetId="2">基本信息输入表!$O$91</definedName>
    <definedName name="sheet3_224" localSheetId="2">基本信息输入表!$M$92</definedName>
    <definedName name="sheet3_225" localSheetId="2">基本信息输入表!$Q$92</definedName>
    <definedName name="sheet3_226" localSheetId="2">基本信息输入表!$O$92</definedName>
    <definedName name="sheet3_227" localSheetId="2">基本信息输入表!$M$93</definedName>
    <definedName name="sheet3_228" localSheetId="2">基本信息输入表!$Q$93</definedName>
    <definedName name="sheet3_229" localSheetId="2">基本信息输入表!$O$93</definedName>
    <definedName name="sheet3_23" localSheetId="2">基本信息输入表!$Q$20</definedName>
    <definedName name="sheet3_230" localSheetId="2">基本信息输入表!$M$94</definedName>
    <definedName name="sheet3_231" localSheetId="2">基本信息输入表!$Q$94</definedName>
    <definedName name="sheet3_232" localSheetId="2">基本信息输入表!$O$94</definedName>
    <definedName name="sheet3_233" localSheetId="2">基本信息输入表!$M$95</definedName>
    <definedName name="sheet3_234" localSheetId="2">基本信息输入表!$Q$95</definedName>
    <definedName name="sheet3_235" localSheetId="2">基本信息输入表!$O$95</definedName>
    <definedName name="sheet3_236" localSheetId="2">基本信息输入表!$M$96</definedName>
    <definedName name="sheet3_237" localSheetId="2">基本信息输入表!$Q$96</definedName>
    <definedName name="sheet3_238" localSheetId="2">基本信息输入表!$O$96</definedName>
    <definedName name="sheet3_239" localSheetId="2">基本信息输入表!$M$97</definedName>
    <definedName name="sheet3_24" localSheetId="2">基本信息输入表!$O$20</definedName>
    <definedName name="sheet3_240" localSheetId="2">基本信息输入表!$Q$97</definedName>
    <definedName name="sheet3_241" localSheetId="2">基本信息输入表!$O$97</definedName>
    <definedName name="sheet3_242" localSheetId="2">基本信息输入表!$Q$98</definedName>
    <definedName name="sheet3_243" localSheetId="2">基本信息输入表!$M$99</definedName>
    <definedName name="sheet3_244" localSheetId="2">基本信息输入表!$Q$99</definedName>
    <definedName name="sheet3_245" localSheetId="2">基本信息输入表!$O$99</definedName>
    <definedName name="sheet3_246" localSheetId="2">基本信息输入表!$M$100</definedName>
    <definedName name="sheet3_247" localSheetId="2">基本信息输入表!$Q$100</definedName>
    <definedName name="sheet3_248" localSheetId="2">基本信息输入表!$O$100</definedName>
    <definedName name="sheet3_249" localSheetId="2">基本信息输入表!$M$101</definedName>
    <definedName name="sheet3_25" localSheetId="2">基本信息输入表!$M$21</definedName>
    <definedName name="sheet3_250" localSheetId="2">基本信息输入表!$Q$101</definedName>
    <definedName name="sheet3_251" localSheetId="2">基本信息输入表!$O$101</definedName>
    <definedName name="sheet3_252" localSheetId="2">基本信息输入表!$M$102</definedName>
    <definedName name="sheet3_253" localSheetId="2">基本信息输入表!$Q$102</definedName>
    <definedName name="sheet3_254" localSheetId="2">基本信息输入表!$O$102</definedName>
    <definedName name="sheet3_255" localSheetId="2">基本信息输入表!$M$103</definedName>
    <definedName name="sheet3_256" localSheetId="2">基本信息输入表!$Q$103</definedName>
    <definedName name="sheet3_257" localSheetId="2">基本信息输入表!$O$103</definedName>
    <definedName name="sheet3_258" localSheetId="2">基本信息输入表!$M$104</definedName>
    <definedName name="sheet3_259" localSheetId="2">基本信息输入表!$Q$104</definedName>
    <definedName name="sheet3_26" localSheetId="2">基本信息输入表!$Q$21</definedName>
    <definedName name="sheet3_260" localSheetId="2">基本信息输入表!$O$104</definedName>
    <definedName name="sheet3_261" localSheetId="2">基本信息输入表!$M$105</definedName>
    <definedName name="sheet3_262" localSheetId="2">基本信息输入表!$Q$105</definedName>
    <definedName name="sheet3_263" localSheetId="2">基本信息输入表!$O$105</definedName>
    <definedName name="sheet3_264" localSheetId="2">基本信息输入表!$M$106</definedName>
    <definedName name="sheet3_265" localSheetId="2">基本信息输入表!$Q$106</definedName>
    <definedName name="sheet3_266" localSheetId="2">基本信息输入表!$O$106</definedName>
    <definedName name="sheet3_27" localSheetId="2">基本信息输入表!$O$21</definedName>
    <definedName name="sheet3_28" localSheetId="2">基本信息输入表!$M$22</definedName>
    <definedName name="sheet3_29" localSheetId="2">基本信息输入表!$Q$22</definedName>
    <definedName name="sheet3_3" localSheetId="2">基本信息输入表!$K$6</definedName>
    <definedName name="sheet3_30" localSheetId="2">基本信息输入表!$O$22</definedName>
    <definedName name="sheet3_31" localSheetId="2">基本信息输入表!$M$23</definedName>
    <definedName name="sheet3_32" localSheetId="2">基本信息输入表!$Q$23</definedName>
    <definedName name="sheet3_33" localSheetId="2">基本信息输入表!$O$23</definedName>
    <definedName name="sheet3_34" localSheetId="2">基本信息输入表!$M$24</definedName>
    <definedName name="sheet3_35" localSheetId="2">基本信息输入表!$Q$24</definedName>
    <definedName name="sheet3_36" localSheetId="2">基本信息输入表!$O$24</definedName>
    <definedName name="sheet3_37" localSheetId="2">基本信息输入表!$M$25</definedName>
    <definedName name="sheet3_38" localSheetId="2">基本信息输入表!$Q$25</definedName>
    <definedName name="sheet3_39" localSheetId="2">基本信息输入表!$O$25</definedName>
    <definedName name="sheet3_4" localSheetId="2">基本信息输入表!$Q$12</definedName>
    <definedName name="sheet3_40" localSheetId="2">基本信息输入表!$M$26</definedName>
    <definedName name="sheet3_41" localSheetId="2">基本信息输入表!$Q$26</definedName>
    <definedName name="sheet3_42" localSheetId="2">基本信息输入表!$O$26</definedName>
    <definedName name="sheet3_43" localSheetId="2">基本信息输入表!$M$27</definedName>
    <definedName name="sheet3_44" localSheetId="2">基本信息输入表!$Q$27</definedName>
    <definedName name="sheet3_45" localSheetId="2">基本信息输入表!$O$27</definedName>
    <definedName name="sheet3_46" localSheetId="2">基本信息输入表!$Q$28</definedName>
    <definedName name="sheet3_47" localSheetId="2">基本信息输入表!$M$29</definedName>
    <definedName name="sheet3_48" localSheetId="2">基本信息输入表!$Q$29</definedName>
    <definedName name="sheet3_49" localSheetId="2">基本信息输入表!$O$29</definedName>
    <definedName name="sheet3_5" localSheetId="2">基本信息输入表!$Q$13</definedName>
    <definedName name="sheet3_50" localSheetId="2">基本信息输入表!$M$30</definedName>
    <definedName name="sheet3_51" localSheetId="2">基本信息输入表!$Q$30</definedName>
    <definedName name="sheet3_52" localSheetId="2">基本信息输入表!$O$30</definedName>
    <definedName name="sheet3_53" localSheetId="2">基本信息输入表!$M$31</definedName>
    <definedName name="sheet3_54" localSheetId="2">基本信息输入表!$Q$31</definedName>
    <definedName name="sheet3_55" localSheetId="2">基本信息输入表!$O$31</definedName>
    <definedName name="sheet3_56" localSheetId="2">基本信息输入表!$M$32</definedName>
    <definedName name="sheet3_57" localSheetId="2">基本信息输入表!$Q$32</definedName>
    <definedName name="sheet3_58" localSheetId="2">基本信息输入表!$O$32</definedName>
    <definedName name="sheet3_59" localSheetId="2">基本信息输入表!$M$33</definedName>
    <definedName name="sheet3_6" localSheetId="2">基本信息输入表!$M$14</definedName>
    <definedName name="sheet3_60" localSheetId="2">基本信息输入表!$Q$33</definedName>
    <definedName name="sheet3_61" localSheetId="2">基本信息输入表!$O$33</definedName>
    <definedName name="sheet3_62" localSheetId="2">基本信息输入表!$M$34</definedName>
    <definedName name="sheet3_63" localSheetId="2">基本信息输入表!$Q$34</definedName>
    <definedName name="sheet3_64" localSheetId="2">基本信息输入表!$O$34</definedName>
    <definedName name="sheet3_65" localSheetId="2">基本信息输入表!$M$35</definedName>
    <definedName name="sheet3_66" localSheetId="2">基本信息输入表!$Q$35</definedName>
    <definedName name="sheet3_67" localSheetId="2">基本信息输入表!$O$35</definedName>
    <definedName name="sheet3_68" localSheetId="2">基本信息输入表!$M$36</definedName>
    <definedName name="sheet3_69" localSheetId="2">基本信息输入表!$Q$36</definedName>
    <definedName name="sheet3_7" localSheetId="2">基本信息输入表!$Q$14</definedName>
    <definedName name="sheet3_70" localSheetId="2">基本信息输入表!$O$36</definedName>
    <definedName name="sheet3_71" localSheetId="2">基本信息输入表!$M$37</definedName>
    <definedName name="sheet3_72" localSheetId="2">基本信息输入表!$Q$37</definedName>
    <definedName name="sheet3_73" localSheetId="2">基本信息输入表!$O$37</definedName>
    <definedName name="sheet3_74" localSheetId="2">基本信息输入表!$M$38</definedName>
    <definedName name="sheet3_75" localSheetId="2">基本信息输入表!$Q$38</definedName>
    <definedName name="sheet3_76" localSheetId="2">基本信息输入表!$O$38</definedName>
    <definedName name="sheet3_77" localSheetId="2">基本信息输入表!$M$39</definedName>
    <definedName name="sheet3_78" localSheetId="2">基本信息输入表!$Q$39</definedName>
    <definedName name="sheet3_79" localSheetId="2">基本信息输入表!$O$39</definedName>
    <definedName name="sheet3_8" localSheetId="2">基本信息输入表!$O$14</definedName>
    <definedName name="sheet3_80" localSheetId="2">基本信息输入表!$M$40</definedName>
    <definedName name="sheet3_81" localSheetId="2">基本信息输入表!$Q$40</definedName>
    <definedName name="sheet3_82" localSheetId="2">基本信息输入表!$O$40</definedName>
    <definedName name="sheet3_83" localSheetId="2">基本信息输入表!$M$41</definedName>
    <definedName name="sheet3_84" localSheetId="2">基本信息输入表!$Q$41</definedName>
    <definedName name="sheet3_85" localSheetId="2">基本信息输入表!$O$41</definedName>
    <definedName name="sheet3_86" localSheetId="2">基本信息输入表!$M$42</definedName>
    <definedName name="sheet3_87" localSheetId="2">基本信息输入表!$Q$42</definedName>
    <definedName name="sheet3_88" localSheetId="2">基本信息输入表!$O$42</definedName>
    <definedName name="sheet3_89" localSheetId="2">基本信息输入表!$M$43</definedName>
    <definedName name="sheet3_9" localSheetId="2">基本信息输入表!$M$15</definedName>
    <definedName name="sheet3_90" localSheetId="2">基本信息输入表!$Q$43</definedName>
    <definedName name="sheet3_91" localSheetId="2">基本信息输入表!$O$43</definedName>
    <definedName name="sheet3_92" localSheetId="2">基本信息输入表!$M$44</definedName>
    <definedName name="sheet3_93" localSheetId="2">基本信息输入表!$Q$44</definedName>
    <definedName name="sheet3_94" localSheetId="2">基本信息输入表!$O$44</definedName>
    <definedName name="sheet3_95" localSheetId="2">基本信息输入表!$Q$81</definedName>
    <definedName name="sheet3_96" localSheetId="2">基本信息输入表!$M$45</definedName>
    <definedName name="sheet3_97" localSheetId="2">基本信息输入表!$Q$45</definedName>
    <definedName name="sheet3_98" localSheetId="2">基本信息输入表!$O$45</definedName>
    <definedName name="sheet3_99" localSheetId="2">基本信息输入表!$M$46</definedName>
    <definedName name="sheet30_1" localSheetId="26">'3-9-1材料采购（在途物资）'!$F$20</definedName>
    <definedName name="sheet30_10" localSheetId="26">'3-9-1材料采购（在途物资）'!$E$8</definedName>
    <definedName name="sheet30_11" localSheetId="26">'3-9-1材料采购（在途物资）'!$D$8</definedName>
    <definedName name="sheet30_12" localSheetId="26">'3-9-1材料采购（在途物资）'!$F$8</definedName>
    <definedName name="sheet30_13" localSheetId="26">'3-9-1材料采购（在途物资）'!$I$8</definedName>
    <definedName name="sheet30_14" localSheetId="26">'3-9-1材料采购（在途物资）'!$H$8</definedName>
    <definedName name="sheet30_15" localSheetId="26">'3-9-1材料采购（在途物资）'!$J$8</definedName>
    <definedName name="sheet30_16" localSheetId="26">'3-9-1材料采购（在途物资）'!$E$19</definedName>
    <definedName name="sheet30_17" localSheetId="26">'3-9-1材料采购（在途物资）'!$D$19</definedName>
    <definedName name="sheet30_18" localSheetId="26">'3-9-1材料采购（在途物资）'!$F$19</definedName>
    <definedName name="sheet30_19" localSheetId="26">'3-9-1材料采购（在途物资）'!$I$19</definedName>
    <definedName name="sheet30_2" localSheetId="26">'3-9-1材料采购（在途物资）'!$J$20</definedName>
    <definedName name="sheet30_20" localSheetId="26">'3-9-1材料采购（在途物资）'!$H$19</definedName>
    <definedName name="sheet30_21" localSheetId="26">'3-9-1材料采购（在途物资）'!$J$19</definedName>
    <definedName name="sheet30_22" localSheetId="26">'3-9-1材料采购（在途物资）'!$G$8</definedName>
    <definedName name="sheet30_23" localSheetId="26">'3-9-1材料采购（在途物资）'!$G$19</definedName>
    <definedName name="sheet30_24" localSheetId="26">'3-9-1材料采购（在途物资）'!$A$23</definedName>
    <definedName name="sheet30_25" localSheetId="26">'3-9-1材料采购（在途物资）'!$J$23</definedName>
    <definedName name="sheet30_26" localSheetId="26">'3-9-1材料采购（在途物资）'!$A$24</definedName>
    <definedName name="sheet30_3" localSheetId="26">'3-9-1材料采购（在途物资）'!$F$21</definedName>
    <definedName name="sheet30_4" localSheetId="26">'3-9-1材料采购（在途物资）'!$J$21</definedName>
    <definedName name="sheet30_5" localSheetId="26">'3-9-1材料采购（在途物资）'!$F$22</definedName>
    <definedName name="sheet30_6" localSheetId="26">'3-9-1材料采购（在途物资）'!$J$22</definedName>
    <definedName name="sheet30_7" localSheetId="26">'3-9-1材料采购（在途物资）'!$G$20</definedName>
    <definedName name="sheet30_8" localSheetId="26">'3-9-1材料采购（在途物资）'!$A$3</definedName>
    <definedName name="sheet30_9" localSheetId="26">'3-9-1材料采购（在途物资）'!$A$5</definedName>
    <definedName name="sheet31_1" localSheetId="27">'3-9-2原材料'!#REF!</definedName>
    <definedName name="sheet31_10" localSheetId="27">'3-9-2原材料'!#REF!</definedName>
    <definedName name="sheet31_11" localSheetId="27">'3-9-2原材料'!#REF!</definedName>
    <definedName name="sheet31_12" localSheetId="27">'3-9-2原材料'!#REF!</definedName>
    <definedName name="sheet31_13" localSheetId="27">'3-9-2原材料'!#REF!</definedName>
    <definedName name="sheet31_14" localSheetId="27">'3-9-2原材料'!#REF!</definedName>
    <definedName name="sheet31_15" localSheetId="27">'3-9-2原材料'!#REF!</definedName>
    <definedName name="sheet31_16" localSheetId="27">'3-9-2原材料'!#REF!</definedName>
    <definedName name="sheet31_17" localSheetId="27">'3-9-2原材料'!#REF!</definedName>
    <definedName name="sheet31_18" localSheetId="27">'3-9-2原材料'!#REF!</definedName>
    <definedName name="sheet31_19" localSheetId="27">'3-9-2原材料'!#REF!</definedName>
    <definedName name="sheet31_2" localSheetId="27">'3-9-2原材料'!#REF!</definedName>
    <definedName name="sheet31_20" localSheetId="27">'3-9-2原材料'!#REF!</definedName>
    <definedName name="sheet31_21" localSheetId="27">'3-9-2原材料'!#REF!</definedName>
    <definedName name="sheet31_22" localSheetId="27">'3-9-2原材料'!#REF!</definedName>
    <definedName name="sheet31_23" localSheetId="27">'3-9-2原材料'!#REF!</definedName>
    <definedName name="sheet31_24" localSheetId="27">'3-9-2原材料'!#REF!</definedName>
    <definedName name="sheet31_25" localSheetId="27">'3-9-2原材料'!#REF!</definedName>
    <definedName name="sheet31_26" localSheetId="27">'3-9-2原材料'!#REF!</definedName>
    <definedName name="sheet31_27" localSheetId="27">'3-9-2原材料'!#REF!</definedName>
    <definedName name="sheet31_28" localSheetId="27">'3-9-2原材料'!#REF!</definedName>
    <definedName name="sheet31_3" localSheetId="27">'3-9-2原材料'!#REF!</definedName>
    <definedName name="sheet31_4" localSheetId="27">'3-9-2原材料'!#REF!</definedName>
    <definedName name="sheet31_5" localSheetId="27">'3-9-2原材料'!#REF!</definedName>
    <definedName name="sheet31_6" localSheetId="27">'3-9-2原材料'!#REF!</definedName>
    <definedName name="sheet31_7" localSheetId="27">'3-9-2原材料'!#REF!</definedName>
    <definedName name="sheet31_8" localSheetId="27">'3-9-2原材料'!#REF!</definedName>
    <definedName name="sheet31_9" localSheetId="27">'3-9-2原材料'!$A$3</definedName>
    <definedName name="sheet32_1" localSheetId="28">'3-9-3在库周转材料'!$G$20</definedName>
    <definedName name="sheet32_10" localSheetId="28">'3-9-3在库周转材料'!$F$8</definedName>
    <definedName name="sheet32_11" localSheetId="28">'3-9-3在库周转材料'!$E$8</definedName>
    <definedName name="sheet32_12" localSheetId="28">'3-9-3在库周转材料'!$G$8</definedName>
    <definedName name="sheet32_13" localSheetId="28">'3-9-3在库周转材料'!$L$8</definedName>
    <definedName name="sheet32_14" localSheetId="28">'3-9-3在库周转材料'!$K$8</definedName>
    <definedName name="sheet32_15" localSheetId="28">'3-9-3在库周转材料'!$M$8</definedName>
    <definedName name="sheet32_16" localSheetId="28">'3-9-3在库周转材料'!$F$19</definedName>
    <definedName name="sheet32_17" localSheetId="28">'3-9-3在库周转材料'!$E$19</definedName>
    <definedName name="sheet32_18" localSheetId="28">'3-9-3在库周转材料'!$G$19</definedName>
    <definedName name="sheet32_19" localSheetId="28">'3-9-3在库周转材料'!$L$19</definedName>
    <definedName name="sheet32_2" localSheetId="28">'3-9-3在库周转材料'!$M$20</definedName>
    <definedName name="sheet32_20" localSheetId="28">'3-9-3在库周转材料'!$K$19</definedName>
    <definedName name="sheet32_21" localSheetId="28">'3-9-3在库周转材料'!$M$19</definedName>
    <definedName name="sheet32_22" localSheetId="28">'3-9-3在库周转材料'!$H$8</definedName>
    <definedName name="sheet32_23" localSheetId="28">'3-9-3在库周转材料'!$H$19</definedName>
    <definedName name="sheet32_24" localSheetId="28">'3-9-3在库周转材料'!$A$23</definedName>
    <definedName name="sheet32_25" localSheetId="28">'3-9-3在库周转材料'!$M$23</definedName>
    <definedName name="sheet32_26" localSheetId="28">'3-9-3在库周转材料'!$A$24</definedName>
    <definedName name="sheet32_27" localSheetId="28">'3-9-3在库周转材料'!$H$22</definedName>
    <definedName name="sheet32_28" localSheetId="28">'3-9-3在库周转材料'!$J$8</definedName>
    <definedName name="sheet32_3" localSheetId="28">'3-9-3在库周转材料'!$G$21</definedName>
    <definedName name="sheet32_4" localSheetId="28">'3-9-3在库周转材料'!$M$21</definedName>
    <definedName name="sheet32_5" localSheetId="28">'3-9-3在库周转材料'!$G$22</definedName>
    <definedName name="sheet32_6" localSheetId="28">'3-9-3在库周转材料'!$M$22</definedName>
    <definedName name="sheet32_7" localSheetId="28">'3-9-3在库周转材料'!$H$20</definedName>
    <definedName name="sheet32_8" localSheetId="28">'3-9-3在库周转材料'!$A$3</definedName>
    <definedName name="sheet32_9" localSheetId="28">'3-9-3在库周转材料'!$A$5</definedName>
    <definedName name="sheet33_1" localSheetId="29">'3-9-4委托加工物资'!$G$20</definedName>
    <definedName name="sheet33_10" localSheetId="29">'3-9-4委托加工物资'!$F$8</definedName>
    <definedName name="sheet33_11" localSheetId="29">'3-9-4委托加工物资'!$E$8</definedName>
    <definedName name="sheet33_12" localSheetId="29">'3-9-4委托加工物资'!$G$8</definedName>
    <definedName name="sheet33_13" localSheetId="29">'3-9-4委托加工物资'!$J$8</definedName>
    <definedName name="sheet33_14" localSheetId="29">'3-9-4委托加工物资'!$I$8</definedName>
    <definedName name="sheet33_15" localSheetId="29">'3-9-4委托加工物资'!$K$8</definedName>
    <definedName name="sheet33_16" localSheetId="29">'3-9-4委托加工物资'!$F$19</definedName>
    <definedName name="sheet33_17" localSheetId="29">'3-9-4委托加工物资'!$E$19</definedName>
    <definedName name="sheet33_18" localSheetId="29">'3-9-4委托加工物资'!$G$19</definedName>
    <definedName name="sheet33_19" localSheetId="29">'3-9-4委托加工物资'!$J$19</definedName>
    <definedName name="sheet33_2" localSheetId="29">'3-9-4委托加工物资'!$K$20</definedName>
    <definedName name="sheet33_20" localSheetId="29">'3-9-4委托加工物资'!$I$19</definedName>
    <definedName name="sheet33_21" localSheetId="29">'3-9-4委托加工物资'!$K$19</definedName>
    <definedName name="sheet33_22" localSheetId="29">'3-9-4委托加工物资'!$H$8</definedName>
    <definedName name="sheet33_23" localSheetId="29">'3-9-4委托加工物资'!$H$19</definedName>
    <definedName name="sheet33_24" localSheetId="29">'3-9-4委托加工物资'!$A$23</definedName>
    <definedName name="sheet33_25" localSheetId="29">'3-9-4委托加工物资'!$K$23</definedName>
    <definedName name="sheet33_26" localSheetId="29">'3-9-4委托加工物资'!$A$24</definedName>
    <definedName name="sheet33_3" localSheetId="29">'3-9-4委托加工物资'!$G$21</definedName>
    <definedName name="sheet33_4" localSheetId="29">'3-9-4委托加工物资'!$K$21</definedName>
    <definedName name="sheet33_5" localSheetId="29">'3-9-4委托加工物资'!$G$22</definedName>
    <definedName name="sheet33_6" localSheetId="29">'3-9-4委托加工物资'!$K$22</definedName>
    <definedName name="sheet33_7" localSheetId="29">'3-9-4委托加工物资'!$H$20</definedName>
    <definedName name="sheet33_8" localSheetId="29">'3-9-4委托加工物资'!$A$3</definedName>
    <definedName name="sheet33_9" localSheetId="29">'3-9-4委托加工物资'!$A$5</definedName>
    <definedName name="sheet34_1" localSheetId="30">'3-9-5产成品（库存商品）'!$I$20</definedName>
    <definedName name="sheet34_10" localSheetId="30">'3-9-5产成品（库存商品）'!$H$8</definedName>
    <definedName name="sheet34_11" localSheetId="30">'3-9-5产成品（库存商品）'!$G$8</definedName>
    <definedName name="sheet34_12" localSheetId="30">'3-9-5产成品（库存商品）'!$I$8</definedName>
    <definedName name="sheet34_13" localSheetId="30">'3-9-5产成品（库存商品）'!$L$8</definedName>
    <definedName name="sheet34_14" localSheetId="30">'3-9-5产成品（库存商品）'!$K$8</definedName>
    <definedName name="sheet34_15" localSheetId="30">'3-9-5产成品（库存商品）'!$M$8</definedName>
    <definedName name="sheet34_16" localSheetId="30">'3-9-5产成品（库存商品）'!$H$19</definedName>
    <definedName name="sheet34_17" localSheetId="30">'3-9-5产成品（库存商品）'!$G$19</definedName>
    <definedName name="sheet34_18" localSheetId="30">'3-9-5产成品（库存商品）'!$I$19</definedName>
    <definedName name="sheet34_19" localSheetId="30">'3-9-5产成品（库存商品）'!$L$19</definedName>
    <definedName name="sheet34_2" localSheetId="30">'3-9-5产成品（库存商品）'!$M$20</definedName>
    <definedName name="sheet34_20" localSheetId="30">'3-9-5产成品（库存商品）'!$K$19</definedName>
    <definedName name="sheet34_21" localSheetId="30">'3-9-5产成品（库存商品）'!$M$19</definedName>
    <definedName name="sheet34_22" localSheetId="30">'3-9-5产成品（库存商品）'!$J$8</definedName>
    <definedName name="sheet34_23" localSheetId="30">'3-9-5产成品（库存商品）'!$J$19</definedName>
    <definedName name="sheet34_24" localSheetId="30">'3-9-5产成品（库存商品）'!$A$23</definedName>
    <definedName name="sheet34_25" localSheetId="30">'3-9-5产成品（库存商品）'!$M$23</definedName>
    <definedName name="sheet34_26" localSheetId="30">'3-9-5产成品（库存商品）'!$A$24</definedName>
    <definedName name="sheet34_27" localSheetId="30">'3-9-5产成品（库存商品）'!$E$8</definedName>
    <definedName name="sheet34_28" localSheetId="30">'3-9-5产成品（库存商品）'!$E$22</definedName>
    <definedName name="sheet34_3" localSheetId="30">'3-9-5产成品（库存商品）'!$I$21</definedName>
    <definedName name="sheet34_4" localSheetId="30">'3-9-5产成品（库存商品）'!$M$21</definedName>
    <definedName name="sheet34_5" localSheetId="30">'3-9-5产成品（库存商品）'!$I$22</definedName>
    <definedName name="sheet34_6" localSheetId="30">'3-9-5产成品（库存商品）'!$M$22</definedName>
    <definedName name="sheet34_7" localSheetId="30">'3-9-5产成品（库存商品）'!$J$20</definedName>
    <definedName name="sheet34_8" localSheetId="30">'3-9-5产成品（库存商品）'!$A$3</definedName>
    <definedName name="sheet34_9" localSheetId="30">'3-9-5产成品（库存商品）'!$A$5</definedName>
    <definedName name="sheet35_1" localSheetId="31">'3-9-6在产品（自制半成品）'!$F$20</definedName>
    <definedName name="sheet35_10" localSheetId="31">'3-9-6在产品（自制半成品）'!$E$8</definedName>
    <definedName name="sheet35_11" localSheetId="31">'3-9-6在产品（自制半成品）'!$D$8</definedName>
    <definedName name="sheet35_12" localSheetId="31">'3-9-6在产品（自制半成品）'!$F$8</definedName>
    <definedName name="sheet35_13" localSheetId="31">'3-9-6在产品（自制半成品）'!$J$8</definedName>
    <definedName name="sheet35_14" localSheetId="31">'3-9-6在产品（自制半成品）'!$I$8</definedName>
    <definedName name="sheet35_15" localSheetId="31">'3-9-6在产品（自制半成品）'!$K$8</definedName>
    <definedName name="sheet35_16" localSheetId="31">'3-9-6在产品（自制半成品）'!$E$19</definedName>
    <definedName name="sheet35_17" localSheetId="31">'3-9-6在产品（自制半成品）'!$D$19</definedName>
    <definedName name="sheet35_18" localSheetId="31">'3-9-6在产品（自制半成品）'!$F$19</definedName>
    <definedName name="sheet35_19" localSheetId="31">'3-9-6在产品（自制半成品）'!$J$19</definedName>
    <definedName name="sheet35_2" localSheetId="31">'3-9-6在产品（自制半成品）'!$K$20</definedName>
    <definedName name="sheet35_20" localSheetId="31">'3-9-6在产品（自制半成品）'!$I$19</definedName>
    <definedName name="sheet35_21" localSheetId="31">'3-9-6在产品（自制半成品）'!$K$19</definedName>
    <definedName name="sheet35_22" localSheetId="31">'3-9-6在产品（自制半成品）'!$G$8</definedName>
    <definedName name="sheet35_23" localSheetId="31">'3-9-6在产品（自制半成品）'!$G$19</definedName>
    <definedName name="sheet35_24" localSheetId="31">'3-9-6在产品（自制半成品）'!$A$23</definedName>
    <definedName name="sheet35_25" localSheetId="31">'3-9-6在产品（自制半成品）'!$K$23</definedName>
    <definedName name="sheet35_26" localSheetId="31">'3-9-6在产品（自制半成品）'!$A$24</definedName>
    <definedName name="sheet35_3" localSheetId="31">'3-9-6在产品（自制半成品）'!$F$21</definedName>
    <definedName name="sheet35_4" localSheetId="31">'3-9-6在产品（自制半成品）'!$K$21</definedName>
    <definedName name="sheet35_5" localSheetId="31">'3-9-6在产品（自制半成品）'!$F$22</definedName>
    <definedName name="sheet35_6" localSheetId="31">'3-9-6在产品（自制半成品）'!$K$22</definedName>
    <definedName name="sheet35_7" localSheetId="31">'3-9-6在产品（自制半成品）'!$G$20</definedName>
    <definedName name="sheet35_8" localSheetId="31">'3-9-6在产品（自制半成品）'!$A$3</definedName>
    <definedName name="sheet35_9" localSheetId="31">'3-9-6在产品（自制半成品）'!$A$5</definedName>
    <definedName name="sheet36_1" localSheetId="32">'3-9-7发出商品'!$G$20</definedName>
    <definedName name="sheet36_10" localSheetId="32">'3-9-7发出商品'!$F$8</definedName>
    <definedName name="sheet36_11" localSheetId="32">'3-9-7发出商品'!$E$8</definedName>
    <definedName name="sheet36_12" localSheetId="32">'3-9-7发出商品'!$G$8</definedName>
    <definedName name="sheet36_13" localSheetId="32">'3-9-7发出商品'!$J$8</definedName>
    <definedName name="sheet36_14" localSheetId="32">'3-9-7发出商品'!$I$8</definedName>
    <definedName name="sheet36_15" localSheetId="32">'3-9-7发出商品'!$K$8</definedName>
    <definedName name="sheet36_16" localSheetId="32">'3-9-7发出商品'!$F$19</definedName>
    <definedName name="sheet36_17" localSheetId="32">'3-9-7发出商品'!$E$19</definedName>
    <definedName name="sheet36_18" localSheetId="32">'3-9-7发出商品'!$G$19</definedName>
    <definedName name="sheet36_19" localSheetId="32">'3-9-7发出商品'!$J$19</definedName>
    <definedName name="sheet36_2" localSheetId="32">'3-9-7发出商品'!$K$20</definedName>
    <definedName name="sheet36_20" localSheetId="32">'3-9-7发出商品'!$I$19</definedName>
    <definedName name="sheet36_21" localSheetId="32">'3-9-7发出商品'!$K$19</definedName>
    <definedName name="sheet36_22" localSheetId="32">'3-9-7发出商品'!$H$8</definedName>
    <definedName name="sheet36_23" localSheetId="32">'3-9-7发出商品'!$H$19</definedName>
    <definedName name="sheet36_24" localSheetId="32">'3-9-7发出商品'!$A$23</definedName>
    <definedName name="sheet36_25" localSheetId="32">'3-9-7发出商品'!$K$23</definedName>
    <definedName name="sheet36_26" localSheetId="32">'3-9-7发出商品'!$A$24</definedName>
    <definedName name="sheet36_3" localSheetId="32">'3-9-7发出商品'!$G$21</definedName>
    <definedName name="sheet36_4" localSheetId="32">'3-9-7发出商品'!$K$21</definedName>
    <definedName name="sheet36_5" localSheetId="32">'3-9-7发出商品'!$G$22</definedName>
    <definedName name="sheet36_6" localSheetId="32">'3-9-7发出商品'!$K$22</definedName>
    <definedName name="sheet36_7" localSheetId="32">'3-9-7发出商品'!$H$20</definedName>
    <definedName name="sheet36_8" localSheetId="32">'3-9-7发出商品'!$A$3</definedName>
    <definedName name="sheet36_9" localSheetId="32">'3-9-7发出商品'!$A$5</definedName>
    <definedName name="sheet37_1" localSheetId="33">'3-9-8在用周转材料'!$G$20</definedName>
    <definedName name="sheet37_10" localSheetId="33">'3-9-8在用周转材料'!$K$8</definedName>
    <definedName name="sheet37_11" localSheetId="33">'3-9-8在用周转材料'!$J$8</definedName>
    <definedName name="sheet37_12" localSheetId="33">'3-9-8在用周转材料'!$L$8</definedName>
    <definedName name="sheet37_13" localSheetId="33">'3-9-8在用周转材料'!$K$19</definedName>
    <definedName name="sheet37_14" localSheetId="33">'3-9-8在用周转材料'!$J$19</definedName>
    <definedName name="sheet37_15" localSheetId="33">'3-9-8在用周转材料'!$L$19</definedName>
    <definedName name="sheet37_16" localSheetId="33">'3-9-8在用周转材料'!$G$8</definedName>
    <definedName name="sheet37_17" localSheetId="33">'3-9-8在用周转材料'!$G$19</definedName>
    <definedName name="sheet37_18" localSheetId="33">'3-9-8在用周转材料'!$H$8</definedName>
    <definedName name="sheet37_19" localSheetId="33">'3-9-8在用周转材料'!$H$19</definedName>
    <definedName name="sheet37_2" localSheetId="33">'3-9-8在用周转材料'!$L$20</definedName>
    <definedName name="sheet37_20" localSheetId="33">'3-9-8在用周转材料'!$A$23</definedName>
    <definedName name="sheet37_21" localSheetId="33">'3-9-8在用周转材料'!$L$23</definedName>
    <definedName name="sheet37_22" localSheetId="33">'3-9-8在用周转材料'!$A$24</definedName>
    <definedName name="sheet37_23" localSheetId="33">'3-9-8在用周转材料'!$E$8</definedName>
    <definedName name="sheet37_3" localSheetId="33">'3-9-8在用周转材料'!$G$21</definedName>
    <definedName name="sheet37_4" localSheetId="33">'3-9-8在用周转材料'!$L$21</definedName>
    <definedName name="sheet37_5" localSheetId="33">'3-9-8在用周转材料'!$G$22</definedName>
    <definedName name="sheet37_6" localSheetId="33">'3-9-8在用周转材料'!$L$22</definedName>
    <definedName name="sheet37_7" localSheetId="33">'3-9-8在用周转材料'!$H$20</definedName>
    <definedName name="sheet37_8" localSheetId="33">'3-9-8在用周转材料'!$A$3</definedName>
    <definedName name="sheet37_9" localSheetId="33">'3-9-8在用周转材料'!$A$5</definedName>
    <definedName name="sheet38_1" localSheetId="34">'3-9-9开发产品'!$T$20</definedName>
    <definedName name="sheet38_10" localSheetId="34">'3-9-9开发产品'!$A$5</definedName>
    <definedName name="sheet38_11" localSheetId="34">'3-9-9开发产品'!$U$8</definedName>
    <definedName name="sheet38_12" localSheetId="34">'3-9-9开发产品'!$T$8</definedName>
    <definedName name="sheet38_13" localSheetId="34">'3-9-9开发产品'!$V$8</definedName>
    <definedName name="sheet38_14" localSheetId="34">'3-9-9开发产品'!$W$8</definedName>
    <definedName name="sheet38_15" localSheetId="34">'3-9-9开发产品'!$U$19</definedName>
    <definedName name="sheet38_16" localSheetId="34">'3-9-9开发产品'!$T$19</definedName>
    <definedName name="sheet38_17" localSheetId="34">'3-9-9开发产品'!$V$19</definedName>
    <definedName name="sheet38_18" localSheetId="34">'3-9-9开发产品'!$W$19</definedName>
    <definedName name="sheet38_19" localSheetId="34">'3-9-9开发产品'!$V$22</definedName>
    <definedName name="sheet38_2" localSheetId="34">'3-9-9开发产品'!$W$20</definedName>
    <definedName name="sheet38_20" localSheetId="34">'3-9-9开发产品'!$A$23</definedName>
    <definedName name="sheet38_21" localSheetId="34">'3-9-9开发产品'!$W$23</definedName>
    <definedName name="sheet38_22" localSheetId="34">'3-9-9开发产品'!$A$24</definedName>
    <definedName name="sheet38_23" localSheetId="34">'3-9-9开发产品'!$X$8</definedName>
    <definedName name="sheet38_24" localSheetId="34">'3-9-9开发产品'!$X$19</definedName>
    <definedName name="sheet38_25" localSheetId="34">'3-9-9开发产品'!$N$8</definedName>
    <definedName name="sheet38_3" localSheetId="34">'3-9-9开发产品'!$T$21</definedName>
    <definedName name="sheet38_4" localSheetId="34">'3-9-9开发产品'!$W$21</definedName>
    <definedName name="sheet38_5" localSheetId="34">'3-9-9开发产品'!$T$22</definedName>
    <definedName name="sheet38_6" localSheetId="34">'3-9-9开发产品'!$W$22</definedName>
    <definedName name="sheet38_7" localSheetId="34">'3-9-9开发产品'!$U$20</definedName>
    <definedName name="sheet38_8" localSheetId="34">'3-9-9开发产品'!$V$20</definedName>
    <definedName name="sheet38_9" localSheetId="34">'3-9-9开发产品'!$A$3</definedName>
    <definedName name="sheet39_1" localSheetId="35">'3-9-10开发成本'!$U$20</definedName>
    <definedName name="sheet39_10" localSheetId="35">'3-9-10开发成本'!$A$5</definedName>
    <definedName name="sheet39_11" localSheetId="35">'3-9-10开发成本'!$V$8</definedName>
    <definedName name="sheet39_12" localSheetId="35">'3-9-10开发成本'!$U$8</definedName>
    <definedName name="sheet39_13" localSheetId="35">'3-9-10开发成本'!$W$8</definedName>
    <definedName name="sheet39_14" localSheetId="35">'3-9-10开发成本'!$X$8</definedName>
    <definedName name="sheet39_15" localSheetId="35">'3-9-10开发成本'!$V$19</definedName>
    <definedName name="sheet39_16" localSheetId="35">'3-9-10开发成本'!$U$19</definedName>
    <definedName name="sheet39_17" localSheetId="35">'3-9-10开发成本'!$W$19</definedName>
    <definedName name="sheet39_18" localSheetId="35">'3-9-10开发成本'!$X$19</definedName>
    <definedName name="sheet39_19" localSheetId="35">'3-9-10开发成本'!$W$21</definedName>
    <definedName name="sheet39_2" localSheetId="35">'3-9-10开发成本'!$X$20</definedName>
    <definedName name="sheet39_20" localSheetId="35">'3-9-10开发成本'!$W$22</definedName>
    <definedName name="sheet39_21" localSheetId="35">'3-9-10开发成本'!$A$23</definedName>
    <definedName name="sheet39_22" localSheetId="35">'3-9-10开发成本'!$X$23</definedName>
    <definedName name="sheet39_23" localSheetId="35">'3-9-10开发成本'!$A$24</definedName>
    <definedName name="sheet39_24" localSheetId="35">'3-9-10开发成本'!$O$8</definedName>
    <definedName name="sheet39_3" localSheetId="35">'3-9-10开发成本'!$U$21</definedName>
    <definedName name="sheet39_4" localSheetId="35">'3-9-10开发成本'!$X$21</definedName>
    <definedName name="sheet39_5" localSheetId="35">'3-9-10开发成本'!$U$22</definedName>
    <definedName name="sheet39_6" localSheetId="35">'3-9-10开发成本'!$X$22</definedName>
    <definedName name="sheet39_7" localSheetId="35">'3-9-10开发成本'!$V$20</definedName>
    <definedName name="sheet39_8" localSheetId="35">'3-9-10开发成本'!$W$20</definedName>
    <definedName name="sheet39_9" localSheetId="35">'3-9-10开发成本'!$A$3</definedName>
    <definedName name="sheet4_1" localSheetId="3">申报表封面!$A$10</definedName>
    <definedName name="sheet4_2" localSheetId="3">申报表封面!$C$13</definedName>
    <definedName name="sheet40_1" localSheetId="36">'3-9-11消耗性生物资产'!$I$20</definedName>
    <definedName name="sheet40_10" localSheetId="36">'3-9-11消耗性生物资产'!$L$8</definedName>
    <definedName name="sheet40_11" localSheetId="36">'3-9-11消耗性生物资产'!$K$8</definedName>
    <definedName name="sheet40_12" localSheetId="36">'3-9-11消耗性生物资产'!$M$8</definedName>
    <definedName name="sheet40_13" localSheetId="36">'3-9-11消耗性生物资产'!$H$19</definedName>
    <definedName name="sheet40_14" localSheetId="36">'3-9-11消耗性生物资产'!$G$19</definedName>
    <definedName name="sheet40_15" localSheetId="36">'3-9-11消耗性生物资产'!$I$19</definedName>
    <definedName name="sheet40_16" localSheetId="36">'3-9-11消耗性生物资产'!$L$19</definedName>
    <definedName name="sheet40_17" localSheetId="36">'3-9-11消耗性生物资产'!$K$19</definedName>
    <definedName name="sheet40_18" localSheetId="36">'3-9-11消耗性生物资产'!$M$19</definedName>
    <definedName name="sheet40_19" localSheetId="36">'3-9-11消耗性生物资产'!$J$8</definedName>
    <definedName name="sheet40_2" localSheetId="36">'3-9-11消耗性生物资产'!$J$20</definedName>
    <definedName name="sheet40_20" localSheetId="36">'3-9-11消耗性生物资产'!$J$19</definedName>
    <definedName name="sheet40_21" localSheetId="36">'3-9-11消耗性生物资产'!$I$21</definedName>
    <definedName name="sheet40_22" localSheetId="36">'3-9-11消耗性生物资产'!$I$22</definedName>
    <definedName name="sheet40_23" localSheetId="36">'3-9-11消耗性生物资产'!$A$23</definedName>
    <definedName name="sheet40_24" localSheetId="36">'3-9-11消耗性生物资产'!$M$23</definedName>
    <definedName name="sheet40_25" localSheetId="36">'3-9-11消耗性生物资产'!$A$24</definedName>
    <definedName name="sheet40_3" localSheetId="36">'3-9-11消耗性生物资产'!$M$22</definedName>
    <definedName name="sheet40_4" localSheetId="36">'3-9-11消耗性生物资产'!$M$20</definedName>
    <definedName name="sheet40_5" localSheetId="36">'3-9-11消耗性生物资产'!$A$3</definedName>
    <definedName name="sheet40_6" localSheetId="36">'3-9-11消耗性生物资产'!$A$5</definedName>
    <definedName name="sheet40_7" localSheetId="36">'3-9-11消耗性生物资产'!$H$8</definedName>
    <definedName name="sheet40_8" localSheetId="36">'3-9-11消耗性生物资产'!$G$8</definedName>
    <definedName name="sheet40_9" localSheetId="36">'3-9-11消耗性生物资产'!$I$8</definedName>
    <definedName name="sheet41_1" localSheetId="37">'3-9-12工程施工'!$X$20</definedName>
    <definedName name="sheet41_10" localSheetId="37">'3-9-12工程施工'!$AA$8</definedName>
    <definedName name="sheet41_11" localSheetId="37">'3-9-12工程施工'!$X$8</definedName>
    <definedName name="sheet41_12" localSheetId="37">'3-9-12工程施工'!$AB$8</definedName>
    <definedName name="sheet41_13" localSheetId="37">'3-9-12工程施工'!$K$19</definedName>
    <definedName name="sheet41_14" localSheetId="37">'3-9-12工程施工'!$T$19</definedName>
    <definedName name="sheet41_15" localSheetId="37">'3-9-12工程施工'!$U$19</definedName>
    <definedName name="sheet41_16" localSheetId="37">'3-9-12工程施工'!$Z$19</definedName>
    <definedName name="sheet41_17" localSheetId="37">'3-9-12工程施工'!$Y$19</definedName>
    <definedName name="sheet41_18" localSheetId="37">'3-9-12工程施工'!$AA$19</definedName>
    <definedName name="sheet41_19" localSheetId="37">'3-9-12工程施工'!$X$19</definedName>
    <definedName name="sheet41_2" localSheetId="37">'3-9-12工程施工'!$AA$20</definedName>
    <definedName name="sheet41_20" localSheetId="37">'3-9-12工程施工'!$AB$19</definedName>
    <definedName name="sheet41_21" localSheetId="37">'3-9-12工程施工'!$D$8</definedName>
    <definedName name="sheet41_22" localSheetId="37">'3-9-12工程施工'!$D$19</definedName>
    <definedName name="sheet41_23" localSheetId="37">'3-9-12工程施工'!$D$20</definedName>
    <definedName name="sheet41_24" localSheetId="37">'3-9-12工程施工'!$H$8</definedName>
    <definedName name="sheet41_25" localSheetId="37">'3-9-12工程施工'!$H$19</definedName>
    <definedName name="sheet41_26" localSheetId="37">'3-9-12工程施工'!$H$20</definedName>
    <definedName name="sheet41_27" localSheetId="37">'3-9-12工程施工'!$I$8</definedName>
    <definedName name="sheet41_28" localSheetId="37">'3-9-12工程施工'!$I$19</definedName>
    <definedName name="sheet41_29" localSheetId="37">'3-9-12工程施工'!$I$20</definedName>
    <definedName name="sheet41_3" localSheetId="37">'3-9-12工程施工'!$A$3</definedName>
    <definedName name="sheet41_30" localSheetId="37">'3-9-12工程施工'!$J$8</definedName>
    <definedName name="sheet41_31" localSheetId="37">'3-9-12工程施工'!$J$19</definedName>
    <definedName name="sheet41_32" localSheetId="37">'3-9-12工程施工'!$J$20</definedName>
    <definedName name="sheet41_33" localSheetId="37">'3-9-12工程施工'!$K$20</definedName>
    <definedName name="sheet41_34" localSheetId="37">'3-9-12工程施工'!$L$8</definedName>
    <definedName name="sheet41_35" localSheetId="37">'3-9-12工程施工'!$L$19</definedName>
    <definedName name="sheet41_36" localSheetId="37">'3-9-12工程施工'!$L$20</definedName>
    <definedName name="sheet41_37" localSheetId="37">'3-9-12工程施工'!$M$8</definedName>
    <definedName name="sheet41_38" localSheetId="37">'3-9-12工程施工'!$M$19</definedName>
    <definedName name="sheet41_39" localSheetId="37">'3-9-12工程施工'!$M$20</definedName>
    <definedName name="sheet41_4" localSheetId="37">'3-9-12工程施工'!$A$5</definedName>
    <definedName name="sheet41_40" localSheetId="37">'3-9-12工程施工'!$N$8</definedName>
    <definedName name="sheet41_41" localSheetId="37">'3-9-12工程施工'!$N$19</definedName>
    <definedName name="sheet41_42" localSheetId="37">'3-9-12工程施工'!$N$20</definedName>
    <definedName name="sheet41_43" localSheetId="37">'3-9-12工程施工'!$O$8</definedName>
    <definedName name="sheet41_44" localSheetId="37">'3-9-12工程施工'!$O$19</definedName>
    <definedName name="sheet41_45" localSheetId="37">'3-9-12工程施工'!$O$20</definedName>
    <definedName name="sheet41_46" localSheetId="37">'3-9-12工程施工'!$P$8</definedName>
    <definedName name="sheet41_47" localSheetId="37">'3-9-12工程施工'!$P$19</definedName>
    <definedName name="sheet41_48" localSheetId="37">'3-9-12工程施工'!$P$20</definedName>
    <definedName name="sheet41_49" localSheetId="37">'3-9-12工程施工'!$Q$8</definedName>
    <definedName name="sheet41_5" localSheetId="37">'3-9-12工程施工'!$K$8</definedName>
    <definedName name="sheet41_50" localSheetId="37">'3-9-12工程施工'!$Q$19</definedName>
    <definedName name="sheet41_51" localSheetId="37">'3-9-12工程施工'!$Q$20</definedName>
    <definedName name="sheet41_52" localSheetId="37">'3-9-12工程施工'!$R$8</definedName>
    <definedName name="sheet41_53" localSheetId="37">'3-9-12工程施工'!$R$19</definedName>
    <definedName name="sheet41_54" localSheetId="37">'3-9-12工程施工'!$R$20</definedName>
    <definedName name="sheet41_55" localSheetId="37">'3-9-12工程施工'!$S$8</definedName>
    <definedName name="sheet41_56" localSheetId="37">'3-9-12工程施工'!$S$19</definedName>
    <definedName name="sheet41_57" localSheetId="37">'3-9-12工程施工'!$S$20</definedName>
    <definedName name="sheet41_58" localSheetId="37">'3-9-12工程施工'!$T$20</definedName>
    <definedName name="sheet41_59" localSheetId="37">'3-9-12工程施工'!$U$20</definedName>
    <definedName name="sheet41_6" localSheetId="37">'3-9-12工程施工'!$T$8</definedName>
    <definedName name="sheet41_60" localSheetId="37">'3-9-12工程施工'!$V$8</definedName>
    <definedName name="sheet41_61" localSheetId="37">'3-9-12工程施工'!$V$19</definedName>
    <definedName name="sheet41_62" localSheetId="37">'3-9-12工程施工'!$V$20</definedName>
    <definedName name="sheet41_63" localSheetId="37">'3-9-12工程施工'!$W$8</definedName>
    <definedName name="sheet41_64" localSheetId="37">'3-9-12工程施工'!$W$19</definedName>
    <definedName name="sheet41_65" localSheetId="37">'3-9-12工程施工'!$W$20</definedName>
    <definedName name="sheet41_66" localSheetId="37">'3-9-12工程施工'!$Y$20</definedName>
    <definedName name="sheet41_67" localSheetId="37">'3-9-12工程施工'!$Z$20</definedName>
    <definedName name="sheet41_68" localSheetId="37">'3-9-12工程施工'!$AB$20</definedName>
    <definedName name="sheet41_69" localSheetId="37">'3-9-12工程施工'!$A$21</definedName>
    <definedName name="sheet41_7" localSheetId="37">'3-9-12工程施工'!$U$8</definedName>
    <definedName name="sheet41_70" localSheetId="37">'3-9-12工程施工'!$AA$21</definedName>
    <definedName name="sheet41_71" localSheetId="37">'3-9-12工程施工'!$A$22</definedName>
    <definedName name="sheet41_72" localSheetId="37">'3-9-12工程施工'!$G$8</definedName>
    <definedName name="sheet41_8" localSheetId="37">'3-9-12工程施工'!$Z$8</definedName>
    <definedName name="sheet41_9" localSheetId="37">'3-9-12工程施工'!$Y$8</definedName>
    <definedName name="sheet42_1" localSheetId="38">'3-10合同资产'!$I$23</definedName>
    <definedName name="sheet42_10" localSheetId="38">'3-10合同资产'!$K$19</definedName>
    <definedName name="sheet42_11" localSheetId="38">'3-10合同资产'!$J$8</definedName>
    <definedName name="sheet42_12" localSheetId="38">'3-10合同资产'!$J$19</definedName>
    <definedName name="sheet42_13" localSheetId="38">'3-10合同资产'!$J$20</definedName>
    <definedName name="sheet42_14" localSheetId="38">'3-10合同资产'!$I$21</definedName>
    <definedName name="sheet42_15" localSheetId="38">'3-10合同资产'!$K$22</definedName>
    <definedName name="sheet42_16" localSheetId="38">'3-10合同资产'!$A$24</definedName>
    <definedName name="sheet42_17" localSheetId="38">'3-10合同资产'!$K$24</definedName>
    <definedName name="sheet42_18" localSheetId="38">'3-10合同资产'!$A$25</definedName>
    <definedName name="sheet42_19" localSheetId="38">'3-10合同资产'!$H$8</definedName>
    <definedName name="sheet42_2" localSheetId="38">'3-10合同资产'!$K$23</definedName>
    <definedName name="sheet42_3" localSheetId="38">'3-10合同资产'!$I$20</definedName>
    <definedName name="sheet42_4" localSheetId="38">'3-10合同资产'!$K$20</definedName>
    <definedName name="sheet42_5" localSheetId="38">'3-10合同资产'!$A$3</definedName>
    <definedName name="sheet42_6" localSheetId="38">'3-10合同资产'!$A$5</definedName>
    <definedName name="sheet42_7" localSheetId="38">'3-10合同资产'!$I$8</definedName>
    <definedName name="sheet42_8" localSheetId="38">'3-10合同资产'!$K$8</definedName>
    <definedName name="sheet42_9" localSheetId="38">'3-10合同资产'!$I$19</definedName>
    <definedName name="sheet43_1" localSheetId="39">'3-11持有待售资产'!$F$20</definedName>
    <definedName name="sheet43_10" localSheetId="39">'3-11持有待售资产'!$K$21</definedName>
    <definedName name="sheet43_11" localSheetId="39">'3-11持有待售资产'!$A$22</definedName>
    <definedName name="sheet43_12" localSheetId="39">'3-11持有待售资产'!$H$20</definedName>
    <definedName name="sheet43_2" localSheetId="39">'3-11持有待售资产'!$K$20</definedName>
    <definedName name="sheet43_3" localSheetId="39">'3-11持有待售资产'!$A$3</definedName>
    <definedName name="sheet43_4" localSheetId="39">'3-11持有待售资产'!$A$5</definedName>
    <definedName name="sheet43_5" localSheetId="39">'3-11持有待售资产'!$F$7</definedName>
    <definedName name="sheet43_6" localSheetId="39">'3-11持有待售资产'!$K$7</definedName>
    <definedName name="sheet43_7" localSheetId="39">'3-11持有待售资产'!$F$19</definedName>
    <definedName name="sheet43_8" localSheetId="39">'3-11持有待售资产'!$K$19</definedName>
    <definedName name="sheet43_9" localSheetId="39">'3-11持有待售资产'!$A$21</definedName>
    <definedName name="sheet44_1" localSheetId="40">'3-12一年到期非流动资产'!$E$20</definedName>
    <definedName name="sheet44_10" localSheetId="40">'3-12一年到期非流动资产'!$F$21</definedName>
    <definedName name="sheet44_11" localSheetId="40">'3-12一年到期非流动资产'!$A$22</definedName>
    <definedName name="sheet44_2" localSheetId="40">'3-12一年到期非流动资产'!$F$20</definedName>
    <definedName name="sheet44_3" localSheetId="40">'3-12一年到期非流动资产'!$A$3</definedName>
    <definedName name="sheet44_4" localSheetId="40">'3-12一年到期非流动资产'!$A$5</definedName>
    <definedName name="sheet44_5" localSheetId="40">'3-12一年到期非流动资产'!$E$7</definedName>
    <definedName name="sheet44_6" localSheetId="40">'3-12一年到期非流动资产'!$F$7</definedName>
    <definedName name="sheet44_7" localSheetId="40">'3-12一年到期非流动资产'!$E$19</definedName>
    <definedName name="sheet44_8" localSheetId="40">'3-12一年到期非流动资产'!$F$19</definedName>
    <definedName name="sheet44_9" localSheetId="40">'3-12一年到期非流动资产'!$A$21</definedName>
    <definedName name="sheet45_1" localSheetId="41">'3-13其他流动资产'!$F$20</definedName>
    <definedName name="sheet45_10" localSheetId="41">'3-13其他流动资产'!$E$19</definedName>
    <definedName name="sheet45_11" localSheetId="41">'3-13其他流动资产'!$E$20</definedName>
    <definedName name="sheet45_12" localSheetId="41">'3-13其他流动资产'!$A$21</definedName>
    <definedName name="sheet45_13" localSheetId="41">'3-13其他流动资产'!$G$21</definedName>
    <definedName name="sheet45_14" localSheetId="41">'3-13其他流动资产'!$A$22</definedName>
    <definedName name="sheet45_2" localSheetId="41">'3-13其他流动资产'!$G$20</definedName>
    <definedName name="sheet45_3" localSheetId="41">'3-13其他流动资产'!$A$3</definedName>
    <definedName name="sheet45_4" localSheetId="41">'3-13其他流动资产'!$A$5</definedName>
    <definedName name="sheet45_5" localSheetId="41">'3-13其他流动资产'!$F$7</definedName>
    <definedName name="sheet45_6" localSheetId="41">'3-13其他流动资产'!$G$7</definedName>
    <definedName name="sheet45_7" localSheetId="41">'3-13其他流动资产'!$F$19</definedName>
    <definedName name="sheet45_8" localSheetId="41">'3-13其他流动资产'!$G$19</definedName>
    <definedName name="sheet45_9" localSheetId="41">'3-13其他流动资产'!$E$7</definedName>
    <definedName name="sheet47_1" localSheetId="42">'4-1债权投资'!$F$22</definedName>
    <definedName name="sheet47_10" localSheetId="42">'4-1债权投资'!$G$19</definedName>
    <definedName name="sheet47_11" localSheetId="42">'4-1债权投资'!$F$19</definedName>
    <definedName name="sheet47_12" localSheetId="42">'4-1债权投资'!$H$19</definedName>
    <definedName name="sheet47_13" localSheetId="42">'4-1债权投资'!$G$20</definedName>
    <definedName name="sheet47_14" localSheetId="42">'4-1债权投资'!$F$21</definedName>
    <definedName name="sheet47_15" localSheetId="42">'4-1债权投资'!$A$23</definedName>
    <definedName name="sheet47_16" localSheetId="42">'4-1债权投资'!$H$23</definedName>
    <definedName name="sheet47_17" localSheetId="42">'4-1债权投资'!$A$24</definedName>
    <definedName name="sheet47_18" localSheetId="42">'4-1债权投资'!$D$8</definedName>
    <definedName name="sheet47_2" localSheetId="42">'4-1债权投资'!$H$22</definedName>
    <definedName name="sheet47_3" localSheetId="42">'4-1债权投资'!$F$20</definedName>
    <definedName name="sheet47_4" localSheetId="42">'4-1债权投资'!$H$20</definedName>
    <definedName name="sheet47_5" localSheetId="42">'4-1债权投资'!$A$3</definedName>
    <definedName name="sheet47_6" localSheetId="42">'4-1债权投资'!$A$5</definedName>
    <definedName name="sheet47_7" localSheetId="42">'4-1债权投资'!$G$8</definedName>
    <definedName name="sheet47_8" localSheetId="42">'4-1债权投资'!$F$8</definedName>
    <definedName name="sheet47_9" localSheetId="42">'4-1债权投资'!$H$8</definedName>
    <definedName name="sheet48_1" localSheetId="43">'4-2其他债权投资'!$F$20</definedName>
    <definedName name="sheet48_10" localSheetId="43">'4-2其他债权投资'!$G$21</definedName>
    <definedName name="sheet48_11" localSheetId="43">'4-2其他债权投资'!$A$22</definedName>
    <definedName name="sheet48_12" localSheetId="43">'4-2其他债权投资'!$D$7</definedName>
    <definedName name="sheet48_2" localSheetId="43">'4-2其他债权投资'!$G$20</definedName>
    <definedName name="sheet48_3" localSheetId="43">'4-2其他债权投资'!$A$3</definedName>
    <definedName name="sheet48_4" localSheetId="43">'4-2其他债权投资'!$A$5</definedName>
    <definedName name="sheet48_5" localSheetId="43">'4-2其他债权投资'!$F$7</definedName>
    <definedName name="sheet48_6" localSheetId="43">'4-2其他债权投资'!$G$7</definedName>
    <definedName name="sheet48_7" localSheetId="43">'4-2其他债权投资'!$F$19</definedName>
    <definedName name="sheet48_8" localSheetId="43">'4-2其他债权投资'!$G$19</definedName>
    <definedName name="sheet48_9" localSheetId="43">'4-2其他债权投资'!$A$21</definedName>
    <definedName name="sheet49_1" localSheetId="44">'4-3长期应收'!$E$20</definedName>
    <definedName name="sheet49_10" localSheetId="44">'4-3长期应收'!$E$8</definedName>
    <definedName name="sheet49_11" localSheetId="44">'4-3长期应收'!$G$8</definedName>
    <definedName name="sheet49_12" localSheetId="44">'4-3长期应收'!$F$19</definedName>
    <definedName name="sheet49_13" localSheetId="44">'4-3长期应收'!$E$19</definedName>
    <definedName name="sheet49_14" localSheetId="44">'4-3长期应收'!$G$19</definedName>
    <definedName name="sheet49_15" localSheetId="44">'4-3长期应收'!$F$20</definedName>
    <definedName name="sheet49_16" localSheetId="44">'4-3长期应收'!$A$23</definedName>
    <definedName name="sheet49_17" localSheetId="44">'4-3长期应收'!$G$23</definedName>
    <definedName name="sheet49_18" localSheetId="44">'4-3长期应收'!$A$24</definedName>
    <definedName name="sheet49_2" localSheetId="44">'4-3长期应收'!$G$20</definedName>
    <definedName name="sheet49_3" localSheetId="44">'4-3长期应收'!$E$21</definedName>
    <definedName name="sheet49_4" localSheetId="44">'4-3长期应收'!$G$21</definedName>
    <definedName name="sheet49_5" localSheetId="44">'4-3长期应收'!$E$22</definedName>
    <definedName name="sheet49_6" localSheetId="44">'4-3长期应收'!$G$22</definedName>
    <definedName name="sheet49_7" localSheetId="44">'4-3长期应收'!$A$3</definedName>
    <definedName name="sheet49_8" localSheetId="44">'4-3长期应收'!$A$5</definedName>
    <definedName name="sheet49_9" localSheetId="44">'4-3长期应收'!$F$8</definedName>
    <definedName name="sheet50_1" localSheetId="45">'4-4长期股权投资'!$I$20</definedName>
    <definedName name="sheet50_10" localSheetId="45">'4-4长期股权投资'!$P$19</definedName>
    <definedName name="sheet50_11" localSheetId="45">'4-4长期股权投资'!$K$8</definedName>
    <definedName name="sheet50_12" localSheetId="45">'4-4长期股权投资'!$K$19</definedName>
    <definedName name="sheet50_13" localSheetId="45">'4-4长期股权投资'!$A$3</definedName>
    <definedName name="sheet50_14" localSheetId="45">'4-4长期股权投资'!$A$5</definedName>
    <definedName name="sheet50_15" localSheetId="45">'4-4长期股权投资'!$J$8</definedName>
    <definedName name="sheet50_16" localSheetId="45">'4-4长期股权投资'!$J$19</definedName>
    <definedName name="sheet50_17" localSheetId="45">'4-4长期股权投资'!$I$7</definedName>
    <definedName name="sheet50_18" localSheetId="45">'4-4长期股权投资'!$J$20</definedName>
    <definedName name="sheet50_19" localSheetId="45">'4-4长期股权投资'!$K$7</definedName>
    <definedName name="sheet50_2" localSheetId="45">'4-4长期股权投资'!$K$20</definedName>
    <definedName name="sheet50_20" localSheetId="45">'4-4长期股权投资'!$A$23</definedName>
    <definedName name="sheet50_21" localSheetId="45">'4-4长期股权投资'!$K$23</definedName>
    <definedName name="sheet50_22" localSheetId="45">'4-4长期股权投资'!$A$24</definedName>
    <definedName name="sheet50_23" localSheetId="45">'4-4长期股权投资'!$E$8</definedName>
    <definedName name="sheet50_24" localSheetId="45">'4-4长期股权投资'!$E$22</definedName>
    <definedName name="sheet50_25" localSheetId="45">'4-4长期股权投资'!$H$8</definedName>
    <definedName name="sheet50_3" localSheetId="45">'4-4长期股权投资'!$I$21</definedName>
    <definedName name="sheet50_4" localSheetId="45">'4-4长期股权投资'!$K$21</definedName>
    <definedName name="sheet50_5" localSheetId="45">'4-4长期股权投资'!$I$22</definedName>
    <definedName name="sheet50_6" localSheetId="45">'4-4长期股权投资'!$K$22</definedName>
    <definedName name="sheet50_7" localSheetId="45">'4-4长期股权投资'!$I$8</definedName>
    <definedName name="sheet50_8" localSheetId="45">'4-4长期股权投资'!$I$19</definedName>
    <definedName name="sheet50_9" localSheetId="45">'4-4长期股权投资'!$P$8</definedName>
    <definedName name="sheet51_1" localSheetId="46">'4-5其他权益工具投资'!$J$20</definedName>
    <definedName name="sheet51_10" localSheetId="46">'4-5其他权益工具投资'!$J$8</definedName>
    <definedName name="sheet51_11" localSheetId="46">'4-5其他权益工具投资'!$L$8</definedName>
    <definedName name="sheet51_12" localSheetId="46">'4-5其他权益工具投资'!$K$19</definedName>
    <definedName name="sheet51_13" localSheetId="46">'4-5其他权益工具投资'!$J$19</definedName>
    <definedName name="sheet51_14" localSheetId="46">'4-5其他权益工具投资'!$L$19</definedName>
    <definedName name="sheet51_15" localSheetId="46">'4-5其他权益工具投资'!$K$20</definedName>
    <definedName name="sheet51_16" localSheetId="46">'4-5其他权益工具投资'!$A$23</definedName>
    <definedName name="sheet51_17" localSheetId="46">'4-5其他权益工具投资'!$L$23</definedName>
    <definedName name="sheet51_18" localSheetId="46">'4-5其他权益工具投资'!$A$24</definedName>
    <definedName name="sheet51_19" localSheetId="46">'4-5其他权益工具投资'!$F$8</definedName>
    <definedName name="sheet51_2" localSheetId="46">'4-5其他权益工具投资'!$L$20</definedName>
    <definedName name="sheet51_3" localSheetId="46">'4-5其他权益工具投资'!$J$21</definedName>
    <definedName name="sheet51_4" localSheetId="46">'4-5其他权益工具投资'!$L$21</definedName>
    <definedName name="sheet51_5" localSheetId="46">'4-5其他权益工具投资'!$J$22</definedName>
    <definedName name="sheet51_6" localSheetId="46">'4-5其他权益工具投资'!$L$22</definedName>
    <definedName name="sheet51_7" localSheetId="46">'4-5其他权益工具投资'!$A$3</definedName>
    <definedName name="sheet51_8" localSheetId="46">'4-5其他权益工具投资'!$A$5</definedName>
    <definedName name="sheet51_9" localSheetId="46">'4-5其他权益工具投资'!$K$8</definedName>
    <definedName name="sheet52_1" localSheetId="47">'4-6其他非流动金融资产'!$J$20</definedName>
    <definedName name="sheet52_10" localSheetId="47">'4-6其他非流动金融资产'!$J$8</definedName>
    <definedName name="sheet52_11" localSheetId="47">'4-6其他非流动金融资产'!$L$8</definedName>
    <definedName name="sheet52_12" localSheetId="47">'4-6其他非流动金融资产'!$K$19</definedName>
    <definedName name="sheet52_13" localSheetId="47">'4-6其他非流动金融资产'!$J$19</definedName>
    <definedName name="sheet52_14" localSheetId="47">'4-6其他非流动金融资产'!$L$19</definedName>
    <definedName name="sheet52_15" localSheetId="47">'4-6其他非流动金融资产'!$K$20</definedName>
    <definedName name="sheet52_16" localSheetId="47">'4-6其他非流动金融资产'!$A$23</definedName>
    <definedName name="sheet52_17" localSheetId="47">'4-6其他非流动金融资产'!$L$23</definedName>
    <definedName name="sheet52_18" localSheetId="47">'4-6其他非流动金融资产'!$A$24</definedName>
    <definedName name="sheet52_19" localSheetId="47">'4-6其他非流动金融资产'!$F$8</definedName>
    <definedName name="sheet52_2" localSheetId="47">'4-6其他非流动金融资产'!$L$20</definedName>
    <definedName name="sheet52_3" localSheetId="47">'4-6其他非流动金融资产'!$J$21</definedName>
    <definedName name="sheet52_4" localSheetId="47">'4-6其他非流动金融资产'!$L$21</definedName>
    <definedName name="sheet52_5" localSheetId="47">'4-6其他非流动金融资产'!$J$22</definedName>
    <definedName name="sheet52_6" localSheetId="47">'4-6其他非流动金融资产'!$L$22</definedName>
    <definedName name="sheet52_7" localSheetId="47">'4-6其他非流动金融资产'!$A$3</definedName>
    <definedName name="sheet52_8" localSheetId="47">'4-6其他非流动金融资产'!$A$5</definedName>
    <definedName name="sheet52_9" localSheetId="47">'4-6其他非流动金融资产'!$K$8</definedName>
    <definedName name="sheet53_1" localSheetId="48">'4-7投资性房地产汇总'!$C$27</definedName>
    <definedName name="sheet53_10" localSheetId="48">'4-7投资性房地产汇总'!$C$8</definedName>
    <definedName name="sheet53_11" localSheetId="48">'4-7投资性房地产汇总'!$E$8</definedName>
    <definedName name="sheet53_12" localSheetId="48">'4-7投资性房地产汇总'!$F$8</definedName>
    <definedName name="sheet53_13" localSheetId="48">'4-7投资性房地产汇总'!$G$8</definedName>
    <definedName name="sheet53_14" localSheetId="48">'4-7投资性房地产汇总'!$C$9</definedName>
    <definedName name="sheet53_15" localSheetId="48">'4-7投资性房地产汇总'!$D$9</definedName>
    <definedName name="sheet53_16" localSheetId="48">'4-7投资性房地产汇总'!$E$9</definedName>
    <definedName name="sheet53_17" localSheetId="48">'4-7投资性房地产汇总'!$F$9</definedName>
    <definedName name="sheet53_18" localSheetId="48">'4-7投资性房地产汇总'!$G$9</definedName>
    <definedName name="sheet53_19" localSheetId="48">'4-7投资性房地产汇总'!$C$10</definedName>
    <definedName name="sheet53_2" localSheetId="48">'4-7投资性房地产汇总'!$E$27</definedName>
    <definedName name="sheet53_20" localSheetId="48">'4-7投资性房地产汇总'!$E$10</definedName>
    <definedName name="sheet53_21" localSheetId="48">'4-7投资性房地产汇总'!$F$10</definedName>
    <definedName name="sheet53_22" localSheetId="48">'4-7投资性房地产汇总'!$G$10</definedName>
    <definedName name="sheet53_23" localSheetId="48">'4-7投资性房地产汇总'!$C$24</definedName>
    <definedName name="sheet53_24" localSheetId="48">'4-7投资性房地产汇总'!$C$25</definedName>
    <definedName name="sheet53_25" localSheetId="48">'4-7投资性房地产汇总'!$D$24</definedName>
    <definedName name="sheet53_26" localSheetId="48">'4-7投资性房地产汇总'!$D$25</definedName>
    <definedName name="sheet53_27" localSheetId="48">'4-7投资性房地产汇总'!$E$24</definedName>
    <definedName name="sheet53_28" localSheetId="48">'4-7投资性房地产汇总'!$E$25</definedName>
    <definedName name="sheet53_29" localSheetId="48">'4-7投资性房地产汇总'!$F$25</definedName>
    <definedName name="sheet53_3" localSheetId="48">'4-7投资性房地产汇总'!$A$3</definedName>
    <definedName name="sheet53_30" localSheetId="48">'4-7投资性房地产汇总'!$G$25</definedName>
    <definedName name="sheet53_31" localSheetId="48">'4-7投资性房地产汇总'!$C$26</definedName>
    <definedName name="sheet53_32" localSheetId="48">'4-7投资性房地产汇总'!$E$26</definedName>
    <definedName name="sheet53_33" localSheetId="48">'4-7投资性房地产汇总'!$F$27</definedName>
    <definedName name="sheet53_34" localSheetId="48">'4-7投资性房地产汇总'!$G$27</definedName>
    <definedName name="sheet53_35" localSheetId="48">'4-7投资性房地产汇总'!$E$28</definedName>
    <definedName name="sheet53_4" localSheetId="48">'4-7投资性房地产汇总'!$A$5</definedName>
    <definedName name="sheet53_5" localSheetId="48">'4-7投资性房地产汇总'!$C$7</definedName>
    <definedName name="sheet53_6" localSheetId="48">'4-7投资性房地产汇总'!$D$7</definedName>
    <definedName name="sheet53_7" localSheetId="48">'4-7投资性房地产汇总'!$E$7</definedName>
    <definedName name="sheet53_8" localSheetId="48">'4-7投资性房地产汇总'!$F$7</definedName>
    <definedName name="sheet53_9" localSheetId="48">'4-7投资性房地产汇总'!$G$7</definedName>
    <definedName name="sheet54_1" localSheetId="49">'4-7-1投资性房地产（成本计量）'!$A$20</definedName>
    <definedName name="sheet54_10" localSheetId="49">'4-7-1投资性房地产（成本计量）'!$W$21</definedName>
    <definedName name="sheet54_11" localSheetId="49">'4-7-1投资性房地产（成本计量）'!$A$22</definedName>
    <definedName name="sheet54_12" localSheetId="49">'4-7-1投资性房地产（成本计量）'!$R$22</definedName>
    <definedName name="sheet54_13" localSheetId="49">'4-7-1投资性房地产（成本计量）'!$S$22</definedName>
    <definedName name="sheet54_14" localSheetId="49">'4-7-1投资性房地产（成本计量）'!$U$22</definedName>
    <definedName name="sheet54_15" localSheetId="49">'4-7-1投资性房地产（成本计量）'!$W$22</definedName>
    <definedName name="sheet54_16" localSheetId="49">'4-7-1投资性房地产（成本计量）'!$T$20</definedName>
    <definedName name="sheet54_17" localSheetId="49">'4-7-1投资性房地产（成本计量）'!$A$3</definedName>
    <definedName name="sheet54_18" localSheetId="49">'4-7-1投资性房地产（成本计量）'!$A$5</definedName>
    <definedName name="sheet54_19" localSheetId="49">'4-7-1投资性房地产（成本计量）'!$V$8</definedName>
    <definedName name="sheet54_2" localSheetId="49">'4-7-1投资性房地产（成本计量）'!$R$20</definedName>
    <definedName name="sheet54_20" localSheetId="49">'4-7-1投资性房地产（成本计量）'!$U$8</definedName>
    <definedName name="sheet54_21" localSheetId="49">'4-7-1投资性房地产（成本计量）'!$W$8</definedName>
    <definedName name="sheet54_22" localSheetId="49">'4-7-1投资性房地产（成本计量）'!$P$8</definedName>
    <definedName name="sheet54_23" localSheetId="49">'4-7-1投资性房地产（成本计量）'!$Y$8</definedName>
    <definedName name="sheet54_24" localSheetId="49">'4-7-1投资性房地产（成本计量）'!$V$19</definedName>
    <definedName name="sheet54_25" localSheetId="49">'4-7-1投资性房地产（成本计量）'!$U$19</definedName>
    <definedName name="sheet54_26" localSheetId="49">'4-7-1投资性房地产（成本计量）'!$W$19</definedName>
    <definedName name="sheet54_27" localSheetId="49">'4-7-1投资性房地产（成本计量）'!$P$19</definedName>
    <definedName name="sheet54_28" localSheetId="49">'4-7-1投资性房地产（成本计量）'!$Y$19</definedName>
    <definedName name="sheet54_29" localSheetId="49">'4-7-1投资性房地产（成本计量）'!$R$8</definedName>
    <definedName name="sheet54_3" localSheetId="49">'4-7-1投资性房地产（成本计量）'!$S$20</definedName>
    <definedName name="sheet54_30" localSheetId="49">'4-7-1投资性房地产（成本计量）'!$R$19</definedName>
    <definedName name="sheet54_31" localSheetId="49">'4-7-1投资性房地产（成本计量）'!$S$8</definedName>
    <definedName name="sheet54_32" localSheetId="49">'4-7-1投资性房地产（成本计量）'!$S$19</definedName>
    <definedName name="sheet54_33" localSheetId="49">'4-7-1投资性房地产（成本计量）'!$T$8</definedName>
    <definedName name="sheet54_34" localSheetId="49">'4-7-1投资性房地产（成本计量）'!$T$19</definedName>
    <definedName name="sheet54_35" localSheetId="49">'4-7-1投资性房地产（成本计量）'!$A$23</definedName>
    <definedName name="sheet54_36" localSheetId="49">'4-7-1投资性房地产（成本计量）'!$X$23</definedName>
    <definedName name="sheet54_37" localSheetId="49">'4-7-1投资性房地产（成本计量）'!$A$24</definedName>
    <definedName name="sheet54_38" localSheetId="49">'4-7-1投资性房地产（成本计量）'!$O$8</definedName>
    <definedName name="sheet54_4" localSheetId="49">'4-7-1投资性房地产（成本计量）'!$U$20</definedName>
    <definedName name="sheet54_5" localSheetId="49">'4-7-1投资性房地产（成本计量）'!$W$20</definedName>
    <definedName name="sheet54_6" localSheetId="49">'4-7-1投资性房地产（成本计量）'!$A$21</definedName>
    <definedName name="sheet54_7" localSheetId="49">'4-7-1投资性房地产（成本计量）'!$R$21</definedName>
    <definedName name="sheet54_8" localSheetId="49">'4-7-1投资性房地产（成本计量）'!$S$21</definedName>
    <definedName name="sheet54_9" localSheetId="49">'4-7-1投资性房地产（成本计量）'!$U$21</definedName>
    <definedName name="sheet55_1" localSheetId="50">'4-7-2投资性房地产（公允计量）'!$S$20</definedName>
    <definedName name="sheet55_10" localSheetId="50">'4-7-2投资性房地产（公允计量）'!$T$21</definedName>
    <definedName name="sheet55_11" localSheetId="50">'4-7-2投资性房地产（公允计量）'!$A$22</definedName>
    <definedName name="sheet55_12" localSheetId="50">'4-7-2投资性房地产（公允计量）'!$P$8</definedName>
    <definedName name="sheet55_2" localSheetId="50">'4-7-2投资性房地产（公允计量）'!$T$20</definedName>
    <definedName name="sheet55_3" localSheetId="50">'4-7-2投资性房地产（公允计量）'!$A$3</definedName>
    <definedName name="sheet55_4" localSheetId="50">'4-7-2投资性房地产（公允计量）'!$A$5</definedName>
    <definedName name="sheet55_5" localSheetId="50">'4-7-2投资性房地产（公允计量）'!$S$8</definedName>
    <definedName name="sheet55_6" localSheetId="50">'4-7-2投资性房地产（公允计量）'!$T$8</definedName>
    <definedName name="sheet55_7" localSheetId="50">'4-7-2投资性房地产（公允计量）'!$S$19</definedName>
    <definedName name="sheet55_8" localSheetId="50">'4-7-2投资性房地产（公允计量）'!$T$19</definedName>
    <definedName name="sheet55_9" localSheetId="50">'4-7-2投资性房地产（公允计量）'!$A$21</definedName>
    <definedName name="sheet56_1" localSheetId="51">'4-7-3投资性地产（成本计量）'!$N$20</definedName>
    <definedName name="sheet56_10" localSheetId="51">'4-7-3投资性地产（成本计量）'!$O$8</definedName>
    <definedName name="sheet56_11" localSheetId="51">'4-7-3投资性地产（成本计量）'!$N$8</definedName>
    <definedName name="sheet56_12" localSheetId="51">'4-7-3投资性地产（成本计量）'!$P$8</definedName>
    <definedName name="sheet56_13" localSheetId="51">'4-7-3投资性地产（成本计量）'!$O$19</definedName>
    <definedName name="sheet56_14" localSheetId="51">'4-7-3投资性地产（成本计量）'!$N$19</definedName>
    <definedName name="sheet56_15" localSheetId="51">'4-7-3投资性地产（成本计量）'!$P$19</definedName>
    <definedName name="sheet56_16" localSheetId="51">'4-7-3投资性地产（成本计量）'!$A$23</definedName>
    <definedName name="sheet56_17" localSheetId="51">'4-7-3投资性地产（成本计量）'!$P$23</definedName>
    <definedName name="sheet56_18" localSheetId="51">'4-7-3投资性地产（成本计量）'!$A$24</definedName>
    <definedName name="sheet56_19" localSheetId="51">'4-7-3投资性地产（成本计量）'!$L$8</definedName>
    <definedName name="sheet56_2" localSheetId="51">'4-7-3投资性地产（成本计量）'!$P$20</definedName>
    <definedName name="sheet56_3" localSheetId="51">'4-7-3投资性地产（成本计量）'!$N$21</definedName>
    <definedName name="sheet56_4" localSheetId="51">'4-7-3投资性地产（成本计量）'!$P$21</definedName>
    <definedName name="sheet56_5" localSheetId="51">'4-7-3投资性地产（成本计量）'!$N$22</definedName>
    <definedName name="sheet56_6" localSheetId="51">'4-7-3投资性地产（成本计量）'!$P$22</definedName>
    <definedName name="sheet56_7" localSheetId="51">'4-7-3投资性地产（成本计量）'!$O$20</definedName>
    <definedName name="sheet56_8" localSheetId="51">'4-7-3投资性地产（成本计量）'!$A$3</definedName>
    <definedName name="sheet56_9" localSheetId="51">'4-7-3投资性地产（成本计量）'!$A$5</definedName>
    <definedName name="sheet57_1" localSheetId="52">'4-7-4投资性地产（公允计量）'!$N$20</definedName>
    <definedName name="sheet57_10" localSheetId="52">'4-7-4投资性地产（公允计量）'!$O$21</definedName>
    <definedName name="sheet57_11" localSheetId="52">'4-7-4投资性地产（公允计量）'!$A$22</definedName>
    <definedName name="sheet57_12" localSheetId="52">'4-7-4投资性地产（公允计量）'!$L$7</definedName>
    <definedName name="sheet57_2" localSheetId="52">'4-7-4投资性地产（公允计量）'!$O$20</definedName>
    <definedName name="sheet57_3" localSheetId="52">'4-7-4投资性地产（公允计量）'!$A$3</definedName>
    <definedName name="sheet57_4" localSheetId="52">'4-7-4投资性地产（公允计量）'!$A$5</definedName>
    <definedName name="sheet57_5" localSheetId="52">'4-7-4投资性地产（公允计量）'!$N$7</definedName>
    <definedName name="sheet57_6" localSheetId="52">'4-7-4投资性地产（公允计量）'!$O$7</definedName>
    <definedName name="sheet57_7" localSheetId="52">'4-7-4投资性地产（公允计量）'!$N$19</definedName>
    <definedName name="sheet57_8" localSheetId="52">'4-7-4投资性地产（公允计量）'!$O$19</definedName>
    <definedName name="sheet57_9" localSheetId="52">'4-7-4投资性地产（公允计量）'!$A$21</definedName>
    <definedName name="sheet59_1" localSheetId="53">'4-8-1房屋建筑物'!$U$20</definedName>
    <definedName name="sheet59_10" localSheetId="53">'4-8-1房屋建筑物'!$V$22</definedName>
    <definedName name="sheet59_11" localSheetId="53">'4-8-1房屋建筑物'!$X$22</definedName>
    <definedName name="sheet59_12" localSheetId="53">'4-8-1房屋建筑物'!$Z$22</definedName>
    <definedName name="sheet59_13" localSheetId="53">'4-8-1房屋建筑物'!$W$20</definedName>
    <definedName name="sheet59_14" localSheetId="53">'4-8-1房屋建筑物'!$A$3</definedName>
    <definedName name="sheet59_15" localSheetId="53">'4-8-1房屋建筑物'!$A$5</definedName>
    <definedName name="sheet59_16" localSheetId="53">'4-8-1房屋建筑物'!$X$8</definedName>
    <definedName name="sheet59_17" localSheetId="53">'4-8-1房屋建筑物'!$Y$8</definedName>
    <definedName name="sheet59_18" localSheetId="53">'4-8-1房屋建筑物'!$Z$8</definedName>
    <definedName name="sheet59_19" localSheetId="53">'4-8-1房屋建筑物'!$Q$8</definedName>
    <definedName name="sheet59_2" localSheetId="53">'4-8-1房屋建筑物'!$V$20</definedName>
    <definedName name="sheet59_20" localSheetId="53">'4-8-1房屋建筑物'!$AB$8</definedName>
    <definedName name="sheet59_21" localSheetId="53">'4-8-1房屋建筑物'!$X$19</definedName>
    <definedName name="sheet59_22" localSheetId="53">'4-8-1房屋建筑物'!$Y$19</definedName>
    <definedName name="sheet59_23" localSheetId="53">'4-8-1房屋建筑物'!$Z$19</definedName>
    <definedName name="sheet59_24" localSheetId="53">'4-8-1房屋建筑物'!$Q$19</definedName>
    <definedName name="sheet59_25" localSheetId="53">'4-8-1房屋建筑物'!$AB$19</definedName>
    <definedName name="sheet59_26" localSheetId="53">'4-8-1房屋建筑物'!$U$8</definedName>
    <definedName name="sheet59_27" localSheetId="53">'4-8-1房屋建筑物'!$U$19</definedName>
    <definedName name="sheet59_28" localSheetId="53">'4-8-1房屋建筑物'!$V$8</definedName>
    <definedName name="sheet59_29" localSheetId="53">'4-8-1房屋建筑物'!$V$19</definedName>
    <definedName name="sheet59_3" localSheetId="53">'4-8-1房屋建筑物'!$X$20</definedName>
    <definedName name="sheet59_30" localSheetId="53">'4-8-1房屋建筑物'!$W$8</definedName>
    <definedName name="sheet59_31" localSheetId="53">'4-8-1房屋建筑物'!$W$19</definedName>
    <definedName name="sheet59_32" localSheetId="53">'4-8-1房屋建筑物'!$A$23</definedName>
    <definedName name="sheet59_33" localSheetId="53">'4-8-1房屋建筑物'!$AA$23</definedName>
    <definedName name="sheet59_34" localSheetId="53">'4-8-1房屋建筑物'!$A$24</definedName>
    <definedName name="sheet59_35" localSheetId="53">'4-8-1房屋建筑物'!$Q$22</definedName>
    <definedName name="sheet59_36" localSheetId="53">'4-8-1房屋建筑物'!$S$8</definedName>
    <definedName name="sheet59_4" localSheetId="53">'4-8-1房屋建筑物'!$Z$20</definedName>
    <definedName name="sheet59_5" localSheetId="53">'4-8-1房屋建筑物'!$U$21</definedName>
    <definedName name="sheet59_6" localSheetId="53">'4-8-1房屋建筑物'!$V$21</definedName>
    <definedName name="sheet59_7" localSheetId="53">'4-8-1房屋建筑物'!$X$21</definedName>
    <definedName name="sheet59_8" localSheetId="53">'4-8-1房屋建筑物'!$Z$21</definedName>
    <definedName name="sheet59_9" localSheetId="53">'4-8-1房屋建筑物'!$U$22</definedName>
    <definedName name="sheet60_1" localSheetId="54">'4-8-2构筑物'!$L$20</definedName>
    <definedName name="sheet60_10" localSheetId="54">'4-8-2构筑物'!$M$22</definedName>
    <definedName name="sheet60_11" localSheetId="54">'4-8-2构筑物'!$O$22</definedName>
    <definedName name="sheet60_12" localSheetId="54">'4-8-2构筑物'!$Q$22</definedName>
    <definedName name="sheet60_13" localSheetId="54">'4-8-2构筑物'!$N$20</definedName>
    <definedName name="sheet60_14" localSheetId="54">'4-8-2构筑物'!$A$3</definedName>
    <definedName name="sheet60_15" localSheetId="54">'4-8-2构筑物'!$A$5</definedName>
    <definedName name="sheet60_16" localSheetId="54">'4-8-2构筑物'!$O$8</definedName>
    <definedName name="sheet60_17" localSheetId="54">'4-8-2构筑物'!$P$8</definedName>
    <definedName name="sheet60_18" localSheetId="54">'4-8-2构筑物'!$Q$8</definedName>
    <definedName name="sheet60_19" localSheetId="54">'4-8-2构筑物'!$H$8</definedName>
    <definedName name="sheet60_2" localSheetId="54">'4-8-2构筑物'!$M$20</definedName>
    <definedName name="sheet60_20" localSheetId="54">'4-8-2构筑物'!$S$8</definedName>
    <definedName name="sheet60_21" localSheetId="54">'4-8-2构筑物'!$O$19</definedName>
    <definedName name="sheet60_22" localSheetId="54">'4-8-2构筑物'!$P$19</definedName>
    <definedName name="sheet60_23" localSheetId="54">'4-8-2构筑物'!$Q$19</definedName>
    <definedName name="sheet60_24" localSheetId="54">'4-8-2构筑物'!$H$19</definedName>
    <definedName name="sheet60_25" localSheetId="54">'4-8-2构筑物'!$S$19</definedName>
    <definedName name="sheet60_26" localSheetId="54">'4-8-2构筑物'!$L$8</definedName>
    <definedName name="sheet60_27" localSheetId="54">'4-8-2构筑物'!$L$19</definedName>
    <definedName name="sheet60_28" localSheetId="54">'4-8-2构筑物'!$M$8</definedName>
    <definedName name="sheet60_29" localSheetId="54">'4-8-2构筑物'!$M$19</definedName>
    <definedName name="sheet60_3" localSheetId="54">'4-8-2构筑物'!$O$20</definedName>
    <definedName name="sheet60_30" localSheetId="54">'4-8-2构筑物'!$N$8</definedName>
    <definedName name="sheet60_31" localSheetId="54">'4-8-2构筑物'!$N$19</definedName>
    <definedName name="sheet60_32" localSheetId="54">'4-8-2构筑物'!$A$23</definedName>
    <definedName name="sheet60_33" localSheetId="54">'4-8-2构筑物'!$Q$23</definedName>
    <definedName name="sheet60_34" localSheetId="54">'4-8-2构筑物'!$A$24</definedName>
    <definedName name="sheet60_35" localSheetId="54">'4-8-2构筑物'!$H$22</definedName>
    <definedName name="sheet60_36" localSheetId="54">'4-8-2构筑物'!$K$8</definedName>
    <definedName name="sheet60_4" localSheetId="54">'4-8-2构筑物'!$Q$20</definedName>
    <definedName name="sheet60_5" localSheetId="54">'4-8-2构筑物'!$L$21</definedName>
    <definedName name="sheet60_6" localSheetId="54">'4-8-2构筑物'!$M$21</definedName>
    <definedName name="sheet60_7" localSheetId="54">'4-8-2构筑物'!$O$21</definedName>
    <definedName name="sheet60_8" localSheetId="54">'4-8-2构筑物'!$Q$21</definedName>
    <definedName name="sheet60_9" localSheetId="54">'4-8-2构筑物'!$L$22</definedName>
    <definedName name="sheet61_1" localSheetId="55">'4-8-3管道沟槽'!$M$20</definedName>
    <definedName name="sheet61_10" localSheetId="55">'4-8-3管道沟槽'!$N$22</definedName>
    <definedName name="sheet61_11" localSheetId="55">'4-8-3管道沟槽'!$P$22</definedName>
    <definedName name="sheet61_12" localSheetId="55">'4-8-3管道沟槽'!$R$22</definedName>
    <definedName name="sheet61_13" localSheetId="55">'4-8-3管道沟槽'!$O$20</definedName>
    <definedName name="sheet61_14" localSheetId="55">'4-8-3管道沟槽'!$A$3</definedName>
    <definedName name="sheet61_15" localSheetId="55">'4-8-3管道沟槽'!$A$5</definedName>
    <definedName name="sheet61_16" localSheetId="55">'4-8-3管道沟槽'!$P$8</definedName>
    <definedName name="sheet61_17" localSheetId="55">'4-8-3管道沟槽'!$Q$8</definedName>
    <definedName name="sheet61_18" localSheetId="55">'4-8-3管道沟槽'!$R$8</definedName>
    <definedName name="sheet61_19" localSheetId="55">'4-8-3管道沟槽'!$P$19</definedName>
    <definedName name="sheet61_2" localSheetId="55">'4-8-3管道沟槽'!$N$20</definedName>
    <definedName name="sheet61_20" localSheetId="55">'4-8-3管道沟槽'!$Q$19</definedName>
    <definedName name="sheet61_21" localSheetId="55">'4-8-3管道沟槽'!$R$19</definedName>
    <definedName name="sheet61_22" localSheetId="55">'4-8-3管道沟槽'!$M$8</definedName>
    <definedName name="sheet61_23" localSheetId="55">'4-8-3管道沟槽'!$M$19</definedName>
    <definedName name="sheet61_24" localSheetId="55">'4-8-3管道沟槽'!$N$8</definedName>
    <definedName name="sheet61_25" localSheetId="55">'4-8-3管道沟槽'!$N$19</definedName>
    <definedName name="sheet61_26" localSheetId="55">'4-8-3管道沟槽'!$O$8</definedName>
    <definedName name="sheet61_27" localSheetId="55">'4-8-3管道沟槽'!$O$19</definedName>
    <definedName name="sheet61_28" localSheetId="55">'4-8-3管道沟槽'!$A$23</definedName>
    <definedName name="sheet61_29" localSheetId="55">'4-8-3管道沟槽'!$R$23</definedName>
    <definedName name="sheet61_3" localSheetId="55">'4-8-3管道沟槽'!$P$20</definedName>
    <definedName name="sheet61_30" localSheetId="55">'4-8-3管道沟槽'!$A$24</definedName>
    <definedName name="sheet61_31" localSheetId="55">'4-8-3管道沟槽'!$L$8</definedName>
    <definedName name="sheet61_4" localSheetId="55">'4-8-3管道沟槽'!$R$20</definedName>
    <definedName name="sheet61_5" localSheetId="55">'4-8-3管道沟槽'!$M$21</definedName>
    <definedName name="sheet61_6" localSheetId="55">'4-8-3管道沟槽'!$N$21</definedName>
    <definedName name="sheet61_7" localSheetId="55">'4-8-3管道沟槽'!$P$21</definedName>
    <definedName name="sheet61_8" localSheetId="55">'4-8-3管道沟槽'!$R$21</definedName>
    <definedName name="sheet61_9" localSheetId="55">'4-8-3管道沟槽'!$M$22</definedName>
    <definedName name="sheet62_1" localSheetId="56">'4-8-4井巷工程'!$S$20</definedName>
    <definedName name="sheet62_10" localSheetId="56">'4-8-4井巷工程'!$T$22</definedName>
    <definedName name="sheet62_11" localSheetId="56">'4-8-4井巷工程'!$V$22</definedName>
    <definedName name="sheet62_12" localSheetId="56">'4-8-4井巷工程'!$X$22</definedName>
    <definedName name="sheet62_13" localSheetId="56">'4-8-4井巷工程'!$U$20</definedName>
    <definedName name="sheet62_14" localSheetId="56">'4-8-4井巷工程'!$A$3</definedName>
    <definedName name="sheet62_15" localSheetId="56">'4-8-4井巷工程'!$A$5</definedName>
    <definedName name="sheet62_16" localSheetId="56">'4-8-4井巷工程'!$V$8</definedName>
    <definedName name="sheet62_17" localSheetId="56">'4-8-4井巷工程'!$W$8</definedName>
    <definedName name="sheet62_18" localSheetId="56">'4-8-4井巷工程'!$X$8</definedName>
    <definedName name="sheet62_19" localSheetId="56">'4-8-4井巷工程'!$V$19</definedName>
    <definedName name="sheet62_2" localSheetId="56">'4-8-4井巷工程'!$T$20</definedName>
    <definedName name="sheet62_20" localSheetId="56">'4-8-4井巷工程'!$W$19</definedName>
    <definedName name="sheet62_21" localSheetId="56">'4-8-4井巷工程'!$X$19</definedName>
    <definedName name="sheet62_22" localSheetId="56">'4-8-4井巷工程'!$S$8</definedName>
    <definedName name="sheet62_23" localSheetId="56">'4-8-4井巷工程'!$S$19</definedName>
    <definedName name="sheet62_24" localSheetId="56">'4-8-4井巷工程'!$T$8</definedName>
    <definedName name="sheet62_25" localSheetId="56">'4-8-4井巷工程'!$T$19</definedName>
    <definedName name="sheet62_26" localSheetId="56">'4-8-4井巷工程'!$U$8</definedName>
    <definedName name="sheet62_27" localSheetId="56">'4-8-4井巷工程'!$U$19</definedName>
    <definedName name="sheet62_28" localSheetId="56">'4-8-4井巷工程'!$A$23</definedName>
    <definedName name="sheet62_29" localSheetId="56">'4-8-4井巷工程'!$X$23</definedName>
    <definedName name="sheet62_3" localSheetId="56">'4-8-4井巷工程'!$V$20</definedName>
    <definedName name="sheet62_30" localSheetId="56">'4-8-4井巷工程'!$A$24</definedName>
    <definedName name="sheet62_31" localSheetId="56">'4-8-4井巷工程'!$Q$8</definedName>
    <definedName name="sheet62_4" localSheetId="56">'4-8-4井巷工程'!$X$20</definedName>
    <definedName name="sheet62_5" localSheetId="56">'4-8-4井巷工程'!$S$21</definedName>
    <definedName name="sheet62_6" localSheetId="56">'4-8-4井巷工程'!$T$21</definedName>
    <definedName name="sheet62_7" localSheetId="56">'4-8-4井巷工程'!$V$21</definedName>
    <definedName name="sheet62_8" localSheetId="56">'4-8-4井巷工程'!$X$21</definedName>
    <definedName name="sheet62_9" localSheetId="56">'4-8-4井巷工程'!$S$22</definedName>
    <definedName name="sheet63_1" localSheetId="57">'4-8-5机器设备'!$Q$34</definedName>
    <definedName name="sheet63_10" localSheetId="57">'4-8-5机器设备'!$R$36</definedName>
    <definedName name="sheet63_11" localSheetId="57">'4-8-5机器设备'!$T$36</definedName>
    <definedName name="sheet63_12" localSheetId="57">'4-8-5机器设备'!$V$36</definedName>
    <definedName name="sheet63_13" localSheetId="57">'4-8-5机器设备'!$S$34</definedName>
    <definedName name="sheet63_14" localSheetId="57">'4-8-5机器设备'!$A$3</definedName>
    <definedName name="sheet63_15" localSheetId="57">'4-8-5机器设备'!$A$5</definedName>
    <definedName name="sheet63_16" localSheetId="57">'4-8-5机器设备'!$T$8</definedName>
    <definedName name="sheet63_17" localSheetId="57">'4-8-5机器设备'!$U$8</definedName>
    <definedName name="sheet63_18" localSheetId="57">'4-8-5机器设备'!$V$8</definedName>
    <definedName name="sheet63_19" localSheetId="57">'4-8-5机器设备'!$T$33</definedName>
    <definedName name="sheet63_2" localSheetId="57">'4-8-5机器设备'!$R$34</definedName>
    <definedName name="sheet63_20" localSheetId="57">'4-8-5机器设备'!$U$33</definedName>
    <definedName name="sheet63_21" localSheetId="57">'4-8-5机器设备'!$V$33</definedName>
    <definedName name="sheet63_22" localSheetId="57">'4-8-5机器设备'!$Q$8</definedName>
    <definedName name="sheet63_23" localSheetId="57">'4-8-5机器设备'!$Q$33</definedName>
    <definedName name="sheet63_24" localSheetId="57">'4-8-5机器设备'!$R$8</definedName>
    <definedName name="sheet63_25" localSheetId="57">'4-8-5机器设备'!$R$33</definedName>
    <definedName name="sheet63_26" localSheetId="57">'4-8-5机器设备'!$S$8</definedName>
    <definedName name="sheet63_27" localSheetId="57">'4-8-5机器设备'!$S$33</definedName>
    <definedName name="sheet63_28" localSheetId="57">'4-8-5机器设备'!$A$37</definedName>
    <definedName name="sheet63_29" localSheetId="57">'4-8-5机器设备'!$V$37</definedName>
    <definedName name="sheet63_3" localSheetId="57">'4-8-5机器设备'!$T$34</definedName>
    <definedName name="sheet63_30" localSheetId="57">'4-8-5机器设备'!$A$38</definedName>
    <definedName name="sheet63_4" localSheetId="57">'4-8-5机器设备'!$V$34</definedName>
    <definedName name="sheet63_5" localSheetId="57">'4-8-5机器设备'!$Q$35</definedName>
    <definedName name="sheet63_6" localSheetId="57">'4-8-5机器设备'!$R$35</definedName>
    <definedName name="sheet63_7" localSheetId="57">'4-8-5机器设备'!$T$35</definedName>
    <definedName name="sheet63_8" localSheetId="57">'4-8-5机器设备'!$V$35</definedName>
    <definedName name="sheet63_9" localSheetId="57">'4-8-5机器设备'!$Q$36</definedName>
    <definedName name="sheet64_1" localSheetId="58">'4-8-6车辆'!$P$20</definedName>
    <definedName name="sheet64_10" localSheetId="58">'4-8-6车辆'!$Q$22</definedName>
    <definedName name="sheet64_11" localSheetId="58">'4-8-6车辆'!$S$22</definedName>
    <definedName name="sheet64_12" localSheetId="58">'4-8-6车辆'!$U$22</definedName>
    <definedName name="sheet64_13" localSheetId="58">'4-8-6车辆'!$R$20</definedName>
    <definedName name="sheet64_14" localSheetId="58">'4-8-6车辆'!$A$3</definedName>
    <definedName name="sheet64_15" localSheetId="58">'4-8-6车辆'!$A$5</definedName>
    <definedName name="sheet64_16" localSheetId="58">'4-8-6车辆'!$S$8</definedName>
    <definedName name="sheet64_17" localSheetId="58">'4-8-6车辆'!$T$8</definedName>
    <definedName name="sheet64_18" localSheetId="58">'4-8-6车辆'!$U$8</definedName>
    <definedName name="sheet64_19" localSheetId="58">'4-8-6车辆'!$S$19</definedName>
    <definedName name="sheet64_2" localSheetId="58">'4-8-6车辆'!$Q$20</definedName>
    <definedName name="sheet64_20" localSheetId="58">'4-8-6车辆'!$T$19</definedName>
    <definedName name="sheet64_21" localSheetId="58">'4-8-6车辆'!$U$19</definedName>
    <definedName name="sheet64_22" localSheetId="58">'4-8-6车辆'!$P$8</definedName>
    <definedName name="sheet64_23" localSheetId="58">'4-8-6车辆'!$P$19</definedName>
    <definedName name="sheet64_24" localSheetId="58">'4-8-6车辆'!$Q$8</definedName>
    <definedName name="sheet64_25" localSheetId="58">'4-8-6车辆'!$Q$19</definedName>
    <definedName name="sheet64_26" localSheetId="58">'4-8-6车辆'!$R$8</definedName>
    <definedName name="sheet64_27" localSheetId="58">'4-8-6车辆'!$R$19</definedName>
    <definedName name="sheet64_28" localSheetId="58">'4-8-6车辆'!$A$23</definedName>
    <definedName name="sheet64_29" localSheetId="58">'4-8-6车辆'!$U$23</definedName>
    <definedName name="sheet64_3" localSheetId="58">'4-8-6车辆'!$S$20</definedName>
    <definedName name="sheet64_30" localSheetId="58">'4-8-6车辆'!$A$24</definedName>
    <definedName name="sheet64_4" localSheetId="58">'4-8-6车辆'!$U$20</definedName>
    <definedName name="sheet64_5" localSheetId="58">'4-8-6车辆'!$P$21</definedName>
    <definedName name="sheet64_6" localSheetId="58">'4-8-6车辆'!$Q$21</definedName>
    <definedName name="sheet64_7" localSheetId="58">'4-8-6车辆'!$S$21</definedName>
    <definedName name="sheet64_8" localSheetId="58">'4-8-6车辆'!$U$21</definedName>
    <definedName name="sheet64_9" localSheetId="58">'4-8-6车辆'!$P$22</definedName>
    <definedName name="sheet66_1" localSheetId="60">'4-8-8土地'!$O$20</definedName>
    <definedName name="sheet66_10" localSheetId="60">'4-8-8土地'!$P$8</definedName>
    <definedName name="sheet66_11" localSheetId="60">'4-8-8土地'!$P$19</definedName>
    <definedName name="sheet66_12" localSheetId="60">'4-8-8土地'!$A$21</definedName>
    <definedName name="sheet66_13" localSheetId="60">'4-8-8土地'!$P$21</definedName>
    <definedName name="sheet66_14" localSheetId="60">'4-8-8土地'!$A$22</definedName>
    <definedName name="sheet66_15" localSheetId="60">'4-8-8土地'!$M$8</definedName>
    <definedName name="sheet66_2" localSheetId="60">'4-8-8土地'!$P$20</definedName>
    <definedName name="sheet66_3" localSheetId="60">'4-8-8土地'!$A$3</definedName>
    <definedName name="sheet66_4" localSheetId="60">'4-8-8土地'!$A$5</definedName>
    <definedName name="sheet66_5" localSheetId="60">'4-8-8土地'!$N$8</definedName>
    <definedName name="sheet66_6" localSheetId="60">'4-8-8土地'!$N$19</definedName>
    <definedName name="sheet66_7" localSheetId="60">'4-8-8土地'!$N$20</definedName>
    <definedName name="sheet66_8" localSheetId="60">'4-8-8土地'!$O$8</definedName>
    <definedName name="sheet66_9" localSheetId="60">'4-8-8土地'!$O$19</definedName>
    <definedName name="sheet67_1" localSheetId="61">'4-8-9船舶'!$AL$20</definedName>
    <definedName name="sheet67_10" localSheetId="61">'4-8-9船舶'!$AM$22</definedName>
    <definedName name="sheet67_11" localSheetId="61">'4-8-9船舶'!$AO$22</definedName>
    <definedName name="sheet67_12" localSheetId="61">'4-8-9船舶'!$AQ$22</definedName>
    <definedName name="sheet67_13" localSheetId="61">'4-8-9船舶'!$AN$20</definedName>
    <definedName name="sheet67_14" localSheetId="61">'4-8-9船舶'!$H$3</definedName>
    <definedName name="sheet67_15" localSheetId="61">'4-8-9船舶'!$A$5</definedName>
    <definedName name="sheet67_16" localSheetId="61">'4-8-9船舶'!$AO$8</definedName>
    <definedName name="sheet67_17" localSheetId="61">'4-8-9船舶'!$AP$8</definedName>
    <definedName name="sheet67_18" localSheetId="61">'4-8-9船舶'!$AQ$8</definedName>
    <definedName name="sheet67_19" localSheetId="61">'4-8-9船舶'!$AO$19</definedName>
    <definedName name="sheet67_2" localSheetId="61">'4-8-9船舶'!$AM$20</definedName>
    <definedName name="sheet67_20" localSheetId="61">'4-8-9船舶'!$AP$19</definedName>
    <definedName name="sheet67_21" localSheetId="61">'4-8-9船舶'!$AQ$19</definedName>
    <definedName name="sheet67_22" localSheetId="61">'4-8-9船舶'!$AL$8</definedName>
    <definedName name="sheet67_23" localSheetId="61">'4-8-9船舶'!$AL$19</definedName>
    <definedName name="sheet67_24" localSheetId="61">'4-8-9船舶'!$AM$8</definedName>
    <definedName name="sheet67_25" localSheetId="61">'4-8-9船舶'!$AM$19</definedName>
    <definedName name="sheet67_26" localSheetId="61">'4-8-9船舶'!$AN$8</definedName>
    <definedName name="sheet67_27" localSheetId="61">'4-8-9船舶'!$AN$19</definedName>
    <definedName name="sheet67_28" localSheetId="61">'4-8-9船舶'!$A$23</definedName>
    <definedName name="sheet67_29" localSheetId="61">'4-8-9船舶'!$AO$23</definedName>
    <definedName name="sheet67_3" localSheetId="61">'4-8-9船舶'!$AO$20</definedName>
    <definedName name="sheet67_30" localSheetId="61">'4-8-9船舶'!$A$24</definedName>
    <definedName name="sheet67_31" localSheetId="61">'4-8-9船舶'!$I$8</definedName>
    <definedName name="sheet67_4" localSheetId="61">'4-8-9船舶'!$AQ$20</definedName>
    <definedName name="sheet67_5" localSheetId="61">'4-8-9船舶'!$AL$21</definedName>
    <definedName name="sheet67_6" localSheetId="61">'4-8-9船舶'!$AM$21</definedName>
    <definedName name="sheet67_7" localSheetId="61">'4-8-9船舶'!$AO$21</definedName>
    <definedName name="sheet67_8" localSheetId="61">'4-8-9船舶'!$AQ$21</definedName>
    <definedName name="sheet67_9" localSheetId="61">'4-8-9船舶'!$AL$22</definedName>
    <definedName name="sheet68_1" localSheetId="62">'4-9在建工程汇总'!$C$27</definedName>
    <definedName name="sheet68_10" localSheetId="62">'4-9在建工程汇总'!$D$8</definedName>
    <definedName name="sheet68_11" localSheetId="62">'4-9在建工程汇总'!$E$8</definedName>
    <definedName name="sheet68_12" localSheetId="62">'4-9在建工程汇总'!$F$8</definedName>
    <definedName name="sheet68_13" localSheetId="62">'4-9在建工程汇总'!$C$9</definedName>
    <definedName name="sheet68_14" localSheetId="62">'4-9在建工程汇总'!$D$9</definedName>
    <definedName name="sheet68_15" localSheetId="62">'4-9在建工程汇总'!$E$9</definedName>
    <definedName name="sheet68_16" localSheetId="62">'4-9在建工程汇总'!$F$9</definedName>
    <definedName name="sheet68_17" localSheetId="62">'4-9在建工程汇总'!$C$10</definedName>
    <definedName name="sheet68_18" localSheetId="62">'4-9在建工程汇总'!$D$10</definedName>
    <definedName name="sheet68_19" localSheetId="62">'4-9在建工程汇总'!$E$10</definedName>
    <definedName name="sheet68_2" localSheetId="62">'4-9在建工程汇总'!$D$27</definedName>
    <definedName name="sheet68_20" localSheetId="62">'4-9在建工程汇总'!$F$10</definedName>
    <definedName name="sheet68_21" localSheetId="62">'4-9在建工程汇总'!$C$24</definedName>
    <definedName name="sheet68_22" localSheetId="62">'4-9在建工程汇总'!$C$25</definedName>
    <definedName name="sheet68_23" localSheetId="62">'4-9在建工程汇总'!$D$24</definedName>
    <definedName name="sheet68_24" localSheetId="62">'4-9在建工程汇总'!$D$25</definedName>
    <definedName name="sheet68_25" localSheetId="62">'4-9在建工程汇总'!$E$25</definedName>
    <definedName name="sheet68_26" localSheetId="62">'4-9在建工程汇总'!$F$25</definedName>
    <definedName name="sheet68_27" localSheetId="62">'4-9在建工程汇总'!$C$26</definedName>
    <definedName name="sheet68_28" localSheetId="62">'4-9在建工程汇总'!$E$27</definedName>
    <definedName name="sheet68_29" localSheetId="62">'4-9在建工程汇总'!$F$27</definedName>
    <definedName name="sheet68_3" localSheetId="62">'4-9在建工程汇总'!$A$3</definedName>
    <definedName name="sheet68_30" localSheetId="62">'4-9在建工程汇总'!$D$28</definedName>
    <definedName name="sheet68_4" localSheetId="62">'4-9在建工程汇总'!$A$5</definedName>
    <definedName name="sheet68_5" localSheetId="62">'4-9在建工程汇总'!$C$7</definedName>
    <definedName name="sheet68_6" localSheetId="62">'4-9在建工程汇总'!$D$7</definedName>
    <definedName name="sheet68_7" localSheetId="62">'4-9在建工程汇总'!$E$7</definedName>
    <definedName name="sheet68_8" localSheetId="62">'4-9在建工程汇总'!$F$7</definedName>
    <definedName name="sheet68_9" localSheetId="62">'4-9在建工程汇总'!$C$8</definedName>
    <definedName name="sheet69_1" localSheetId="63">'4-9-1在建（土建）'!$N$20</definedName>
    <definedName name="sheet69_10" localSheetId="63">'4-9-1在建（土建）'!$N$8</definedName>
    <definedName name="sheet69_11" localSheetId="63">'4-9-1在建（土建）'!$P$8</definedName>
    <definedName name="sheet69_12" localSheetId="63">'4-9-1在建（土建）'!$O$19</definedName>
    <definedName name="sheet69_13" localSheetId="63">'4-9-1在建（土建）'!$N$19</definedName>
    <definedName name="sheet69_14" localSheetId="63">'4-9-1在建（土建）'!$P$19</definedName>
    <definedName name="sheet69_15" localSheetId="63">'4-9-1在建（土建）'!$O$20</definedName>
    <definedName name="sheet69_16" localSheetId="63">'4-9-1在建（土建）'!$A$23</definedName>
    <definedName name="sheet69_17" localSheetId="63">'4-9-1在建（土建）'!$P$23</definedName>
    <definedName name="sheet69_18" localSheetId="63">'4-9-1在建（土建）'!$A$24</definedName>
    <definedName name="sheet69_2" localSheetId="63">'4-9-1在建（土建）'!$P$20</definedName>
    <definedName name="sheet69_3" localSheetId="63">'4-9-1在建（土建）'!$N$21</definedName>
    <definedName name="sheet69_4" localSheetId="63">'4-9-1在建（土建）'!$P$21</definedName>
    <definedName name="sheet69_5" localSheetId="63">'4-9-1在建（土建）'!$N$22</definedName>
    <definedName name="sheet69_6" localSheetId="63">'4-9-1在建（土建）'!$P$22</definedName>
    <definedName name="sheet69_7" localSheetId="63">'4-9-1在建（土建）'!$A$3</definedName>
    <definedName name="sheet69_8" localSheetId="63">'4-9-1在建（土建）'!$A$5</definedName>
    <definedName name="sheet69_9" localSheetId="63">'4-9-1在建（土建）'!$O$8</definedName>
    <definedName name="sheet7_1" localSheetId="6">企业基本情况表!$A$2</definedName>
    <definedName name="sheet70_1" localSheetId="64">'4-9-2在建（设备）'!$O$20</definedName>
    <definedName name="sheet70_10" localSheetId="64">'4-9-2在建（设备）'!$N$8</definedName>
    <definedName name="sheet70_11" localSheetId="64">'4-9-2在建（设备）'!$O$8</definedName>
    <definedName name="sheet70_12" localSheetId="64">'4-9-2在建（设备）'!$Q$8</definedName>
    <definedName name="sheet70_13" localSheetId="64">'4-9-2在建（设备）'!$S$8</definedName>
    <definedName name="sheet70_14" localSheetId="64">'4-9-2在建（设备）'!$T$8</definedName>
    <definedName name="sheet70_15" localSheetId="64">'4-9-2在建（设备）'!$L$19</definedName>
    <definedName name="sheet70_16" localSheetId="64">'4-9-2在建（设备）'!$N$19</definedName>
    <definedName name="sheet70_17" localSheetId="64">'4-9-2在建（设备）'!$O$19</definedName>
    <definedName name="sheet70_18" localSheetId="64">'4-9-2在建（设备）'!$Q$19</definedName>
    <definedName name="sheet70_19" localSheetId="64">'4-9-2在建（设备）'!$S$19</definedName>
    <definedName name="sheet70_2" localSheetId="64">'4-9-2在建（设备）'!$T$20</definedName>
    <definedName name="sheet70_20" localSheetId="64">'4-9-2在建（设备）'!$T$19</definedName>
    <definedName name="sheet70_21" localSheetId="64">'4-9-2在建（设备）'!$P$8</definedName>
    <definedName name="sheet70_22" localSheetId="64">'4-9-2在建（设备）'!$P$19</definedName>
    <definedName name="sheet70_23" localSheetId="64">'4-9-2在建（设备）'!$P$20</definedName>
    <definedName name="sheet70_24" localSheetId="64">'4-9-2在建（设备）'!$A$23</definedName>
    <definedName name="sheet70_25" localSheetId="64">'4-9-2在建（设备）'!$T$23</definedName>
    <definedName name="sheet70_26" localSheetId="64">'4-9-2在建（设备）'!$A$24</definedName>
    <definedName name="sheet70_27" localSheetId="64">'4-9-2在建（设备）'!$J$8</definedName>
    <definedName name="sheet70_3" localSheetId="64">'4-9-2在建（设备）'!$O$21</definedName>
    <definedName name="sheet70_4" localSheetId="64">'4-9-2在建（设备）'!$T$21</definedName>
    <definedName name="sheet70_5" localSheetId="64">'4-9-2在建（设备）'!$O$22</definedName>
    <definedName name="sheet70_6" localSheetId="64">'4-9-2在建（设备）'!$T$22</definedName>
    <definedName name="sheet70_7" localSheetId="64">'4-9-2在建（设备）'!$A$3</definedName>
    <definedName name="sheet70_8" localSheetId="64">'4-9-2在建（设备）'!$A$5</definedName>
    <definedName name="sheet70_9" localSheetId="64">'4-9-2在建（设备）'!$L$8</definedName>
    <definedName name="sheet71_1" localSheetId="65">'4-9-3在建（待摊投资）'!$E$20</definedName>
    <definedName name="sheet71_10" localSheetId="65">'4-9-3在建（待摊投资）'!$F$19</definedName>
    <definedName name="sheet71_11" localSheetId="65">'4-9-3在建（待摊投资）'!$A$21</definedName>
    <definedName name="sheet71_12" localSheetId="65">'4-9-3在建（待摊投资）'!$A$22</definedName>
    <definedName name="sheet71_2" localSheetId="65">'4-9-3在建（待摊投资）'!$F$20</definedName>
    <definedName name="sheet71_3" localSheetId="65">'4-9-3在建（待摊投资）'!$F$21</definedName>
    <definedName name="sheet71_4" localSheetId="65">'4-9-3在建（待摊投资）'!$E$21</definedName>
    <definedName name="sheet71_5" localSheetId="65">'4-9-3在建（待摊投资）'!$A$3</definedName>
    <definedName name="sheet71_6" localSheetId="65">'4-9-3在建（待摊投资）'!$A$5</definedName>
    <definedName name="sheet71_7" localSheetId="65">'4-9-3在建（待摊投资）'!$E$7</definedName>
    <definedName name="sheet71_8" localSheetId="65">'4-9-3在建（待摊投资）'!$F$7</definedName>
    <definedName name="sheet71_9" localSheetId="65">'4-9-3在建（待摊投资）'!$E$19</definedName>
    <definedName name="sheet72_1" localSheetId="66">'4-9-4在建（工程物资）'!$G$20</definedName>
    <definedName name="sheet72_10" localSheetId="66">'4-9-4在建（工程物资）'!$E$8</definedName>
    <definedName name="sheet72_11" localSheetId="66">'4-9-4在建（工程物资）'!$G$8</definedName>
    <definedName name="sheet72_12" localSheetId="66">'4-9-4在建（工程物资）'!$J$8</definedName>
    <definedName name="sheet72_13" localSheetId="66">'4-9-4在建（工程物资）'!$I$8</definedName>
    <definedName name="sheet72_14" localSheetId="66">'4-9-4在建（工程物资）'!$K$8</definedName>
    <definedName name="sheet72_15" localSheetId="66">'4-9-4在建（工程物资）'!$F$19</definedName>
    <definedName name="sheet72_16" localSheetId="66">'4-9-4在建（工程物资）'!$E$19</definedName>
    <definedName name="sheet72_17" localSheetId="66">'4-9-4在建（工程物资）'!$G$19</definedName>
    <definedName name="sheet72_18" localSheetId="66">'4-9-4在建（工程物资）'!$J$19</definedName>
    <definedName name="sheet72_19" localSheetId="66">'4-9-4在建（工程物资）'!$I$19</definedName>
    <definedName name="sheet72_2" localSheetId="66">'4-9-4在建（工程物资）'!$K$20</definedName>
    <definedName name="sheet72_20" localSheetId="66">'4-9-4在建（工程物资）'!$K$19</definedName>
    <definedName name="sheet72_21" localSheetId="66">'4-9-4在建（工程物资）'!$E$20</definedName>
    <definedName name="sheet72_22" localSheetId="66">'4-9-4在建（工程物资）'!$H$8</definedName>
    <definedName name="sheet72_23" localSheetId="66">'4-9-4在建（工程物资）'!$H$19</definedName>
    <definedName name="sheet72_24" localSheetId="66">'4-9-4在建（工程物资）'!$H$20</definedName>
    <definedName name="sheet72_25" localSheetId="66">'4-9-4在建（工程物资）'!$A$23</definedName>
    <definedName name="sheet72_26" localSheetId="66">'4-9-4在建（工程物资）'!$K$23</definedName>
    <definedName name="sheet72_27" localSheetId="66">'4-9-4在建（工程物资）'!$A$24</definedName>
    <definedName name="sheet72_3" localSheetId="66">'4-9-4在建（工程物资）'!$G$21</definedName>
    <definedName name="sheet72_4" localSheetId="66">'4-9-4在建（工程物资）'!$K$21</definedName>
    <definedName name="sheet72_5" localSheetId="66">'4-9-4在建（工程物资）'!$G$22</definedName>
    <definedName name="sheet72_6" localSheetId="66">'4-9-4在建（工程物资）'!$K$22</definedName>
    <definedName name="sheet72_7" localSheetId="66">'4-9-4在建（工程物资）'!$A$3</definedName>
    <definedName name="sheet72_8" localSheetId="66">'4-9-4在建（工程物资）'!$A$5</definedName>
    <definedName name="sheet72_9" localSheetId="66">'4-9-4在建（工程物资）'!$F$8</definedName>
    <definedName name="sheet73_1" localSheetId="67">'4-10生产性生物资产'!$G$20</definedName>
    <definedName name="sheet73_10" localSheetId="67">'4-10生产性生物资产'!$H$22</definedName>
    <definedName name="sheet73_11" localSheetId="67">'4-10生产性生物资产'!$J$22</definedName>
    <definedName name="sheet73_12" localSheetId="67">'4-10生产性生物资产'!$L$22</definedName>
    <definedName name="sheet73_13" localSheetId="67">'4-10生产性生物资产'!$A$3</definedName>
    <definedName name="sheet73_14" localSheetId="67">'4-10生产性生物资产'!$A$5</definedName>
    <definedName name="sheet73_15" localSheetId="67">'4-10生产性生物资产'!$J$8</definedName>
    <definedName name="sheet73_16" localSheetId="67">'4-10生产性生物资产'!$K$8</definedName>
    <definedName name="sheet73_17" localSheetId="67">'4-10生产性生物资产'!$L$8</definedName>
    <definedName name="sheet73_18" localSheetId="67">'4-10生产性生物资产'!$J$19</definedName>
    <definedName name="sheet73_19" localSheetId="67">'4-10生产性生物资产'!$K$19</definedName>
    <definedName name="sheet73_2" localSheetId="67">'4-10生产性生物资产'!$H$20</definedName>
    <definedName name="sheet73_20" localSheetId="67">'4-10生产性生物资产'!$L$19</definedName>
    <definedName name="sheet73_21" localSheetId="67">'4-10生产性生物资产'!$G$8</definedName>
    <definedName name="sheet73_22" localSheetId="67">'4-10生产性生物资产'!$G$19</definedName>
    <definedName name="sheet73_23" localSheetId="67">'4-10生产性生物资产'!$H$8</definedName>
    <definedName name="sheet73_24" localSheetId="67">'4-10生产性生物资产'!$H$19</definedName>
    <definedName name="sheet73_25" localSheetId="67">'4-10生产性生物资产'!$I$8</definedName>
    <definedName name="sheet73_26" localSheetId="67">'4-10生产性生物资产'!$I$19</definedName>
    <definedName name="sheet73_27" localSheetId="67">'4-10生产性生物资产'!$I$20</definedName>
    <definedName name="sheet73_28" localSheetId="67">'4-10生产性生物资产'!$A$23</definedName>
    <definedName name="sheet73_29" localSheetId="67">'4-10生产性生物资产'!$L$23</definedName>
    <definedName name="sheet73_3" localSheetId="67">'4-10生产性生物资产'!$J$20</definedName>
    <definedName name="sheet73_30" localSheetId="67">'4-10生产性生物资产'!$A$24</definedName>
    <definedName name="sheet73_4" localSheetId="67">'4-10生产性生物资产'!$L$20</definedName>
    <definedName name="sheet73_5" localSheetId="67">'4-10生产性生物资产'!$G$21</definedName>
    <definedName name="sheet73_6" localSheetId="67">'4-10生产性生物资产'!$H$21</definedName>
    <definedName name="sheet73_7" localSheetId="67">'4-10生产性生物资产'!$J$21</definedName>
    <definedName name="sheet73_8" localSheetId="67">'4-10生产性生物资产'!$L$21</definedName>
    <definedName name="sheet73_9" localSheetId="67">'4-10生产性生物资产'!$G$22</definedName>
    <definedName name="sheet74_1" localSheetId="68">'4-11油气资产'!$I$20</definedName>
    <definedName name="sheet74_10" localSheetId="68">'4-11油气资产'!$J$22</definedName>
    <definedName name="sheet74_11" localSheetId="68">'4-11油气资产'!$L$22</definedName>
    <definedName name="sheet74_12" localSheetId="68">'4-11油气资产'!$N$22</definedName>
    <definedName name="sheet74_13" localSheetId="68">'4-11油气资产'!$A$3</definedName>
    <definedName name="sheet74_14" localSheetId="68">'4-11油气资产'!$A$5</definedName>
    <definedName name="sheet74_15" localSheetId="68">'4-11油气资产'!$L$8</definedName>
    <definedName name="sheet74_16" localSheetId="68">'4-11油气资产'!$M$8</definedName>
    <definedName name="sheet74_17" localSheetId="68">'4-11油气资产'!$N$8</definedName>
    <definedName name="sheet74_18" localSheetId="68">'4-11油气资产'!$L$19</definedName>
    <definedName name="sheet74_19" localSheetId="68">'4-11油气资产'!$M$19</definedName>
    <definedName name="sheet74_2" localSheetId="68">'4-11油气资产'!$J$20</definedName>
    <definedName name="sheet74_20" localSheetId="68">'4-11油气资产'!$N$19</definedName>
    <definedName name="sheet74_21" localSheetId="68">'4-11油气资产'!$I$8</definedName>
    <definedName name="sheet74_22" localSheetId="68">'4-11油气资产'!$I$19</definedName>
    <definedName name="sheet74_23" localSheetId="68">'4-11油气资产'!$J$8</definedName>
    <definedName name="sheet74_24" localSheetId="68">'4-11油气资产'!$J$19</definedName>
    <definedName name="sheet74_25" localSheetId="68">'4-11油气资产'!$K$8</definedName>
    <definedName name="sheet74_26" localSheetId="68">'4-11油气资产'!$K$19</definedName>
    <definedName name="sheet74_27" localSheetId="68">'4-11油气资产'!$K$20</definedName>
    <definedName name="sheet74_28" localSheetId="68">'4-11油气资产'!$F$8</definedName>
    <definedName name="sheet74_29" localSheetId="68">'4-11油气资产'!$F$19</definedName>
    <definedName name="sheet74_3" localSheetId="68">'4-11油气资产'!$L$20</definedName>
    <definedName name="sheet74_30" localSheetId="68">'4-11油气资产'!$F$22</definedName>
    <definedName name="sheet74_31" localSheetId="68">'4-11油气资产'!$A$23</definedName>
    <definedName name="sheet74_32" localSheetId="68">'4-11油气资产'!$N$23</definedName>
    <definedName name="sheet74_33" localSheetId="68">'4-11油气资产'!$A$24</definedName>
    <definedName name="sheet74_4" localSheetId="68">'4-11油气资产'!$N$20</definedName>
    <definedName name="sheet74_5" localSheetId="68">'4-11油气资产'!$I$21</definedName>
    <definedName name="sheet74_6" localSheetId="68">'4-11油气资产'!$J$21</definedName>
    <definedName name="sheet74_7" localSheetId="68">'4-11油气资产'!$L$21</definedName>
    <definedName name="sheet74_8" localSheetId="68">'4-11油气资产'!$N$21</definedName>
    <definedName name="sheet74_9" localSheetId="68">'4-11油气资产'!$I$22</definedName>
    <definedName name="sheet75_1" localSheetId="69">'4-12使用权资产'!$G$20</definedName>
    <definedName name="sheet75_10" localSheetId="69">'4-12使用权资产'!$G$8</definedName>
    <definedName name="sheet75_11" localSheetId="69">'4-12使用权资产'!$I$8</definedName>
    <definedName name="sheet75_12" localSheetId="69">'4-12使用权资产'!$H$19</definedName>
    <definedName name="sheet75_13" localSheetId="69">'4-12使用权资产'!$G$19</definedName>
    <definedName name="sheet75_14" localSheetId="69">'4-12使用权资产'!$I$19</definedName>
    <definedName name="sheet75_15" localSheetId="69">'4-12使用权资产'!$H$20</definedName>
    <definedName name="sheet75_16" localSheetId="69">'4-12使用权资产'!$A$23</definedName>
    <definedName name="sheet75_17" localSheetId="69">'4-12使用权资产'!$I$23</definedName>
    <definedName name="sheet75_18" localSheetId="69">'4-12使用权资产'!$A$24</definedName>
    <definedName name="sheet75_2" localSheetId="69">'4-12使用权资产'!$I$20</definedName>
    <definedName name="sheet75_3" localSheetId="69">'4-12使用权资产'!$G$21</definedName>
    <definedName name="sheet75_4" localSheetId="69">'4-12使用权资产'!$I$21</definedName>
    <definedName name="sheet75_5" localSheetId="69">'4-12使用权资产'!$G$22</definedName>
    <definedName name="sheet75_6" localSheetId="69">'4-12使用权资产'!$I$22</definedName>
    <definedName name="sheet75_7" localSheetId="69">'4-12使用权资产'!$A$3</definedName>
    <definedName name="sheet75_8" localSheetId="69">'4-12使用权资产'!$A$5</definedName>
    <definedName name="sheet75_9" localSheetId="69">'4-12使用权资产'!$H$8</definedName>
    <definedName name="sheet76_1" localSheetId="70">'4-13无形资产汇总'!$C$27</definedName>
    <definedName name="sheet76_10" localSheetId="70">'4-13无形资产汇总'!$C$8</definedName>
    <definedName name="sheet76_11" localSheetId="70">'4-13无形资产汇总'!$D$8</definedName>
    <definedName name="sheet76_12" localSheetId="70">'4-13无形资产汇总'!$E$8</definedName>
    <definedName name="sheet76_13" localSheetId="70">'4-13无形资产汇总'!$F$8</definedName>
    <definedName name="sheet76_14" localSheetId="70">'4-13无形资产汇总'!$G$8</definedName>
    <definedName name="sheet76_15" localSheetId="70">'4-13无形资产汇总'!$C$9</definedName>
    <definedName name="sheet76_16" localSheetId="70">'4-13无形资产汇总'!$D$9</definedName>
    <definedName name="sheet76_17" localSheetId="70">'4-13无形资产汇总'!$E$9</definedName>
    <definedName name="sheet76_18" localSheetId="70">'4-13无形资产汇总'!$F$9</definedName>
    <definedName name="sheet76_19" localSheetId="70">'4-13无形资产汇总'!$G$9</definedName>
    <definedName name="sheet76_2" localSheetId="70">'4-13无形资产汇总'!$E$27</definedName>
    <definedName name="sheet76_20" localSheetId="70">'4-13无形资产汇总'!$C$23</definedName>
    <definedName name="sheet76_21" localSheetId="70">'4-13无形资产汇总'!$C$24</definedName>
    <definedName name="sheet76_22" localSheetId="70">'4-13无形资产汇总'!$D$23</definedName>
    <definedName name="sheet76_23" localSheetId="70">'4-13无形资产汇总'!$D$24</definedName>
    <definedName name="sheet76_24" localSheetId="70">'4-13无形资产汇总'!$E$23</definedName>
    <definedName name="sheet76_25" localSheetId="70">'4-13无形资产汇总'!$E$24</definedName>
    <definedName name="sheet76_26" localSheetId="70">'4-13无形资产汇总'!$F$23</definedName>
    <definedName name="sheet76_27" localSheetId="70">'4-13无形资产汇总'!$F$24</definedName>
    <definedName name="sheet76_28" localSheetId="70">'4-13无形资产汇总'!$G$24</definedName>
    <definedName name="sheet76_29" localSheetId="70">'4-13无形资产汇总'!$C$25</definedName>
    <definedName name="sheet76_3" localSheetId="70">'4-13无形资产汇总'!$D$7</definedName>
    <definedName name="sheet76_30" localSheetId="70">'4-13无形资产汇总'!$E$25</definedName>
    <definedName name="sheet76_31" localSheetId="70">'4-13无形资产汇总'!$C$26</definedName>
    <definedName name="sheet76_32" localSheetId="70">'4-13无形资产汇总'!$E$26</definedName>
    <definedName name="sheet76_33" localSheetId="70">'4-13无形资产汇总'!$F$27</definedName>
    <definedName name="sheet76_34" localSheetId="70">'4-13无形资产汇总'!$G$27</definedName>
    <definedName name="sheet76_35" localSheetId="70">'4-13无形资产汇总'!$E$28</definedName>
    <definedName name="sheet76_4" localSheetId="70">'4-13无形资产汇总'!$C$7</definedName>
    <definedName name="sheet76_5" localSheetId="70">'4-13无形资产汇总'!$E$7</definedName>
    <definedName name="sheet76_6" localSheetId="70">'4-13无形资产汇总'!$A$3</definedName>
    <definedName name="sheet76_7" localSheetId="70">'4-13无形资产汇总'!$A$5</definedName>
    <definedName name="sheet76_8" localSheetId="70">'4-13无形资产汇总'!$F$7</definedName>
    <definedName name="sheet76_9" localSheetId="70">'4-13无形资产汇总'!$G$7</definedName>
    <definedName name="sheet77_1" localSheetId="71">'4-13-1无形-土地'!$P$20</definedName>
    <definedName name="sheet77_10" localSheetId="71">'4-13-1无形-土地'!$O$7</definedName>
    <definedName name="sheet77_11" localSheetId="71">'4-13-1无形-土地'!$O$19</definedName>
    <definedName name="sheet77_12" localSheetId="71">'4-13-1无形-土地'!$O$20</definedName>
    <definedName name="sheet77_13" localSheetId="71">'4-13-1无形-土地'!$P$7</definedName>
    <definedName name="sheet77_14" localSheetId="71">'4-13-1无形-土地'!$P$19</definedName>
    <definedName name="sheet77_15" localSheetId="71">'4-13-1无形-土地'!$Q$7</definedName>
    <definedName name="sheet77_16" localSheetId="71">'4-13-1无形-土地'!$Q$19</definedName>
    <definedName name="sheet77_17" localSheetId="71">'4-13-1无形-土地'!$R$7</definedName>
    <definedName name="sheet77_18" localSheetId="71">'4-13-1无形-土地'!$R$19</definedName>
    <definedName name="sheet77_19" localSheetId="71">'4-13-1无形-土地'!$A$23</definedName>
    <definedName name="sheet77_2" localSheetId="71">'4-13-1无形-土地'!$R$20</definedName>
    <definedName name="sheet77_20" localSheetId="71">'4-13-1无形-土地'!$R$23</definedName>
    <definedName name="sheet77_21" localSheetId="71">'4-13-1无形-土地'!$A$24</definedName>
    <definedName name="sheet77_22" localSheetId="71">'4-13-1无形-土地'!$N$7</definedName>
    <definedName name="sheet77_3" localSheetId="71">'4-13-1无形-土地'!$P$21</definedName>
    <definedName name="sheet77_4" localSheetId="71">'4-13-1无形-土地'!$R$21</definedName>
    <definedName name="sheet77_5" localSheetId="71">'4-13-1无形-土地'!$P$22</definedName>
    <definedName name="sheet77_6" localSheetId="71">'4-13-1无形-土地'!$R$22</definedName>
    <definedName name="sheet77_7" localSheetId="71">'4-13-1无形-土地'!$Q$20</definedName>
    <definedName name="sheet77_8" localSheetId="71">'4-13-1无形-土地'!$A$3</definedName>
    <definedName name="sheet77_9" localSheetId="71">'4-13-1无形-土地'!$A$5</definedName>
    <definedName name="sheet78_1" localSheetId="72">'4-13-2无形-矿业权'!$L$20</definedName>
    <definedName name="sheet78_10" localSheetId="72">'4-13-2无形-矿业权'!$K$7</definedName>
    <definedName name="sheet78_11" localSheetId="72">'4-13-2无形-矿业权'!$K$19</definedName>
    <definedName name="sheet78_12" localSheetId="72">'4-13-2无形-矿业权'!$K$20</definedName>
    <definedName name="sheet78_13" localSheetId="72">'4-13-2无形-矿业权'!$L$7</definedName>
    <definedName name="sheet78_14" localSheetId="72">'4-13-2无形-矿业权'!$L$19</definedName>
    <definedName name="sheet78_15" localSheetId="72">'4-13-2无形-矿业权'!$M$7</definedName>
    <definedName name="sheet78_16" localSheetId="72">'4-13-2无形-矿业权'!$M$19</definedName>
    <definedName name="sheet78_17" localSheetId="72">'4-13-2无形-矿业权'!$N$7</definedName>
    <definedName name="sheet78_18" localSheetId="72">'4-13-2无形-矿业权'!$N$19</definedName>
    <definedName name="sheet78_19" localSheetId="72">'4-13-2无形-矿业权'!$A$23</definedName>
    <definedName name="sheet78_2" localSheetId="72">'4-13-2无形-矿业权'!$N$20</definedName>
    <definedName name="sheet78_20" localSheetId="72">'4-13-2无形-矿业权'!$O$23</definedName>
    <definedName name="sheet78_21" localSheetId="72">'4-13-2无形-矿业权'!$A$24</definedName>
    <definedName name="sheet78_22" localSheetId="72">'4-13-2无形-矿业权'!$O$7</definedName>
    <definedName name="sheet78_23" localSheetId="72">'4-13-2无形-矿业权'!$O$19</definedName>
    <definedName name="sheet78_3" localSheetId="72">'4-13-2无形-矿业权'!$L$21</definedName>
    <definedName name="sheet78_4" localSheetId="72">'4-13-2无形-矿业权'!$N$21</definedName>
    <definedName name="sheet78_5" localSheetId="72">'4-13-2无形-矿业权'!$L$22</definedName>
    <definedName name="sheet78_6" localSheetId="72">'4-13-2无形-矿业权'!$N$22</definedName>
    <definedName name="sheet78_7" localSheetId="72">'4-13-2无形-矿业权'!$M$20</definedName>
    <definedName name="sheet78_8" localSheetId="72">'4-13-2无形-矿业权'!$A$3</definedName>
    <definedName name="sheet78_9" localSheetId="72">'4-13-2无形-矿业权'!$A$5</definedName>
    <definedName name="sheet79_1" localSheetId="73">'4-13-3无形-其他'!$J$20</definedName>
    <definedName name="sheet79_10" localSheetId="73">'4-13-3无形-其他'!$K$7</definedName>
    <definedName name="sheet79_11" localSheetId="73">'4-13-3无形-其他'!$J$7</definedName>
    <definedName name="sheet79_12" localSheetId="73">'4-13-3无形-其他'!$L$7</definedName>
    <definedName name="sheet79_13" localSheetId="73">'4-13-3无形-其他'!$K$19</definedName>
    <definedName name="sheet79_14" localSheetId="73">'4-13-3无形-其他'!$J$19</definedName>
    <definedName name="sheet79_15" localSheetId="73">'4-13-3无形-其他'!$L$19</definedName>
    <definedName name="sheet79_16" localSheetId="73">'4-13-3无形-其他'!$I$7</definedName>
    <definedName name="sheet79_17" localSheetId="73">'4-13-3无形-其他'!$I$19</definedName>
    <definedName name="sheet79_18" localSheetId="73">'4-13-3无形-其他'!$I$20</definedName>
    <definedName name="sheet79_19" localSheetId="73">'4-13-3无形-其他'!$A$23</definedName>
    <definedName name="sheet79_2" localSheetId="73">'4-13-3无形-其他'!$L$20</definedName>
    <definedName name="sheet79_20" localSheetId="73">'4-13-3无形-其他'!$M$23</definedName>
    <definedName name="sheet79_21" localSheetId="73">'4-13-3无形-其他'!$A$24</definedName>
    <definedName name="sheet79_22" localSheetId="73">'4-13-3无形-其他'!$M$7</definedName>
    <definedName name="sheet79_23" localSheetId="73">'4-13-3无形-其他'!$M$19</definedName>
    <definedName name="sheet79_3" localSheetId="73">'4-13-3无形-其他'!$J$21</definedName>
    <definedName name="sheet79_4" localSheetId="73">'4-13-3无形-其他'!$L$21</definedName>
    <definedName name="sheet79_5" localSheetId="73">'4-13-3无形-其他'!$J$22</definedName>
    <definedName name="sheet79_6" localSheetId="73">'4-13-3无形-其他'!$L$22</definedName>
    <definedName name="sheet79_7" localSheetId="73">'4-13-3无形-其他'!$K$20</definedName>
    <definedName name="sheet79_8" localSheetId="73">'4-13-3无形-其他'!$A$3</definedName>
    <definedName name="sheet79_9" localSheetId="73">'4-13-3无形-其他'!$A$5</definedName>
    <definedName name="sheet80_1" localSheetId="74">'4-14开发支出'!$I$20</definedName>
    <definedName name="sheet80_10" localSheetId="74">'4-14开发支出'!$K$21</definedName>
    <definedName name="sheet80_11" localSheetId="74">'4-14开发支出'!$A$22</definedName>
    <definedName name="sheet80_12" localSheetId="74">'4-14开发支出'!$K$7</definedName>
    <definedName name="sheet80_13" localSheetId="74">'4-14开发支出'!$K$19</definedName>
    <definedName name="sheet80_14" localSheetId="74">'4-14开发支出'!$H$7</definedName>
    <definedName name="sheet80_2" localSheetId="74">'4-14开发支出'!$J$20</definedName>
    <definedName name="sheet80_3" localSheetId="74">'4-14开发支出'!$A$3</definedName>
    <definedName name="sheet80_4" localSheetId="74">'4-14开发支出'!$A$5</definedName>
    <definedName name="sheet80_5" localSheetId="74">'4-14开发支出'!$I$7</definedName>
    <definedName name="sheet80_6" localSheetId="74">'4-14开发支出'!$J$7</definedName>
    <definedName name="sheet80_7" localSheetId="74">'4-14开发支出'!$I$19</definedName>
    <definedName name="sheet80_8" localSheetId="74">'4-14开发支出'!$J$19</definedName>
    <definedName name="sheet80_9" localSheetId="74">'4-14开发支出'!$A$21</definedName>
    <definedName name="sheet81_1" localSheetId="75">'4-15商誉'!$D$20</definedName>
    <definedName name="sheet81_10" localSheetId="75">'4-15商誉'!$E$7</definedName>
    <definedName name="sheet81_11" localSheetId="75">'4-15商誉'!$D$19</definedName>
    <definedName name="sheet81_12" localSheetId="75">'4-15商誉'!$E$19</definedName>
    <definedName name="sheet81_13" localSheetId="75">'4-15商誉'!$A$23</definedName>
    <definedName name="sheet81_14" localSheetId="75">'4-15商誉'!$F$23</definedName>
    <definedName name="sheet81_15" localSheetId="75">'4-15商誉'!$A$24</definedName>
    <definedName name="sheet81_16" localSheetId="75">'4-15商誉'!$F$7</definedName>
    <definedName name="sheet81_17" localSheetId="75">'4-15商誉'!$F$19</definedName>
    <definedName name="sheet81_2" localSheetId="75">'4-15商誉'!$E$20</definedName>
    <definedName name="sheet81_3" localSheetId="75">'4-15商誉'!$D$21</definedName>
    <definedName name="sheet81_4" localSheetId="75">'4-15商誉'!$E$21</definedName>
    <definedName name="sheet81_5" localSheetId="75">'4-15商誉'!$D$22</definedName>
    <definedName name="sheet81_6" localSheetId="75">'4-15商誉'!$E$22</definedName>
    <definedName name="sheet81_7" localSheetId="75">'4-15商誉'!$A$3</definedName>
    <definedName name="sheet81_8" localSheetId="75">'4-15商誉'!$A$5</definedName>
    <definedName name="sheet81_9" localSheetId="75">'4-15商誉'!$D$7</definedName>
    <definedName name="sheet82_1" localSheetId="76">'4-16长期待摊费用'!$G$20</definedName>
    <definedName name="sheet82_10" localSheetId="76">'4-16长期待摊费用'!$I$21</definedName>
    <definedName name="sheet82_11" localSheetId="76">'4-16长期待摊费用'!$A$22</definedName>
    <definedName name="sheet82_12" localSheetId="76">'4-16长期待摊费用'!$I$7</definedName>
    <definedName name="sheet82_13" localSheetId="76">'4-16长期待摊费用'!$I$19</definedName>
    <definedName name="sheet82_2" localSheetId="76">'4-16长期待摊费用'!$H$20</definedName>
    <definedName name="sheet82_3" localSheetId="76">'4-16长期待摊费用'!$A$3</definedName>
    <definedName name="sheet82_4" localSheetId="76">'4-16长期待摊费用'!$A$5</definedName>
    <definedName name="sheet82_5" localSheetId="76">'4-16长期待摊费用'!$G$7</definedName>
    <definedName name="sheet82_6" localSheetId="76">'4-16长期待摊费用'!$H$7</definedName>
    <definedName name="sheet82_7" localSheetId="76">'4-16长期待摊费用'!$G$19</definedName>
    <definedName name="sheet82_8" localSheetId="76">'4-16长期待摊费用'!$H$19</definedName>
    <definedName name="sheet82_9" localSheetId="76">'4-16长期待摊费用'!$A$21</definedName>
    <definedName name="sheet83_1" localSheetId="77">'4-17递延所得税资产'!$D$20</definedName>
    <definedName name="sheet83_10" localSheetId="77">'4-17递延所得税资产'!$E$21</definedName>
    <definedName name="sheet83_11" localSheetId="77">'4-17递延所得税资产'!$A$22</definedName>
    <definedName name="sheet83_12" localSheetId="77">'4-17递延所得税资产'!$F$7</definedName>
    <definedName name="sheet83_13" localSheetId="77">'4-17递延所得税资产'!$F$19</definedName>
    <definedName name="sheet83_2" localSheetId="77">'4-17递延所得税资产'!$E$20</definedName>
    <definedName name="sheet83_3" localSheetId="77">'4-17递延所得税资产'!$A$3</definedName>
    <definedName name="sheet83_4" localSheetId="77">'4-17递延所得税资产'!$A$5</definedName>
    <definedName name="sheet83_5" localSheetId="77">'4-17递延所得税资产'!$D$7</definedName>
    <definedName name="sheet83_6" localSheetId="77">'4-17递延所得税资产'!$E$7</definedName>
    <definedName name="sheet83_7" localSheetId="77">'4-17递延所得税资产'!$D$19</definedName>
    <definedName name="sheet83_8" localSheetId="77">'4-17递延所得税资产'!$E$19</definedName>
    <definedName name="sheet83_9" localSheetId="77">'4-17递延所得税资产'!$A$21</definedName>
    <definedName name="sheet84_1" localSheetId="78">'4-18其他非流动资产'!$D$20</definedName>
    <definedName name="sheet84_10" localSheetId="78">'4-18其他非流动资产'!$E$21</definedName>
    <definedName name="sheet84_11" localSheetId="78">'4-18其他非流动资产'!$A$22</definedName>
    <definedName name="sheet84_12" localSheetId="78">'4-18其他非流动资产'!$F$7</definedName>
    <definedName name="sheet84_13" localSheetId="78">'4-18其他非流动资产'!$F$19</definedName>
    <definedName name="sheet84_2" localSheetId="78">'4-18其他非流动资产'!$E$20</definedName>
    <definedName name="sheet84_3" localSheetId="78">'4-18其他非流动资产'!$A$3</definedName>
    <definedName name="sheet84_4" localSheetId="78">'4-18其他非流动资产'!$A$5</definedName>
    <definedName name="sheet84_5" localSheetId="78">'4-18其他非流动资产'!$D$7</definedName>
    <definedName name="sheet84_6" localSheetId="78">'4-18其他非流动资产'!$E$7</definedName>
    <definedName name="sheet84_7" localSheetId="78">'4-18其他非流动资产'!$D$19</definedName>
    <definedName name="sheet84_8" localSheetId="78">'4-18其他非流动资产'!$E$19</definedName>
    <definedName name="sheet84_9" localSheetId="78">'4-18其他非流动资产'!$A$21</definedName>
    <definedName name="sheet85_1" localSheetId="79">'5-流动负债汇总'!$C$29</definedName>
    <definedName name="sheet85_10" localSheetId="79">'5-流动负债汇总'!$D$10</definedName>
    <definedName name="sheet85_11" localSheetId="79">'5-流动负债汇总'!$C$11</definedName>
    <definedName name="sheet85_12" localSheetId="79">'5-流动负债汇总'!$D$11</definedName>
    <definedName name="sheet85_13" localSheetId="79">'5-流动负债汇总'!$C$12</definedName>
    <definedName name="sheet85_14" localSheetId="79">'5-流动负债汇总'!$D$12</definedName>
    <definedName name="sheet85_15" localSheetId="79">'5-流动负债汇总'!$C$13</definedName>
    <definedName name="sheet85_16" localSheetId="79">'5-流动负债汇总'!$D$13</definedName>
    <definedName name="sheet85_17" localSheetId="79">'5-流动负债汇总'!$C$14</definedName>
    <definedName name="sheet85_18" localSheetId="79">'5-流动负债汇总'!$D$14</definedName>
    <definedName name="sheet85_19" localSheetId="79">'5-流动负债汇总'!$C$15</definedName>
    <definedName name="sheet85_2" localSheetId="79">'5-流动负债汇总'!$D$29</definedName>
    <definedName name="sheet85_20" localSheetId="79">'5-流动负债汇总'!$D$15</definedName>
    <definedName name="sheet85_21" localSheetId="79">'5-流动负债汇总'!$C$16</definedName>
    <definedName name="sheet85_22" localSheetId="79">'5-流动负债汇总'!$D$16</definedName>
    <definedName name="sheet85_23" localSheetId="79">'5-流动负债汇总'!$C$17</definedName>
    <definedName name="sheet85_24" localSheetId="79">'5-流动负债汇总'!$D$17</definedName>
    <definedName name="sheet85_25" localSheetId="79">'5-流动负债汇总'!$C$18</definedName>
    <definedName name="sheet85_26" localSheetId="79">'5-流动负债汇总'!$D$18</definedName>
    <definedName name="sheet85_27" localSheetId="79">'5-流动负债汇总'!$C$19</definedName>
    <definedName name="sheet85_28" localSheetId="79">'5-流动负债汇总'!$D$19</definedName>
    <definedName name="sheet85_29" localSheetId="79">'5-流动负债汇总'!$A$3</definedName>
    <definedName name="sheet85_3" localSheetId="79">'5-流动负债汇总'!$C$7</definedName>
    <definedName name="sheet85_30" localSheetId="79">'5-流动负债汇总'!$A$5</definedName>
    <definedName name="sheet85_31" localSheetId="79">'5-流动负债汇总'!$E$7</definedName>
    <definedName name="sheet85_32" localSheetId="79">'5-流动负债汇总'!$F$7</definedName>
    <definedName name="sheet85_33" localSheetId="79">'5-流动负债汇总'!$E$8</definedName>
    <definedName name="sheet85_34" localSheetId="79">'5-流动负债汇总'!$F$8</definedName>
    <definedName name="sheet85_35" localSheetId="79">'5-流动负债汇总'!$E$9</definedName>
    <definedName name="sheet85_36" localSheetId="79">'5-流动负债汇总'!$F$9</definedName>
    <definedName name="sheet85_37" localSheetId="79">'5-流动负债汇总'!$E$10</definedName>
    <definedName name="sheet85_38" localSheetId="79">'5-流动负债汇总'!$F$10</definedName>
    <definedName name="sheet85_39" localSheetId="79">'5-流动负债汇总'!$E$11</definedName>
    <definedName name="sheet85_4" localSheetId="79">'5-流动负债汇总'!$D$7</definedName>
    <definedName name="sheet85_40" localSheetId="79">'5-流动负债汇总'!$F$11</definedName>
    <definedName name="sheet85_41" localSheetId="79">'5-流动负债汇总'!$E$12</definedName>
    <definedName name="sheet85_42" localSheetId="79">'5-流动负债汇总'!$F$12</definedName>
    <definedName name="sheet85_43" localSheetId="79">'5-流动负债汇总'!$E$13</definedName>
    <definedName name="sheet85_44" localSheetId="79">'5-流动负债汇总'!$F$13</definedName>
    <definedName name="sheet85_45" localSheetId="79">'5-流动负债汇总'!$E$14</definedName>
    <definedName name="sheet85_46" localSheetId="79">'5-流动负债汇总'!$F$14</definedName>
    <definedName name="sheet85_47" localSheetId="79">'5-流动负债汇总'!$E$15</definedName>
    <definedName name="sheet85_48" localSheetId="79">'5-流动负债汇总'!$F$15</definedName>
    <definedName name="sheet85_49" localSheetId="79">'5-流动负债汇总'!$E$16</definedName>
    <definedName name="sheet85_5" localSheetId="79">'5-流动负债汇总'!$C$8</definedName>
    <definedName name="sheet85_50" localSheetId="79">'5-流动负债汇总'!$F$16</definedName>
    <definedName name="sheet85_51" localSheetId="79">'5-流动负债汇总'!$E$17</definedName>
    <definedName name="sheet85_52" localSheetId="79">'5-流动负债汇总'!$F$17</definedName>
    <definedName name="sheet85_53" localSheetId="79">'5-流动负债汇总'!$E$18</definedName>
    <definedName name="sheet85_54" localSheetId="79">'5-流动负债汇总'!$F$18</definedName>
    <definedName name="sheet85_55" localSheetId="79">'5-流动负债汇总'!$E$19</definedName>
    <definedName name="sheet85_56" localSheetId="79">'5-流动负债汇总'!$F$19</definedName>
    <definedName name="sheet85_57" localSheetId="79">'5-流动负债汇总'!$C$20</definedName>
    <definedName name="sheet85_58" localSheetId="79">'5-流动负债汇总'!$E$20</definedName>
    <definedName name="sheet85_59" localSheetId="79">'5-流动负债汇总'!$F$20</definedName>
    <definedName name="sheet85_6" localSheetId="79">'5-流动负债汇总'!$D$8</definedName>
    <definedName name="sheet85_60" localSheetId="79">'5-流动负债汇总'!$C$28</definedName>
    <definedName name="sheet85_61" localSheetId="79">'5-流动负债汇总'!$D$28</definedName>
    <definedName name="sheet85_62" localSheetId="79">'5-流动负债汇总'!$E$29</definedName>
    <definedName name="sheet85_63" localSheetId="79">'5-流动负债汇总'!$F$29</definedName>
    <definedName name="sheet85_64" localSheetId="79">'5-流动负债汇总'!$D$30</definedName>
    <definedName name="sheet85_7" localSheetId="79">'5-流动负债汇总'!$C$9</definedName>
    <definedName name="sheet85_8" localSheetId="79">'5-流动负债汇总'!$D$9</definedName>
    <definedName name="sheet85_9" localSheetId="79">'5-流动负债汇总'!$C$10</definedName>
    <definedName name="sheet86_1" localSheetId="80">'5-1短期借款'!$I$20</definedName>
    <definedName name="sheet86_10" localSheetId="80">'5-1短期借款'!$J$21</definedName>
    <definedName name="sheet86_11" localSheetId="80">'5-1短期借款'!$A$22</definedName>
    <definedName name="sheet86_2" localSheetId="80">'5-1短期借款'!$J$20</definedName>
    <definedName name="sheet86_3" localSheetId="80">'5-1短期借款'!$A$3</definedName>
    <definedName name="sheet86_4" localSheetId="80">'5-1短期借款'!$A$5</definedName>
    <definedName name="sheet86_5" localSheetId="80">'5-1短期借款'!$I$7</definedName>
    <definedName name="sheet86_6" localSheetId="80">'5-1短期借款'!$J$7</definedName>
    <definedName name="sheet86_7" localSheetId="80">'5-1短期借款'!$I$19</definedName>
    <definedName name="sheet86_8" localSheetId="80">'5-1短期借款'!$J$19</definedName>
    <definedName name="sheet86_9" localSheetId="80">'5-1短期借款'!$A$21</definedName>
    <definedName name="sheet87_1" localSheetId="81">'5-2交易性金融负债'!$F$20</definedName>
    <definedName name="sheet87_10" localSheetId="81">'5-2交易性金融负债'!$G$21</definedName>
    <definedName name="sheet87_11" localSheetId="81">'5-2交易性金融负债'!$A$22</definedName>
    <definedName name="sheet87_2" localSheetId="81">'5-2交易性金融负债'!$G$20</definedName>
    <definedName name="sheet87_3" localSheetId="81">'5-2交易性金融负债'!$A$3</definedName>
    <definedName name="sheet87_4" localSheetId="81">'5-2交易性金融负债'!$A$5</definedName>
    <definedName name="sheet87_5" localSheetId="81">'5-2交易性金融负债'!$F$7</definedName>
    <definedName name="sheet87_6" localSheetId="81">'5-2交易性金融负债'!$G$7</definedName>
    <definedName name="sheet87_7" localSheetId="81">'5-2交易性金融负债'!$F$19</definedName>
    <definedName name="sheet87_8" localSheetId="81">'5-2交易性金融负债'!$G$19</definedName>
    <definedName name="sheet87_9" localSheetId="81">'5-2交易性金融负债'!$A$21</definedName>
    <definedName name="sheet88_1" localSheetId="82">'5-3衍生金融负债'!$AC$20</definedName>
    <definedName name="sheet88_10" localSheetId="82">'5-3衍生金融负债'!$AD$21</definedName>
    <definedName name="sheet88_100">'5-3衍生金融负债'!$S$20</definedName>
    <definedName name="sheet88_101">'5-3衍生金融负债'!$U$8</definedName>
    <definedName name="sheet88_102">'5-3衍生金融负债'!$W$20</definedName>
    <definedName name="sheet88_103">'5-3衍生金融负债'!$Y$8</definedName>
    <definedName name="sheet88_104">'5-3衍生金融负债'!$Z$20</definedName>
    <definedName name="sheet88_105">'5-3衍生金融负债'!$AB$8</definedName>
    <definedName name="sheet88_11" localSheetId="82">'5-3衍生金融负债'!$A$22</definedName>
    <definedName name="sheet88_12" localSheetId="82">'5-3衍生金融负债'!$P$8</definedName>
    <definedName name="sheet88_2" localSheetId="82">'5-3衍生金融负债'!$AD$20</definedName>
    <definedName name="sheet88_3" localSheetId="82">'5-3衍生金融负债'!$A$3</definedName>
    <definedName name="sheet88_4" localSheetId="82">'5-3衍生金融负债'!$A$5</definedName>
    <definedName name="sheet88_5" localSheetId="82">'5-3衍生金融负债'!$AC$8</definedName>
    <definedName name="sheet88_6" localSheetId="82">'5-3衍生金融负债'!$AD$8</definedName>
    <definedName name="sheet88_7" localSheetId="82">'5-3衍生金融负债'!$AC$19</definedName>
    <definedName name="sheet88_8" localSheetId="82">'5-3衍生金融负债'!$AD$19</definedName>
    <definedName name="sheet88_9" localSheetId="82">'5-3衍生金融负债'!$A$21</definedName>
    <definedName name="sheet89_1" localSheetId="83">'5-4应付票据'!$F$20</definedName>
    <definedName name="sheet89_10" localSheetId="83">'5-4应付票据'!$G$21</definedName>
    <definedName name="sheet89_11" localSheetId="83">'5-4应付票据'!$A$22</definedName>
    <definedName name="sheet89_12" localSheetId="83">'5-4应付票据'!$E$7</definedName>
    <definedName name="sheet89_2" localSheetId="83">'5-4应付票据'!$G$20</definedName>
    <definedName name="sheet89_3" localSheetId="83">'5-4应付票据'!$A$3</definedName>
    <definedName name="sheet89_4" localSheetId="83">'5-4应付票据'!$A$5</definedName>
    <definedName name="sheet89_5" localSheetId="83">'5-4应付票据'!$F$7</definedName>
    <definedName name="sheet89_6" localSheetId="83">'5-4应付票据'!$G$7</definedName>
    <definedName name="sheet89_7" localSheetId="83">'5-4应付票据'!$F$19</definedName>
    <definedName name="sheet89_8" localSheetId="83">'5-4应付票据'!$G$19</definedName>
    <definedName name="sheet89_9" localSheetId="83">'5-4应付票据'!$A$21</definedName>
    <definedName name="sheet9_1" localSheetId="8">资产负债表!$A$3</definedName>
    <definedName name="sheet9_10" localSheetId="8">资产负债表!$C$19</definedName>
    <definedName name="sheet9_100" localSheetId="8">资产负债表!$F$15</definedName>
    <definedName name="sheet9_101" localSheetId="8">资产负债表!$F$16</definedName>
    <definedName name="sheet9_102" localSheetId="8">资产负债表!$F$17</definedName>
    <definedName name="sheet9_103" localSheetId="8">资产负债表!$F$18</definedName>
    <definedName name="sheet9_104" localSheetId="8">资产负债表!$F$23</definedName>
    <definedName name="sheet9_105" localSheetId="8">资产负债表!$F$24</definedName>
    <definedName name="sheet9_106" localSheetId="8">资产负债表!$F$25</definedName>
    <definedName name="sheet9_107" localSheetId="8">资产负债表!$F$26</definedName>
    <definedName name="sheet9_108" localSheetId="8">资产负债表!$F$27</definedName>
    <definedName name="sheet9_109" localSheetId="8">资产负债表!$F$28</definedName>
    <definedName name="sheet9_11" localSheetId="8">资产负债表!$C$20</definedName>
    <definedName name="sheet9_110" localSheetId="8">资产负债表!$F$29</definedName>
    <definedName name="sheet9_111" localSheetId="8">资产负债表!$F$30</definedName>
    <definedName name="sheet9_112" localSheetId="8">资产负债表!$F$31</definedName>
    <definedName name="sheet9_113" localSheetId="8">资产负债表!$F$32</definedName>
    <definedName name="sheet9_114" localSheetId="8">资产负债表!$F$33</definedName>
    <definedName name="sheet9_115" localSheetId="8">资产负债表!$F$34</definedName>
    <definedName name="sheet9_116" localSheetId="8">资产负债表!$F$35</definedName>
    <definedName name="sheet9_117" localSheetId="8">资产负债表!$F$36</definedName>
    <definedName name="sheet9_118" localSheetId="8">资产负债表!$F$37</definedName>
    <definedName name="sheet9_119" localSheetId="8">资产负债表!$F$38</definedName>
    <definedName name="sheet9_12" localSheetId="8">资产负债表!$D$7</definedName>
    <definedName name="sheet9_120" localSheetId="8">资产负债表!$L$8</definedName>
    <definedName name="sheet9_121" localSheetId="8">资产负债表!$L$9</definedName>
    <definedName name="sheet9_122" localSheetId="8">资产负债表!$L$10</definedName>
    <definedName name="sheet9_123" localSheetId="8">资产负债表!$L$11</definedName>
    <definedName name="sheet9_124" localSheetId="8">资产负债表!$L$12</definedName>
    <definedName name="sheet9_125" localSheetId="8">资产负债表!$L$13</definedName>
    <definedName name="sheet9_126" localSheetId="8">资产负债表!$L$14</definedName>
    <definedName name="sheet9_127" localSheetId="8">资产负债表!$L$15</definedName>
    <definedName name="sheet9_128" localSheetId="8">资产负债表!$L$16</definedName>
    <definedName name="sheet9_129" localSheetId="8">资产负债表!$L$17</definedName>
    <definedName name="sheet9_13" localSheetId="8">资产负债表!$D$19</definedName>
    <definedName name="sheet9_130" localSheetId="8">资产负债表!$L$18</definedName>
    <definedName name="sheet9_131" localSheetId="8">资产负债表!$L$23</definedName>
    <definedName name="sheet9_132" localSheetId="8">资产负债表!$L$24</definedName>
    <definedName name="sheet9_133" localSheetId="8">资产负债表!$L$25</definedName>
    <definedName name="sheet9_134" localSheetId="8">资产负债表!$L$26</definedName>
    <definedName name="sheet9_135" localSheetId="8">资产负债表!$L$27</definedName>
    <definedName name="sheet9_136" localSheetId="8">资产负债表!$L$28</definedName>
    <definedName name="sheet9_14" localSheetId="8">资产负债表!$D$20</definedName>
    <definedName name="sheet9_15" localSheetId="8">资产负债表!$E$7</definedName>
    <definedName name="sheet9_16" localSheetId="8">资产负债表!$E$19</definedName>
    <definedName name="sheet9_17" localSheetId="8">资产负债表!$E$20</definedName>
    <definedName name="sheet9_18" localSheetId="8">资产负债表!$F$7</definedName>
    <definedName name="sheet9_19" localSheetId="8">资产负债表!$F$19</definedName>
    <definedName name="sheet9_2" localSheetId="8">资产负债表!$A$4</definedName>
    <definedName name="sheet9_20" localSheetId="8">资产负债表!$F$20</definedName>
    <definedName name="sheet9_21" localSheetId="8">资产负债表!$I$7</definedName>
    <definedName name="sheet9_22" localSheetId="8">资产负债表!$I$19</definedName>
    <definedName name="sheet9_23" localSheetId="8">资产负债表!$I$20</definedName>
    <definedName name="sheet9_24" localSheetId="8">资产负债表!$J$7</definedName>
    <definedName name="sheet9_25" localSheetId="8">资产负债表!$J$19</definedName>
    <definedName name="sheet9_26" localSheetId="8">资产负债表!$J$20</definedName>
    <definedName name="sheet9_27" localSheetId="8">资产负债表!$K$7</definedName>
    <definedName name="sheet9_28" localSheetId="8">资产负债表!$K$19</definedName>
    <definedName name="sheet9_29" localSheetId="8">资产负债表!$K$20</definedName>
    <definedName name="sheet9_3" localSheetId="8">资产负债表!$C$5</definedName>
    <definedName name="sheet9_30" localSheetId="8">资产负债表!$L$7</definedName>
    <definedName name="sheet9_31" localSheetId="8">资产负债表!$L$19</definedName>
    <definedName name="sheet9_32" localSheetId="8">资产负债表!$L$20</definedName>
    <definedName name="sheet9_33" localSheetId="8">资产负债表!$I$22</definedName>
    <definedName name="sheet9_34" localSheetId="8">资产负债表!$I$29</definedName>
    <definedName name="sheet9_35" localSheetId="8">资产负债表!$I$30</definedName>
    <definedName name="sheet9_36" localSheetId="8">资产负债表!$J$22</definedName>
    <definedName name="sheet9_37" localSheetId="8">资产负债表!$J$29</definedName>
    <definedName name="sheet9_38" localSheetId="8">资产负债表!$J$30</definedName>
    <definedName name="sheet9_39" localSheetId="8">资产负债表!$K$22</definedName>
    <definedName name="sheet9_4" localSheetId="8">资产负债表!$D$5</definedName>
    <definedName name="sheet9_40" localSheetId="8">资产负债表!$K$29</definedName>
    <definedName name="sheet9_41" localSheetId="8">资产负债表!$K$30</definedName>
    <definedName name="sheet9_42" localSheetId="8">资产负债表!$L$22</definedName>
    <definedName name="sheet9_43" localSheetId="8">资产负债表!$L$29</definedName>
    <definedName name="sheet9_44" localSheetId="8">资产负债表!$L$30</definedName>
    <definedName name="sheet9_45" localSheetId="8">资产负债表!$I$31</definedName>
    <definedName name="sheet9_46" localSheetId="8">资产负债表!$J$31</definedName>
    <definedName name="sheet9_47" localSheetId="8">资产负债表!$K$31</definedName>
    <definedName name="sheet9_48" localSheetId="8">资产负债表!$L$31</definedName>
    <definedName name="sheet9_49" localSheetId="8">资产负债表!$C$22</definedName>
    <definedName name="sheet9_5" localSheetId="8">资产负债表!$E$5</definedName>
    <definedName name="sheet9_50" localSheetId="8">资产负债表!$C$39</definedName>
    <definedName name="sheet9_51" localSheetId="8">资产负债表!$C$40</definedName>
    <definedName name="sheet9_52" localSheetId="8">资产负债表!$D$22</definedName>
    <definedName name="sheet9_53" localSheetId="8">资产负债表!$D$39</definedName>
    <definedName name="sheet9_54" localSheetId="8">资产负债表!$D$40</definedName>
    <definedName name="sheet9_55" localSheetId="8">资产负债表!$E$22</definedName>
    <definedName name="sheet9_56" localSheetId="8">资产负债表!$E$39</definedName>
    <definedName name="sheet9_57" localSheetId="8">资产负债表!$E$40</definedName>
    <definedName name="sheet9_58" localSheetId="8">资产负债表!$F$22</definedName>
    <definedName name="sheet9_59" localSheetId="8">资产负债表!$F$39</definedName>
    <definedName name="sheet9_6" localSheetId="8">资产负债表!$I$5</definedName>
    <definedName name="sheet9_60" localSheetId="8">资产负债表!$F$40</definedName>
    <definedName name="sheet9_61" localSheetId="8">资产负债表!$I$33</definedName>
    <definedName name="sheet9_62" localSheetId="8">资产负债表!$I$42</definedName>
    <definedName name="sheet9_63" localSheetId="8">资产负债表!$I$38</definedName>
    <definedName name="sheet9_64" localSheetId="8">资产负债表!$I$36</definedName>
    <definedName name="sheet9_65" localSheetId="8">资产负债表!$I$35</definedName>
    <definedName name="sheet9_66" localSheetId="8">资产负债表!$I$43</definedName>
    <definedName name="sheet9_67" localSheetId="8">资产负债表!$J$33</definedName>
    <definedName name="sheet9_68" localSheetId="8">资产负债表!$J$42</definedName>
    <definedName name="sheet9_69" localSheetId="8">资产负债表!$J$38</definedName>
    <definedName name="sheet9_7" localSheetId="8">资产负债表!$J$5</definedName>
    <definedName name="sheet9_70" localSheetId="8">资产负债表!$J$36</definedName>
    <definedName name="sheet9_71" localSheetId="8">资产负债表!$J$35</definedName>
    <definedName name="sheet9_72" localSheetId="8">资产负债表!$J$43</definedName>
    <definedName name="sheet9_73" localSheetId="8">资产负债表!$K$33</definedName>
    <definedName name="sheet9_74" localSheetId="8">资产负债表!$K$42</definedName>
    <definedName name="sheet9_75" localSheetId="8">资产负债表!$K$38</definedName>
    <definedName name="sheet9_76" localSheetId="8">资产负债表!$K$36</definedName>
    <definedName name="sheet9_77" localSheetId="8">资产负债表!$K$35</definedName>
    <definedName name="sheet9_78" localSheetId="8">资产负债表!$K$43</definedName>
    <definedName name="sheet9_79" localSheetId="8">资产负债表!$L$33</definedName>
    <definedName name="sheet9_8" localSheetId="8">资产负债表!$K$5</definedName>
    <definedName name="sheet9_80" localSheetId="8">资产负债表!$L$42</definedName>
    <definedName name="sheet9_81" localSheetId="8">资产负债表!$L$38</definedName>
    <definedName name="sheet9_82" localSheetId="8">资产负债表!$L$36</definedName>
    <definedName name="sheet9_83" localSheetId="8">资产负债表!$L$35</definedName>
    <definedName name="sheet9_84" localSheetId="8">资产负债表!$L$43</definedName>
    <definedName name="sheet9_85" localSheetId="8">资产负债表!$C$44</definedName>
    <definedName name="sheet9_86" localSheetId="8">资产负债表!$D$44</definedName>
    <definedName name="sheet9_87" localSheetId="8">资产负债表!$E$44</definedName>
    <definedName name="sheet9_88" localSheetId="8">资产负债表!$F$44</definedName>
    <definedName name="sheet9_89" localSheetId="8">资产负债表!$I$44</definedName>
    <definedName name="sheet9_9" localSheetId="8">资产负债表!$C$7</definedName>
    <definedName name="sheet9_90" localSheetId="8">资产负债表!$J$44</definedName>
    <definedName name="sheet9_91" localSheetId="8">资产负债表!$K$44</definedName>
    <definedName name="sheet9_92" localSheetId="8">资产负债表!$L$44</definedName>
    <definedName name="sheet9_93" localSheetId="8">资产负债表!$F$8</definedName>
    <definedName name="sheet9_94" localSheetId="8">资产负债表!$F$9</definedName>
    <definedName name="sheet9_95" localSheetId="8">资产负债表!$F$10</definedName>
    <definedName name="sheet9_96" localSheetId="8">资产负债表!$F$11</definedName>
    <definedName name="sheet9_97" localSheetId="8">资产负债表!$F$12</definedName>
    <definedName name="sheet9_98" localSheetId="8">资产负债表!$F$13</definedName>
    <definedName name="sheet9_99" localSheetId="8">资产负债表!$F$14</definedName>
    <definedName name="sheet90_1" localSheetId="84">'5-5应付账款'!$G$20</definedName>
    <definedName name="sheet90_10" localSheetId="84">'5-5应付账款'!$H$21</definedName>
    <definedName name="sheet90_11" localSheetId="84">'5-5应付账款'!$A$22</definedName>
    <definedName name="sheet90_12" localSheetId="84">'5-5应付账款'!$F$7</definedName>
    <definedName name="sheet90_2" localSheetId="84">'5-5应付账款'!$H$20</definedName>
    <definedName name="sheet90_3" localSheetId="84">'5-5应付账款'!$A$3</definedName>
    <definedName name="sheet90_4" localSheetId="84">'5-5应付账款'!$A$5</definedName>
    <definedName name="sheet90_5" localSheetId="84">'5-5应付账款'!$G$7</definedName>
    <definedName name="sheet90_6" localSheetId="84">'5-5应付账款'!$H$7</definedName>
    <definedName name="sheet90_7" localSheetId="84">'5-5应付账款'!$G$19</definedName>
    <definedName name="sheet90_8" localSheetId="84">'5-5应付账款'!$H$19</definedName>
    <definedName name="sheet90_9" localSheetId="84">'5-5应付账款'!$A$21</definedName>
    <definedName name="sheet91_1" localSheetId="85">'5-6预收款项'!$G$20</definedName>
    <definedName name="sheet91_10" localSheetId="85">'5-6预收款项'!$H$21</definedName>
    <definedName name="sheet91_11" localSheetId="85">'5-6预收款项'!$A$22</definedName>
    <definedName name="sheet91_12" localSheetId="85">'5-6预收款项'!$F$7</definedName>
    <definedName name="sheet91_2" localSheetId="85">'5-6预收款项'!$H$20</definedName>
    <definedName name="sheet91_3" localSheetId="85">'5-6预收款项'!$A$3</definedName>
    <definedName name="sheet91_4" localSheetId="85">'5-6预收款项'!$A$5</definedName>
    <definedName name="sheet91_5" localSheetId="85">'5-6预收款项'!$G$7</definedName>
    <definedName name="sheet91_6" localSheetId="85">'5-6预收款项'!$H$7</definedName>
    <definedName name="sheet91_7" localSheetId="85">'5-6预收款项'!$G$19</definedName>
    <definedName name="sheet91_8" localSheetId="85">'5-6预收款项'!$H$19</definedName>
    <definedName name="sheet91_9" localSheetId="85">'5-6预收款项'!$A$21</definedName>
    <definedName name="sheet92_1" localSheetId="86">'5-7合同负债'!$H$20</definedName>
    <definedName name="sheet92_10" localSheetId="86">'5-7合同负债'!$I$21</definedName>
    <definedName name="sheet92_11" localSheetId="86">'5-7合同负债'!$A$22</definedName>
    <definedName name="sheet92_12" localSheetId="86">'5-7合同负债'!$G$7</definedName>
    <definedName name="sheet92_2" localSheetId="86">'5-7合同负债'!$I$20</definedName>
    <definedName name="sheet92_3" localSheetId="86">'5-7合同负债'!$A$3</definedName>
    <definedName name="sheet92_4" localSheetId="86">'5-7合同负债'!$A$5</definedName>
    <definedName name="sheet92_5" localSheetId="86">'5-7合同负债'!$H$7</definedName>
    <definedName name="sheet92_6" localSheetId="86">'5-7合同负债'!$I$7</definedName>
    <definedName name="sheet92_7" localSheetId="86">'5-7合同负债'!$H$19</definedName>
    <definedName name="sheet92_8" localSheetId="86">'5-7合同负债'!$I$19</definedName>
    <definedName name="sheet92_9" localSheetId="86">'5-7合同负债'!$A$21</definedName>
    <definedName name="sheet93_1" localSheetId="87">'5-8应付职工薪酬'!$D$20</definedName>
    <definedName name="sheet93_10" localSheetId="87">'5-8应付职工薪酬'!$E$21</definedName>
    <definedName name="sheet93_11" localSheetId="87">'5-8应付职工薪酬'!$A$22</definedName>
    <definedName name="sheet93_2" localSheetId="87">'5-8应付职工薪酬'!$E$20</definedName>
    <definedName name="sheet93_3" localSheetId="87">'5-8应付职工薪酬'!$A$3</definedName>
    <definedName name="sheet93_4" localSheetId="87">'5-8应付职工薪酬'!$A$5</definedName>
    <definedName name="sheet93_5" localSheetId="87">'5-8应付职工薪酬'!$D$7</definedName>
    <definedName name="sheet93_6" localSheetId="87">'5-8应付职工薪酬'!$E$7</definedName>
    <definedName name="sheet93_7" localSheetId="87">'5-8应付职工薪酬'!$D$19</definedName>
    <definedName name="sheet93_8" localSheetId="87">'5-8应付职工薪酬'!$E$19</definedName>
    <definedName name="sheet93_9" localSheetId="87">'5-8应付职工薪酬'!$A$21</definedName>
    <definedName name="sheet94_1" localSheetId="88">'5-9应交税费'!$E$20</definedName>
    <definedName name="sheet94_10" localSheetId="88">'5-9应交税费'!$F$21</definedName>
    <definedName name="sheet94_11" localSheetId="88">'5-9应交税费'!$A$22</definedName>
    <definedName name="sheet94_2" localSheetId="88">'5-9应交税费'!$F$20</definedName>
    <definedName name="sheet94_3" localSheetId="88">'5-9应交税费'!$A$3</definedName>
    <definedName name="sheet94_4" localSheetId="88">'5-9应交税费'!$A$5</definedName>
    <definedName name="sheet94_5" localSheetId="88">'5-9应交税费'!$E$7</definedName>
    <definedName name="sheet94_6" localSheetId="88">'5-9应交税费'!$F$7</definedName>
    <definedName name="sheet94_7" localSheetId="88">'5-9应交税费'!$E$19</definedName>
    <definedName name="sheet94_8" localSheetId="88">'5-9应交税费'!$F$19</definedName>
    <definedName name="sheet94_9" localSheetId="88">'5-9应交税费'!$A$21</definedName>
    <definedName name="sheet95_1" localSheetId="89">'5-10其他应付款'!$G$20</definedName>
    <definedName name="sheet95_10" localSheetId="89">'5-10其他应付款'!$H$21</definedName>
    <definedName name="sheet95_11" localSheetId="89">'5-10其他应付款'!$A$22</definedName>
    <definedName name="sheet95_12" localSheetId="89">'5-10其他应付款'!$F$7</definedName>
    <definedName name="sheet95_2" localSheetId="89">'5-10其他应付款'!$H$20</definedName>
    <definedName name="sheet95_3" localSheetId="89">'5-10其他应付款'!$A$3</definedName>
    <definedName name="sheet95_4" localSheetId="89">'5-10其他应付款'!$A$5</definedName>
    <definedName name="sheet95_5" localSheetId="89">'5-10其他应付款'!$G$7</definedName>
    <definedName name="sheet95_6" localSheetId="89">'5-10其他应付款'!$H$7</definedName>
    <definedName name="sheet95_7" localSheetId="89">'5-10其他应付款'!$G$19</definedName>
    <definedName name="sheet95_8" localSheetId="89">'5-10其他应付款'!$H$19</definedName>
    <definedName name="sheet95_9" localSheetId="89">'5-10其他应付款'!$A$21</definedName>
    <definedName name="sheet96_1" localSheetId="90">'5-11持有待售负债'!$E$20</definedName>
    <definedName name="sheet96_10" localSheetId="90">'5-11持有待售负债'!$F$21</definedName>
    <definedName name="sheet96_11" localSheetId="90">'5-11持有待售负债'!$A$22</definedName>
    <definedName name="sheet96_2" localSheetId="90">'5-11持有待售负债'!$F$20</definedName>
    <definedName name="sheet96_3" localSheetId="90">'5-11持有待售负债'!$A$3</definedName>
    <definedName name="sheet96_4" localSheetId="90">'5-11持有待售负债'!$A$5</definedName>
    <definedName name="sheet96_5" localSheetId="90">'5-11持有待售负债'!$E$7</definedName>
    <definedName name="sheet96_6" localSheetId="90">'5-11持有待售负债'!$F$7</definedName>
    <definedName name="sheet96_7" localSheetId="90">'5-11持有待售负债'!$E$19</definedName>
    <definedName name="sheet96_8" localSheetId="90">'5-11持有待售负债'!$F$19</definedName>
    <definedName name="sheet96_9" localSheetId="90">'5-11持有待售负债'!$A$21</definedName>
    <definedName name="sheet97_1" localSheetId="91">'5-12一年内到期非流动负债'!$F$20</definedName>
    <definedName name="sheet97_10" localSheetId="91">'5-12一年内到期非流动负债'!$G$21</definedName>
    <definedName name="sheet97_11" localSheetId="91">'5-12一年内到期非流动负债'!$A$22</definedName>
    <definedName name="sheet97_12" localSheetId="91">'5-12一年内到期非流动负债'!$E$7</definedName>
    <definedName name="sheet97_2" localSheetId="91">'5-12一年内到期非流动负债'!$G$20</definedName>
    <definedName name="sheet97_3" localSheetId="91">'5-12一年内到期非流动负债'!$A$3</definedName>
    <definedName name="sheet97_4" localSheetId="91">'5-12一年内到期非流动负债'!$A$5</definedName>
    <definedName name="sheet97_5" localSheetId="91">'5-12一年内到期非流动负债'!$F$7</definedName>
    <definedName name="sheet97_6" localSheetId="91">'5-12一年内到期非流动负债'!$G$7</definedName>
    <definedName name="sheet97_7" localSheetId="91">'5-12一年内到期非流动负债'!$F$19</definedName>
    <definedName name="sheet97_8" localSheetId="91">'5-12一年内到期非流动负债'!$G$19</definedName>
    <definedName name="sheet97_9" localSheetId="91">'5-12一年内到期非流动负债'!$A$21</definedName>
    <definedName name="sheet98_1" localSheetId="92">'5-13其他流动负债'!$E$20</definedName>
    <definedName name="sheet98_10" localSheetId="92">'5-13其他流动负债'!$F$21</definedName>
    <definedName name="sheet98_11" localSheetId="92">'5-13其他流动负债'!$A$22</definedName>
    <definedName name="sheet98_2" localSheetId="92">'5-13其他流动负债'!$F$20</definedName>
    <definedName name="sheet98_3" localSheetId="92">'5-13其他流动负债'!$A$3</definedName>
    <definedName name="sheet98_4" localSheetId="92">'5-13其他流动负债'!$A$5</definedName>
    <definedName name="sheet98_5" localSheetId="92">'5-13其他流动负债'!$E$7</definedName>
    <definedName name="sheet98_6" localSheetId="92">'5-13其他流动负债'!$F$7</definedName>
    <definedName name="sheet98_7" localSheetId="92">'5-13其他流动负债'!$E$19</definedName>
    <definedName name="sheet98_8" localSheetId="92">'5-13其他流动负债'!$F$19</definedName>
    <definedName name="sheet98_9" localSheetId="92">'5-13其他流动负债'!$A$21</definedName>
    <definedName name="sheet99_1" localSheetId="93">'6-非流动负债汇总'!$C$27</definedName>
    <definedName name="sheet99_10" localSheetId="93">'6-非流动负债汇总'!$D$10</definedName>
    <definedName name="sheet99_11" localSheetId="93">'6-非流动负债汇总'!$C$11</definedName>
    <definedName name="sheet99_12" localSheetId="93">'6-非流动负债汇总'!$D$11</definedName>
    <definedName name="sheet99_13" localSheetId="93">'6-非流动负债汇总'!$C$12</definedName>
    <definedName name="sheet99_14" localSheetId="93">'6-非流动负债汇总'!$D$12</definedName>
    <definedName name="sheet99_15" localSheetId="93">'6-非流动负债汇总'!$C$13</definedName>
    <definedName name="sheet99_16" localSheetId="93">'6-非流动负债汇总'!$D$13</definedName>
    <definedName name="sheet99_17" localSheetId="93">'6-非流动负债汇总'!$C$14</definedName>
    <definedName name="sheet99_18" localSheetId="93">'6-非流动负债汇总'!$D$14</definedName>
    <definedName name="sheet99_19" localSheetId="93">'6-非流动负债汇总'!$A$3</definedName>
    <definedName name="sheet99_2" localSheetId="93">'6-非流动负债汇总'!$D$27</definedName>
    <definedName name="sheet99_20" localSheetId="93">'6-非流动负债汇总'!$A$5</definedName>
    <definedName name="sheet99_21" localSheetId="93">'6-非流动负债汇总'!$E$7</definedName>
    <definedName name="sheet99_22" localSheetId="93">'6-非流动负债汇总'!$F$7</definedName>
    <definedName name="sheet99_23" localSheetId="93">'6-非流动负债汇总'!$E$8</definedName>
    <definedName name="sheet99_24" localSheetId="93">'6-非流动负债汇总'!$F$8</definedName>
    <definedName name="sheet99_25" localSheetId="93">'6-非流动负债汇总'!$E$9</definedName>
    <definedName name="sheet99_26" localSheetId="93">'6-非流动负债汇总'!$F$9</definedName>
    <definedName name="sheet99_27" localSheetId="93">'6-非流动负债汇总'!$E$10</definedName>
    <definedName name="sheet99_28" localSheetId="93">'6-非流动负债汇总'!$F$10</definedName>
    <definedName name="sheet99_29" localSheetId="93">'6-非流动负债汇总'!$E$11</definedName>
    <definedName name="sheet99_3" localSheetId="93">'6-非流动负债汇总'!$C$7</definedName>
    <definedName name="sheet99_30" localSheetId="93">'6-非流动负债汇总'!$F$11</definedName>
    <definedName name="sheet99_31" localSheetId="93">'6-非流动负债汇总'!$E$12</definedName>
    <definedName name="sheet99_32" localSheetId="93">'6-非流动负债汇总'!$F$12</definedName>
    <definedName name="sheet99_33" localSheetId="93">'6-非流动负债汇总'!$E$13</definedName>
    <definedName name="sheet99_34" localSheetId="93">'6-非流动负债汇总'!$F$13</definedName>
    <definedName name="sheet99_35" localSheetId="93">'6-非流动负债汇总'!$E$14</definedName>
    <definedName name="sheet99_36" localSheetId="93">'6-非流动负债汇总'!$F$14</definedName>
    <definedName name="sheet99_37" localSheetId="93">'6-非流动负债汇总'!$C$26</definedName>
    <definedName name="sheet99_38" localSheetId="93">'6-非流动负债汇总'!$D$26</definedName>
    <definedName name="sheet99_39" localSheetId="93">'6-非流动负债汇总'!$E$27</definedName>
    <definedName name="sheet99_4" localSheetId="93">'6-非流动负债汇总'!$D$7</definedName>
    <definedName name="sheet99_40" localSheetId="93">'6-非流动负债汇总'!$F$27</definedName>
    <definedName name="sheet99_41" localSheetId="93">'6-非流动负债汇总'!$D$28</definedName>
    <definedName name="sheet99_5" localSheetId="93">'6-非流动负债汇总'!$C$8</definedName>
    <definedName name="sheet99_6" localSheetId="93">'6-非流动负债汇总'!$D$8</definedName>
    <definedName name="sheet99_7" localSheetId="93">'6-非流动负债汇总'!$C$9</definedName>
    <definedName name="sheet99_8" localSheetId="93">'6-非流动负债汇总'!$D$9</definedName>
    <definedName name="sheet99_9" localSheetId="93">'6-非流动负债汇总'!$C$10</definedName>
    <definedName name="_xlnm._FilterDatabase" localSheetId="9" hidden="1">报告说明用表!$A$1:$A$358</definedName>
    <definedName name="_xlnm._FilterDatabase" localSheetId="27" hidden="1">'3-9-2原材料'!$A$5:$H$79</definedName>
    <definedName name="_xlnm._FilterDatabase" localSheetId="57" hidden="1">'4-8-5机器设备'!$A$7:$AA$38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蒙平珍</author>
  </authors>
  <commentList>
    <comment ref="N7" authorId="0">
      <text>
        <r>
          <rPr>
            <sz val="9"/>
            <rFont val="宋体"/>
            <charset val="134"/>
          </rPr>
          <t>蒙平珍:
安全生产费</t>
        </r>
      </text>
    </comment>
  </commentList>
</comments>
</file>

<file path=xl/comments2.xml><?xml version="1.0" encoding="utf-8"?>
<comments xmlns="http://schemas.openxmlformats.org/spreadsheetml/2006/main">
  <authors>
    <author>蒙平珍</author>
  </authors>
  <commentList>
    <comment ref="P6" authorId="0">
      <text>
        <r>
          <rPr>
            <sz val="9"/>
            <rFont val="宋体"/>
            <charset val="134"/>
          </rPr>
          <t>蒙平珍:
近海还是远海</t>
        </r>
      </text>
    </comment>
  </commentList>
</comments>
</file>

<file path=xl/sharedStrings.xml><?xml version="1.0" encoding="utf-8"?>
<sst xmlns="http://schemas.openxmlformats.org/spreadsheetml/2006/main" count="6113" uniqueCount="1860">
  <si>
    <t>返回索引目录</t>
  </si>
  <si>
    <t>减值准备及风险损失汇总表</t>
  </si>
  <si>
    <t xml:space="preserve">    表9</t>
  </si>
  <si>
    <r>
      <rPr>
        <sz val="10"/>
        <rFont val="宋体"/>
        <charset val="134"/>
      </rPr>
      <t>金额单位：人民币元</t>
    </r>
  </si>
  <si>
    <t>序号</t>
  </si>
  <si>
    <t>科目名称</t>
  </si>
  <si>
    <t>账面价值</t>
  </si>
  <si>
    <t>评估价值</t>
  </si>
  <si>
    <t>增值额</t>
  </si>
  <si>
    <t>增值率</t>
  </si>
  <si>
    <t>原值</t>
  </si>
  <si>
    <t>净值</t>
  </si>
  <si>
    <t>应收票据评估明细表</t>
  </si>
  <si>
    <r>
      <rPr>
        <sz val="10"/>
        <color indexed="8"/>
        <rFont val="宋体"/>
        <charset val="134"/>
      </rPr>
      <t>应收票据合计</t>
    </r>
  </si>
  <si>
    <r>
      <rPr>
        <sz val="10"/>
        <color indexed="8"/>
        <rFont val="宋体"/>
        <charset val="134"/>
      </rPr>
      <t>减：应收票据坏账准备</t>
    </r>
  </si>
  <si>
    <r>
      <rPr>
        <sz val="10"/>
        <rFont val="宋体"/>
        <charset val="134"/>
      </rPr>
      <t>应收票据净额</t>
    </r>
  </si>
  <si>
    <t>应收账款评估明细表</t>
  </si>
  <si>
    <r>
      <rPr>
        <sz val="10"/>
        <color indexed="8"/>
        <rFont val="宋体"/>
        <charset val="134"/>
      </rPr>
      <t>应收账款合计</t>
    </r>
  </si>
  <si>
    <r>
      <rPr>
        <sz val="10"/>
        <color indexed="8"/>
        <rFont val="宋体"/>
        <charset val="134"/>
      </rPr>
      <t>减：坏账准备</t>
    </r>
  </si>
  <si>
    <r>
      <rPr>
        <sz val="10"/>
        <color indexed="8"/>
        <rFont val="宋体"/>
        <charset val="134"/>
      </rPr>
      <t>减：评估风险损失</t>
    </r>
  </si>
  <si>
    <r>
      <rPr>
        <sz val="10"/>
        <rFont val="宋体"/>
        <charset val="134"/>
      </rPr>
      <t>应收账款净额</t>
    </r>
  </si>
  <si>
    <t>应收账款融资评估明细表</t>
  </si>
  <si>
    <t>预付款项评估明细表</t>
  </si>
  <si>
    <r>
      <rPr>
        <sz val="10"/>
        <color indexed="8"/>
        <rFont val="宋体"/>
        <charset val="134"/>
      </rPr>
      <t>预付款项合计</t>
    </r>
  </si>
  <si>
    <r>
      <rPr>
        <sz val="10"/>
        <color indexed="8"/>
        <rFont val="宋体"/>
        <charset val="134"/>
      </rPr>
      <t>减：预付款项坏账准备</t>
    </r>
  </si>
  <si>
    <r>
      <rPr>
        <sz val="10"/>
        <rFont val="宋体"/>
        <charset val="134"/>
      </rPr>
      <t>预付款项净额</t>
    </r>
  </si>
  <si>
    <t>其他应收款评估明细表</t>
  </si>
  <si>
    <r>
      <rPr>
        <sz val="10"/>
        <color indexed="8"/>
        <rFont val="宋体"/>
        <charset val="134"/>
      </rPr>
      <t>其他应收款合计</t>
    </r>
  </si>
  <si>
    <r>
      <rPr>
        <sz val="10"/>
        <rFont val="宋体"/>
        <charset val="134"/>
      </rPr>
      <t>其他应收款净额</t>
    </r>
  </si>
  <si>
    <t>存货—材料采购（在途物资）评估明细表</t>
  </si>
  <si>
    <r>
      <rPr>
        <sz val="10"/>
        <color indexed="8"/>
        <rFont val="宋体"/>
        <charset val="134"/>
      </rPr>
      <t>材料采购（在途物资）合计</t>
    </r>
  </si>
  <si>
    <r>
      <rPr>
        <sz val="10"/>
        <color indexed="8"/>
        <rFont val="宋体"/>
        <charset val="134"/>
      </rPr>
      <t>减：材料采购（在途物资）跌价准备</t>
    </r>
  </si>
  <si>
    <r>
      <rPr>
        <sz val="10"/>
        <rFont val="宋体"/>
        <charset val="134"/>
      </rPr>
      <t>材料采购（在途物资）净额</t>
    </r>
  </si>
  <si>
    <t>存货—原材料评估明细表</t>
  </si>
  <si>
    <r>
      <rPr>
        <sz val="10"/>
        <color indexed="8"/>
        <rFont val="宋体"/>
        <charset val="134"/>
      </rPr>
      <t>原材料合计</t>
    </r>
  </si>
  <si>
    <r>
      <rPr>
        <sz val="10"/>
        <color indexed="8"/>
        <rFont val="宋体"/>
        <charset val="134"/>
      </rPr>
      <t>减：原材料跌价准备</t>
    </r>
  </si>
  <si>
    <r>
      <rPr>
        <sz val="10"/>
        <rFont val="宋体"/>
        <charset val="134"/>
      </rPr>
      <t>原材料净额</t>
    </r>
  </si>
  <si>
    <t>存货—在库周转材料评估明细表</t>
  </si>
  <si>
    <r>
      <rPr>
        <sz val="10"/>
        <color indexed="8"/>
        <rFont val="宋体"/>
        <charset val="134"/>
      </rPr>
      <t>在用周转材料合计</t>
    </r>
  </si>
  <si>
    <r>
      <rPr>
        <sz val="10"/>
        <color indexed="8"/>
        <rFont val="宋体"/>
        <charset val="134"/>
      </rPr>
      <t>减：在用周转材料跌价准备</t>
    </r>
  </si>
  <si>
    <r>
      <rPr>
        <sz val="10"/>
        <rFont val="宋体"/>
        <charset val="134"/>
      </rPr>
      <t>在用周转材料净额</t>
    </r>
  </si>
  <si>
    <t>存货—委托加工物资评估明细表</t>
  </si>
  <si>
    <r>
      <rPr>
        <sz val="10"/>
        <color indexed="8"/>
        <rFont val="宋体"/>
        <charset val="134"/>
      </rPr>
      <t>委托加工物资合计</t>
    </r>
  </si>
  <si>
    <r>
      <rPr>
        <sz val="10"/>
        <color indexed="8"/>
        <rFont val="宋体"/>
        <charset val="134"/>
      </rPr>
      <t>减：委托加工物资跌价准备</t>
    </r>
  </si>
  <si>
    <r>
      <rPr>
        <sz val="10"/>
        <rFont val="宋体"/>
        <charset val="134"/>
      </rPr>
      <t>委托加工物资净额</t>
    </r>
  </si>
  <si>
    <t>存货—产成品（库存商品、开发产品、农产品）评估明细表</t>
  </si>
  <si>
    <r>
      <rPr>
        <sz val="10"/>
        <color indexed="8"/>
        <rFont val="宋体"/>
        <charset val="134"/>
      </rPr>
      <t>产成品（库存商品）合计</t>
    </r>
  </si>
  <si>
    <r>
      <rPr>
        <sz val="10"/>
        <color indexed="8"/>
        <rFont val="宋体"/>
        <charset val="134"/>
      </rPr>
      <t>减：产成品（库存商品）跌价准备</t>
    </r>
  </si>
  <si>
    <r>
      <rPr>
        <sz val="10"/>
        <rFont val="宋体"/>
        <charset val="134"/>
      </rPr>
      <t>产成品（库存商品）净额</t>
    </r>
  </si>
  <si>
    <t>存货—在产品（自制半成品）评估明细表</t>
  </si>
  <si>
    <r>
      <rPr>
        <sz val="10"/>
        <color indexed="8"/>
        <rFont val="宋体"/>
        <charset val="134"/>
      </rPr>
      <t>在产品（自制半成品）合计</t>
    </r>
  </si>
  <si>
    <r>
      <rPr>
        <sz val="10"/>
        <color indexed="8"/>
        <rFont val="宋体"/>
        <charset val="134"/>
      </rPr>
      <t>减：在产品（自制半成品）跌价准备</t>
    </r>
  </si>
  <si>
    <r>
      <rPr>
        <sz val="10"/>
        <rFont val="宋体"/>
        <charset val="134"/>
      </rPr>
      <t>在产品（自制半成品）净额</t>
    </r>
  </si>
  <si>
    <t>存货—发出商品评估明细表</t>
  </si>
  <si>
    <r>
      <rPr>
        <sz val="10"/>
        <color indexed="8"/>
        <rFont val="宋体"/>
        <charset val="134"/>
      </rPr>
      <t>发出商品合计</t>
    </r>
  </si>
  <si>
    <r>
      <rPr>
        <sz val="10"/>
        <color indexed="8"/>
        <rFont val="宋体"/>
        <charset val="134"/>
      </rPr>
      <t>减：发出商品跌价准备</t>
    </r>
  </si>
  <si>
    <r>
      <rPr>
        <sz val="10"/>
        <rFont val="宋体"/>
        <charset val="134"/>
      </rPr>
      <t>发出商品净额</t>
    </r>
  </si>
  <si>
    <t>存货—在用周转材料评估明细表</t>
  </si>
  <si>
    <t>存货—开发产品评估明细表</t>
  </si>
  <si>
    <r>
      <rPr>
        <sz val="10"/>
        <color indexed="8"/>
        <rFont val="宋体"/>
        <charset val="134"/>
      </rPr>
      <t>开发产品合计</t>
    </r>
  </si>
  <si>
    <r>
      <rPr>
        <sz val="10"/>
        <color indexed="8"/>
        <rFont val="宋体"/>
        <charset val="134"/>
      </rPr>
      <t>减：开发产品跌价准备</t>
    </r>
  </si>
  <si>
    <r>
      <rPr>
        <sz val="10"/>
        <rFont val="宋体"/>
        <charset val="134"/>
      </rPr>
      <t>开发产品净额</t>
    </r>
  </si>
  <si>
    <t>存货—开发成本评估明细表</t>
  </si>
  <si>
    <r>
      <rPr>
        <sz val="10"/>
        <color indexed="8"/>
        <rFont val="宋体"/>
        <charset val="134"/>
      </rPr>
      <t>开发成本合计</t>
    </r>
  </si>
  <si>
    <r>
      <rPr>
        <sz val="10"/>
        <color indexed="8"/>
        <rFont val="宋体"/>
        <charset val="134"/>
      </rPr>
      <t>减：跌价准备</t>
    </r>
  </si>
  <si>
    <r>
      <rPr>
        <sz val="10"/>
        <color indexed="8"/>
        <rFont val="宋体"/>
        <charset val="134"/>
      </rPr>
      <t>开发成本净额</t>
    </r>
  </si>
  <si>
    <t>长期应收款评估明细表</t>
  </si>
  <si>
    <r>
      <rPr>
        <sz val="10"/>
        <color indexed="8"/>
        <rFont val="宋体"/>
        <charset val="134"/>
      </rPr>
      <t>长期应收款合计</t>
    </r>
  </si>
  <si>
    <r>
      <rPr>
        <sz val="10"/>
        <color indexed="8"/>
        <rFont val="宋体"/>
        <charset val="134"/>
      </rPr>
      <t>减：长期应收款坏账准备</t>
    </r>
  </si>
  <si>
    <r>
      <rPr>
        <sz val="10"/>
        <rFont val="宋体"/>
        <charset val="134"/>
      </rPr>
      <t>长期应收款净额</t>
    </r>
  </si>
  <si>
    <t>长期股权投资评估明细表</t>
  </si>
  <si>
    <r>
      <rPr>
        <sz val="10"/>
        <color indexed="8"/>
        <rFont val="宋体"/>
        <charset val="134"/>
      </rPr>
      <t>长期股权投资合计</t>
    </r>
  </si>
  <si>
    <r>
      <rPr>
        <sz val="10"/>
        <color indexed="8"/>
        <rFont val="宋体"/>
        <charset val="134"/>
      </rPr>
      <t>减：长期股权投资减值准备</t>
    </r>
  </si>
  <si>
    <r>
      <rPr>
        <sz val="10"/>
        <rFont val="宋体"/>
        <charset val="134"/>
      </rPr>
      <t>长期股权投资净额</t>
    </r>
  </si>
  <si>
    <t>其他权益工具投资评估明细表</t>
  </si>
  <si>
    <r>
      <rPr>
        <sz val="10"/>
        <color indexed="8"/>
        <rFont val="宋体"/>
        <charset val="134"/>
      </rPr>
      <t>其他权益工具投资合计</t>
    </r>
  </si>
  <si>
    <r>
      <rPr>
        <sz val="10"/>
        <color indexed="8"/>
        <rFont val="宋体"/>
        <charset val="134"/>
      </rPr>
      <t>减：其他权益工具投资减值准备</t>
    </r>
  </si>
  <si>
    <r>
      <rPr>
        <sz val="10"/>
        <rFont val="宋体"/>
        <charset val="134"/>
      </rPr>
      <t>其他权益工具投资净额</t>
    </r>
  </si>
  <si>
    <t>其他非流动金融资产评估明细表</t>
  </si>
  <si>
    <r>
      <rPr>
        <sz val="10"/>
        <color indexed="8"/>
        <rFont val="宋体"/>
        <charset val="134"/>
      </rPr>
      <t>其他非流动金融资产合计</t>
    </r>
  </si>
  <si>
    <r>
      <rPr>
        <sz val="10"/>
        <color indexed="8"/>
        <rFont val="宋体"/>
        <charset val="134"/>
      </rPr>
      <t>减：其他非流动金融资产减值准备</t>
    </r>
  </si>
  <si>
    <r>
      <rPr>
        <sz val="10"/>
        <rFont val="宋体"/>
        <charset val="134"/>
      </rPr>
      <t>其他非流动金融资产净额</t>
    </r>
  </si>
  <si>
    <t>投资性房地产——房屋评估明细表（采用成本模式计量）</t>
  </si>
  <si>
    <t>投资性房地产——土地使用权评估明细表（采用成本模式计量）</t>
  </si>
  <si>
    <r>
      <rPr>
        <sz val="10"/>
        <color indexed="8"/>
        <rFont val="宋体"/>
        <charset val="134"/>
      </rPr>
      <t>投资性地产合计</t>
    </r>
  </si>
  <si>
    <r>
      <rPr>
        <sz val="10"/>
        <color indexed="8"/>
        <rFont val="宋体"/>
        <charset val="134"/>
      </rPr>
      <t>减：投资性房地产减值准备</t>
    </r>
  </si>
  <si>
    <r>
      <rPr>
        <sz val="10"/>
        <rFont val="宋体"/>
        <charset val="134"/>
      </rPr>
      <t>投资性地产净额</t>
    </r>
  </si>
  <si>
    <t>固定资产—房屋建筑物评估明细表</t>
  </si>
  <si>
    <r>
      <rPr>
        <sz val="10"/>
        <color indexed="8"/>
        <rFont val="宋体"/>
        <charset val="134"/>
      </rPr>
      <t>房屋建筑物合计</t>
    </r>
  </si>
  <si>
    <r>
      <rPr>
        <sz val="10"/>
        <color indexed="8"/>
        <rFont val="宋体"/>
        <charset val="134"/>
      </rPr>
      <t>减：房屋建筑物减值准备</t>
    </r>
  </si>
  <si>
    <r>
      <rPr>
        <sz val="10"/>
        <rFont val="宋体"/>
        <charset val="134"/>
      </rPr>
      <t>房屋建筑物净额</t>
    </r>
  </si>
  <si>
    <t>固定资产—构筑物及其他辅助设施评估明细表</t>
  </si>
  <si>
    <r>
      <rPr>
        <sz val="10"/>
        <color indexed="8"/>
        <rFont val="宋体"/>
        <charset val="134"/>
      </rPr>
      <t>构筑物合计</t>
    </r>
  </si>
  <si>
    <r>
      <rPr>
        <sz val="10"/>
        <color indexed="8"/>
        <rFont val="宋体"/>
        <charset val="134"/>
      </rPr>
      <t>减：构筑物及其他辅助设施减值准备</t>
    </r>
  </si>
  <si>
    <r>
      <rPr>
        <sz val="10"/>
        <rFont val="宋体"/>
        <charset val="134"/>
      </rPr>
      <t>构筑物净额</t>
    </r>
  </si>
  <si>
    <t>固定资产—管道和沟槽评估明细表</t>
  </si>
  <si>
    <r>
      <rPr>
        <sz val="10"/>
        <color indexed="8"/>
        <rFont val="宋体"/>
        <charset val="134"/>
      </rPr>
      <t>管道沟槽合计</t>
    </r>
  </si>
  <si>
    <r>
      <rPr>
        <sz val="10"/>
        <color indexed="8"/>
        <rFont val="宋体"/>
        <charset val="134"/>
      </rPr>
      <t>减：管道和沟槽减值准备</t>
    </r>
  </si>
  <si>
    <r>
      <rPr>
        <sz val="10"/>
        <rFont val="宋体"/>
        <charset val="134"/>
      </rPr>
      <t>管道沟槽净额</t>
    </r>
  </si>
  <si>
    <t>固定资产——井巷工程评估明细表</t>
  </si>
  <si>
    <r>
      <rPr>
        <sz val="10"/>
        <color indexed="8"/>
        <rFont val="宋体"/>
        <charset val="134"/>
      </rPr>
      <t>井巷工程合计</t>
    </r>
  </si>
  <si>
    <r>
      <rPr>
        <sz val="10"/>
        <color indexed="8"/>
        <rFont val="宋体"/>
        <charset val="134"/>
      </rPr>
      <t>减：井巷工程减值准备</t>
    </r>
  </si>
  <si>
    <r>
      <rPr>
        <sz val="10"/>
        <rFont val="宋体"/>
        <charset val="134"/>
      </rPr>
      <t>井巷工程净额</t>
    </r>
  </si>
  <si>
    <t>固定资产—机器设备评估明细表</t>
  </si>
  <si>
    <r>
      <rPr>
        <sz val="10"/>
        <color indexed="8"/>
        <rFont val="宋体"/>
        <charset val="134"/>
      </rPr>
      <t>机器设备合计</t>
    </r>
  </si>
  <si>
    <r>
      <rPr>
        <sz val="10"/>
        <color indexed="8"/>
        <rFont val="宋体"/>
        <charset val="134"/>
      </rPr>
      <t>减：机器设备减值准备</t>
    </r>
  </si>
  <si>
    <r>
      <rPr>
        <sz val="10"/>
        <rFont val="宋体"/>
        <charset val="134"/>
      </rPr>
      <t>机器设备净额</t>
    </r>
  </si>
  <si>
    <t>固定资产—车辆评估明细表</t>
  </si>
  <si>
    <r>
      <rPr>
        <sz val="10"/>
        <color indexed="8"/>
        <rFont val="宋体"/>
        <charset val="134"/>
      </rPr>
      <t>车辆合计</t>
    </r>
  </si>
  <si>
    <r>
      <rPr>
        <sz val="10"/>
        <color indexed="8"/>
        <rFont val="宋体"/>
        <charset val="134"/>
      </rPr>
      <t>减：车辆减值准备</t>
    </r>
  </si>
  <si>
    <r>
      <rPr>
        <sz val="10"/>
        <rFont val="宋体"/>
        <charset val="134"/>
      </rPr>
      <t>车辆净额</t>
    </r>
  </si>
  <si>
    <t>固定资产—电子设备评估明细表</t>
  </si>
  <si>
    <r>
      <rPr>
        <sz val="10"/>
        <color indexed="8"/>
        <rFont val="宋体"/>
        <charset val="134"/>
      </rPr>
      <t>电子设备合计</t>
    </r>
  </si>
  <si>
    <r>
      <rPr>
        <sz val="10"/>
        <color indexed="8"/>
        <rFont val="宋体"/>
        <charset val="134"/>
      </rPr>
      <t>减：电子设备减值准备</t>
    </r>
  </si>
  <si>
    <r>
      <rPr>
        <sz val="10"/>
        <rFont val="宋体"/>
        <charset val="134"/>
      </rPr>
      <t>电子设备净额</t>
    </r>
  </si>
  <si>
    <t>固定资产－船舶清查评估明细表</t>
  </si>
  <si>
    <r>
      <rPr>
        <sz val="10"/>
        <color indexed="8"/>
        <rFont val="宋体"/>
        <charset val="134"/>
      </rPr>
      <t>船舶合计</t>
    </r>
  </si>
  <si>
    <r>
      <rPr>
        <sz val="10"/>
        <color indexed="8"/>
        <rFont val="宋体"/>
        <charset val="134"/>
      </rPr>
      <t>减：船舶减值准备</t>
    </r>
  </si>
  <si>
    <r>
      <rPr>
        <sz val="10"/>
        <rFont val="宋体"/>
        <charset val="134"/>
      </rPr>
      <t>船舶净额</t>
    </r>
  </si>
  <si>
    <t>在建工程—土建工程评估明细表</t>
  </si>
  <si>
    <r>
      <rPr>
        <sz val="10"/>
        <color indexed="8"/>
        <rFont val="宋体"/>
        <charset val="134"/>
      </rPr>
      <t>在建工程－土建工程合计</t>
    </r>
  </si>
  <si>
    <r>
      <rPr>
        <sz val="10"/>
        <color indexed="8"/>
        <rFont val="宋体"/>
        <charset val="134"/>
      </rPr>
      <t>减：在建土建工程减值准备</t>
    </r>
  </si>
  <si>
    <r>
      <rPr>
        <sz val="10"/>
        <rFont val="宋体"/>
        <charset val="134"/>
      </rPr>
      <t>在建工程－土建工程净额</t>
    </r>
  </si>
  <si>
    <t>在建工程—设备安装工程评估明细表</t>
  </si>
  <si>
    <r>
      <rPr>
        <sz val="10"/>
        <color indexed="8"/>
        <rFont val="宋体"/>
        <charset val="134"/>
      </rPr>
      <t>在建工程－设备在建工程合计</t>
    </r>
  </si>
  <si>
    <r>
      <rPr>
        <sz val="10"/>
        <color indexed="8"/>
        <rFont val="宋体"/>
        <charset val="134"/>
      </rPr>
      <t>减：在建设备安装工程减值准备</t>
    </r>
  </si>
  <si>
    <r>
      <rPr>
        <sz val="10"/>
        <rFont val="宋体"/>
        <charset val="134"/>
      </rPr>
      <t>在建工程－设备在建工程净额</t>
    </r>
  </si>
  <si>
    <t>在建工程-工程物资评估明细表</t>
  </si>
  <si>
    <r>
      <rPr>
        <sz val="10"/>
        <color indexed="8"/>
        <rFont val="宋体"/>
        <charset val="134"/>
      </rPr>
      <t>工程物资合计</t>
    </r>
  </si>
  <si>
    <r>
      <rPr>
        <sz val="10"/>
        <color indexed="8"/>
        <rFont val="宋体"/>
        <charset val="134"/>
      </rPr>
      <t>减：工程物资减值准备</t>
    </r>
  </si>
  <si>
    <r>
      <rPr>
        <sz val="10"/>
        <rFont val="宋体"/>
        <charset val="134"/>
      </rPr>
      <t>工程物资净额</t>
    </r>
  </si>
  <si>
    <t>生产性生物资产评估明细表</t>
  </si>
  <si>
    <r>
      <rPr>
        <sz val="10"/>
        <color indexed="8"/>
        <rFont val="宋体"/>
        <charset val="134"/>
      </rPr>
      <t>生产性生物资产合计</t>
    </r>
  </si>
  <si>
    <r>
      <rPr>
        <sz val="10"/>
        <color indexed="8"/>
        <rFont val="宋体"/>
        <charset val="134"/>
      </rPr>
      <t>减：生产性生物资产减值准备</t>
    </r>
  </si>
  <si>
    <r>
      <rPr>
        <sz val="10"/>
        <rFont val="宋体"/>
        <charset val="134"/>
      </rPr>
      <t>生产性生物资产净额</t>
    </r>
  </si>
  <si>
    <t>油气资产评估明细表</t>
  </si>
  <si>
    <r>
      <rPr>
        <sz val="10"/>
        <color indexed="8"/>
        <rFont val="宋体"/>
        <charset val="134"/>
      </rPr>
      <t>油气资产合计</t>
    </r>
  </si>
  <si>
    <r>
      <rPr>
        <sz val="10"/>
        <color indexed="8"/>
        <rFont val="宋体"/>
        <charset val="134"/>
      </rPr>
      <t>减：油气资产减值准备</t>
    </r>
  </si>
  <si>
    <r>
      <rPr>
        <sz val="10"/>
        <rFont val="宋体"/>
        <charset val="134"/>
      </rPr>
      <t>油气资产净额</t>
    </r>
  </si>
  <si>
    <t>使用权资产评估明细表</t>
  </si>
  <si>
    <r>
      <rPr>
        <sz val="10"/>
        <rFont val="宋体"/>
        <charset val="134"/>
      </rPr>
      <t>使用权资产合计</t>
    </r>
  </si>
  <si>
    <r>
      <rPr>
        <sz val="10"/>
        <rFont val="宋体"/>
        <charset val="134"/>
      </rPr>
      <t>减：使用权资产减值准备</t>
    </r>
  </si>
  <si>
    <r>
      <rPr>
        <sz val="10"/>
        <rFont val="宋体"/>
        <charset val="134"/>
      </rPr>
      <t>使用权资产净额</t>
    </r>
  </si>
  <si>
    <t>无形资产—土地使用权评估明细表</t>
  </si>
  <si>
    <r>
      <rPr>
        <sz val="10"/>
        <color indexed="8"/>
        <rFont val="宋体"/>
        <charset val="134"/>
      </rPr>
      <t>无形</t>
    </r>
    <r>
      <rPr>
        <sz val="10"/>
        <color indexed="8"/>
        <rFont val="Times New Roman"/>
        <charset val="0"/>
      </rPr>
      <t>-</t>
    </r>
    <r>
      <rPr>
        <sz val="10"/>
        <color indexed="8"/>
        <rFont val="宋体"/>
        <charset val="134"/>
      </rPr>
      <t>土地合计</t>
    </r>
  </si>
  <si>
    <r>
      <rPr>
        <sz val="10"/>
        <color indexed="8"/>
        <rFont val="宋体"/>
        <charset val="134"/>
      </rPr>
      <t>减：无形</t>
    </r>
    <r>
      <rPr>
        <sz val="10"/>
        <color indexed="8"/>
        <rFont val="Times New Roman"/>
        <charset val="0"/>
      </rPr>
      <t>-</t>
    </r>
    <r>
      <rPr>
        <sz val="10"/>
        <color indexed="8"/>
        <rFont val="宋体"/>
        <charset val="134"/>
      </rPr>
      <t>土地减值准备</t>
    </r>
  </si>
  <si>
    <r>
      <rPr>
        <sz val="10"/>
        <rFont val="宋体"/>
        <charset val="134"/>
      </rPr>
      <t>无形</t>
    </r>
    <r>
      <rPr>
        <sz val="10"/>
        <rFont val="Times New Roman"/>
        <charset val="0"/>
      </rPr>
      <t>-</t>
    </r>
    <r>
      <rPr>
        <sz val="10"/>
        <rFont val="宋体"/>
        <charset val="134"/>
      </rPr>
      <t>土地净额</t>
    </r>
  </si>
  <si>
    <t>无形资产—矿业权评估明细表</t>
  </si>
  <si>
    <r>
      <rPr>
        <sz val="10"/>
        <color indexed="8"/>
        <rFont val="宋体"/>
        <charset val="134"/>
      </rPr>
      <t>无形</t>
    </r>
    <r>
      <rPr>
        <sz val="10"/>
        <color indexed="8"/>
        <rFont val="Times New Roman"/>
        <charset val="0"/>
      </rPr>
      <t>-</t>
    </r>
    <r>
      <rPr>
        <sz val="10"/>
        <color indexed="8"/>
        <rFont val="宋体"/>
        <charset val="134"/>
      </rPr>
      <t>矿业权合计</t>
    </r>
  </si>
  <si>
    <r>
      <rPr>
        <sz val="10"/>
        <color indexed="8"/>
        <rFont val="宋体"/>
        <charset val="134"/>
      </rPr>
      <t>减：无形</t>
    </r>
    <r>
      <rPr>
        <sz val="10"/>
        <color indexed="8"/>
        <rFont val="Times New Roman"/>
        <charset val="0"/>
      </rPr>
      <t>-</t>
    </r>
    <r>
      <rPr>
        <sz val="10"/>
        <color indexed="8"/>
        <rFont val="宋体"/>
        <charset val="134"/>
      </rPr>
      <t>矿业权减值准备</t>
    </r>
  </si>
  <si>
    <r>
      <rPr>
        <sz val="10"/>
        <rFont val="宋体"/>
        <charset val="134"/>
      </rPr>
      <t>无形</t>
    </r>
    <r>
      <rPr>
        <sz val="10"/>
        <rFont val="Times New Roman"/>
        <charset val="0"/>
      </rPr>
      <t>-</t>
    </r>
    <r>
      <rPr>
        <sz val="10"/>
        <rFont val="宋体"/>
        <charset val="134"/>
      </rPr>
      <t>矿业权净额</t>
    </r>
  </si>
  <si>
    <t>无形资产—其他无形资产评估明细表</t>
  </si>
  <si>
    <r>
      <rPr>
        <sz val="10"/>
        <color indexed="8"/>
        <rFont val="宋体"/>
        <charset val="134"/>
      </rPr>
      <t>无形</t>
    </r>
    <r>
      <rPr>
        <sz val="10"/>
        <color indexed="8"/>
        <rFont val="Times New Roman"/>
        <charset val="0"/>
      </rPr>
      <t>-</t>
    </r>
    <r>
      <rPr>
        <sz val="10"/>
        <color indexed="8"/>
        <rFont val="宋体"/>
        <charset val="134"/>
      </rPr>
      <t>其他合计</t>
    </r>
  </si>
  <si>
    <r>
      <rPr>
        <sz val="10"/>
        <color indexed="8"/>
        <rFont val="宋体"/>
        <charset val="134"/>
      </rPr>
      <t>减：无形</t>
    </r>
    <r>
      <rPr>
        <sz val="10"/>
        <color indexed="8"/>
        <rFont val="Times New Roman"/>
        <charset val="0"/>
      </rPr>
      <t>-</t>
    </r>
    <r>
      <rPr>
        <sz val="10"/>
        <color indexed="8"/>
        <rFont val="宋体"/>
        <charset val="134"/>
      </rPr>
      <t>其他减值准备</t>
    </r>
  </si>
  <si>
    <r>
      <rPr>
        <sz val="10"/>
        <rFont val="宋体"/>
        <charset val="134"/>
      </rPr>
      <t>无形</t>
    </r>
    <r>
      <rPr>
        <sz val="10"/>
        <rFont val="Times New Roman"/>
        <charset val="0"/>
      </rPr>
      <t>-</t>
    </r>
    <r>
      <rPr>
        <sz val="10"/>
        <rFont val="宋体"/>
        <charset val="134"/>
      </rPr>
      <t>其他净额</t>
    </r>
  </si>
  <si>
    <t>商誉评估明细表</t>
  </si>
  <si>
    <r>
      <rPr>
        <sz val="10"/>
        <color indexed="8"/>
        <rFont val="宋体"/>
        <charset val="134"/>
      </rPr>
      <t>商誉合计</t>
    </r>
  </si>
  <si>
    <r>
      <rPr>
        <sz val="10"/>
        <color indexed="8"/>
        <rFont val="宋体"/>
        <charset val="134"/>
      </rPr>
      <t>减：商誉减值准备</t>
    </r>
  </si>
  <si>
    <r>
      <rPr>
        <sz val="10"/>
        <rFont val="宋体"/>
        <charset val="134"/>
      </rPr>
      <t>商誉净额</t>
    </r>
  </si>
  <si>
    <t>&lt;END&gt;</t>
  </si>
  <si>
    <t>资产基础法评估贴数用表</t>
  </si>
  <si>
    <t>文字1</t>
  </si>
  <si>
    <t>文字2</t>
  </si>
  <si>
    <t>文字3</t>
  </si>
  <si>
    <t>文字4</t>
  </si>
  <si>
    <t>日期1</t>
  </si>
  <si>
    <t>日期2</t>
  </si>
  <si>
    <t>数字1</t>
  </si>
  <si>
    <t>数字2</t>
  </si>
  <si>
    <t>账面原值</t>
  </si>
  <si>
    <t>账面净值</t>
  </si>
  <si>
    <t>评估原值</t>
  </si>
  <si>
    <t>成新率</t>
  </si>
  <si>
    <t>评估净值</t>
  </si>
  <si>
    <t>增减额</t>
  </si>
  <si>
    <t>增减率%</t>
  </si>
  <si>
    <t>备注</t>
  </si>
  <si>
    <t>房屋案例</t>
  </si>
  <si>
    <t>机器设备案例</t>
  </si>
  <si>
    <t>电子设备案例</t>
  </si>
  <si>
    <t>车辆案例</t>
  </si>
  <si>
    <r>
      <rPr>
        <b/>
        <sz val="9"/>
        <rFont val="宋体"/>
        <charset val="134"/>
      </rPr>
      <t>一、项目基本信息</t>
    </r>
  </si>
  <si>
    <r>
      <rPr>
        <sz val="9"/>
        <rFont val="Times New Roman"/>
        <charset val="0"/>
      </rPr>
      <t>1.</t>
    </r>
    <r>
      <rPr>
        <sz val="9"/>
        <rFont val="Arial Narrow"/>
        <charset val="0"/>
      </rPr>
      <t>企业名称（输入）：</t>
    </r>
  </si>
  <si>
    <t>产权持有单位</t>
  </si>
  <si>
    <t>中国石油天然气股份有限公司塔里木油田分公司塔西南勘探开发公司</t>
  </si>
  <si>
    <r>
      <rPr>
        <sz val="9"/>
        <rFont val="Times New Roman"/>
        <charset val="0"/>
      </rPr>
      <t>2.</t>
    </r>
    <r>
      <rPr>
        <sz val="9"/>
        <rFont val="Arial Narrow"/>
        <charset val="0"/>
      </rPr>
      <t>评估基准日（选择）：</t>
    </r>
  </si>
  <si>
    <r>
      <rPr>
        <sz val="9"/>
        <rFont val="Times New Roman"/>
        <charset val="0"/>
      </rPr>
      <t>3.</t>
    </r>
    <r>
      <rPr>
        <sz val="9"/>
        <rFont val="Arial Narrow"/>
        <charset val="0"/>
      </rPr>
      <t>评估机构名称：</t>
    </r>
  </si>
  <si>
    <r>
      <rPr>
        <sz val="9"/>
        <rFont val="宋体"/>
        <charset val="134"/>
      </rPr>
      <t>北京中企华资产评估有限责任公司</t>
    </r>
  </si>
  <si>
    <r>
      <rPr>
        <sz val="9"/>
        <rFont val="Times New Roman"/>
        <charset val="0"/>
      </rPr>
      <t>4.</t>
    </r>
    <r>
      <rPr>
        <sz val="9"/>
        <rFont val="Arial Narrow"/>
        <charset val="0"/>
      </rPr>
      <t>项目名称：</t>
    </r>
  </si>
  <si>
    <r>
      <rPr>
        <sz val="9"/>
        <rFont val="Times New Roman"/>
        <charset val="0"/>
      </rPr>
      <t>XXX</t>
    </r>
    <r>
      <rPr>
        <sz val="9"/>
        <rFont val="宋体"/>
        <charset val="134"/>
      </rPr>
      <t>项目</t>
    </r>
  </si>
  <si>
    <r>
      <rPr>
        <sz val="9"/>
        <rFont val="Times New Roman"/>
        <charset val="0"/>
      </rPr>
      <t>5.</t>
    </r>
    <r>
      <rPr>
        <sz val="9"/>
        <rFont val="Arial Narrow"/>
        <charset val="0"/>
      </rPr>
      <t>填表人及填表日期：</t>
    </r>
  </si>
  <si>
    <r>
      <rPr>
        <sz val="9"/>
        <rFont val="宋体"/>
        <charset val="134"/>
      </rPr>
      <t>选择</t>
    </r>
  </si>
  <si>
    <r>
      <rPr>
        <sz val="9"/>
        <rFont val="宋体"/>
        <charset val="134"/>
      </rPr>
      <t>科目</t>
    </r>
  </si>
  <si>
    <r>
      <rPr>
        <sz val="9"/>
        <rFont val="宋体"/>
        <charset val="134"/>
      </rPr>
      <t>填表人员姓名</t>
    </r>
  </si>
  <si>
    <r>
      <rPr>
        <sz val="9"/>
        <rFont val="宋体"/>
        <charset val="134"/>
      </rPr>
      <t>填表日期</t>
    </r>
  </si>
  <si>
    <r>
      <rPr>
        <sz val="9"/>
        <rFont val="宋体"/>
        <charset val="134"/>
      </rPr>
      <t>评估人员</t>
    </r>
  </si>
  <si>
    <r>
      <rPr>
        <sz val="9"/>
        <rFont val="宋体"/>
        <charset val="134"/>
      </rPr>
      <t>√</t>
    </r>
  </si>
  <si>
    <r>
      <rPr>
        <sz val="10"/>
        <color indexed="8"/>
        <rFont val="宋体"/>
        <charset val="134"/>
      </rPr>
      <t>流动资产（汇总）</t>
    </r>
  </si>
  <si>
    <t>刘亚鑫</t>
  </si>
  <si>
    <t>王庆国</t>
  </si>
  <si>
    <r>
      <rPr>
        <sz val="10"/>
        <color indexed="8"/>
        <rFont val="宋体"/>
        <charset val="134"/>
      </rPr>
      <t>货币资金（汇总）</t>
    </r>
  </si>
  <si>
    <r>
      <rPr>
        <sz val="10"/>
        <color indexed="8"/>
        <rFont val="宋体"/>
        <charset val="134"/>
      </rPr>
      <t>现金</t>
    </r>
  </si>
  <si>
    <r>
      <rPr>
        <sz val="10"/>
        <color indexed="8"/>
        <rFont val="宋体"/>
        <charset val="134"/>
      </rPr>
      <t>银行存款</t>
    </r>
  </si>
  <si>
    <r>
      <rPr>
        <sz val="10"/>
        <color indexed="8"/>
        <rFont val="宋体"/>
        <charset val="134"/>
      </rPr>
      <t>其他货币资金</t>
    </r>
  </si>
  <si>
    <r>
      <rPr>
        <sz val="10"/>
        <color indexed="8"/>
        <rFont val="宋体"/>
        <charset val="134"/>
      </rPr>
      <t>交易性金融资产（汇总）</t>
    </r>
  </si>
  <si>
    <r>
      <rPr>
        <sz val="10"/>
        <color indexed="8"/>
        <rFont val="宋体"/>
        <charset val="134"/>
      </rPr>
      <t>股票投资</t>
    </r>
  </si>
  <si>
    <r>
      <rPr>
        <sz val="10"/>
        <color indexed="8"/>
        <rFont val="宋体"/>
        <charset val="134"/>
      </rPr>
      <t>债券投资</t>
    </r>
  </si>
  <si>
    <r>
      <rPr>
        <sz val="10"/>
        <color indexed="8"/>
        <rFont val="宋体"/>
        <charset val="134"/>
      </rPr>
      <t>基金投资</t>
    </r>
  </si>
  <si>
    <r>
      <rPr>
        <sz val="10"/>
        <color indexed="8"/>
        <rFont val="宋体"/>
        <charset val="134"/>
      </rPr>
      <t>其他</t>
    </r>
  </si>
  <si>
    <r>
      <rPr>
        <sz val="10"/>
        <color indexed="8"/>
        <rFont val="宋体"/>
        <charset val="134"/>
      </rPr>
      <t>衍生金融资产</t>
    </r>
  </si>
  <si>
    <r>
      <rPr>
        <sz val="10"/>
        <color indexed="8"/>
        <rFont val="宋体"/>
        <charset val="134"/>
      </rPr>
      <t>应收票据</t>
    </r>
  </si>
  <si>
    <r>
      <rPr>
        <sz val="10"/>
        <color indexed="8"/>
        <rFont val="宋体"/>
        <charset val="134"/>
      </rPr>
      <t>应收账款</t>
    </r>
  </si>
  <si>
    <r>
      <rPr>
        <sz val="10"/>
        <color indexed="8"/>
        <rFont val="宋体"/>
        <charset val="134"/>
      </rPr>
      <t>应收账款融资</t>
    </r>
  </si>
  <si>
    <r>
      <rPr>
        <sz val="9"/>
        <rFont val="Arial Narrow"/>
        <charset val="0"/>
      </rPr>
      <t>预付款项</t>
    </r>
  </si>
  <si>
    <r>
      <rPr>
        <sz val="10"/>
        <color indexed="8"/>
        <rFont val="宋体"/>
        <charset val="134"/>
      </rPr>
      <t>其他应收款</t>
    </r>
  </si>
  <si>
    <r>
      <rPr>
        <sz val="10"/>
        <color indexed="8"/>
        <rFont val="宋体"/>
        <charset val="134"/>
      </rPr>
      <t>存货（汇总）</t>
    </r>
  </si>
  <si>
    <r>
      <rPr>
        <sz val="10"/>
        <color indexed="8"/>
        <rFont val="宋体"/>
        <charset val="134"/>
      </rPr>
      <t>材料采购（在途物资）</t>
    </r>
  </si>
  <si>
    <r>
      <rPr>
        <sz val="10"/>
        <color indexed="8"/>
        <rFont val="宋体"/>
        <charset val="134"/>
      </rPr>
      <t>原材料</t>
    </r>
  </si>
  <si>
    <r>
      <rPr>
        <sz val="10"/>
        <color indexed="8"/>
        <rFont val="宋体"/>
        <charset val="134"/>
      </rPr>
      <t>在库周转材料</t>
    </r>
  </si>
  <si>
    <r>
      <rPr>
        <sz val="10"/>
        <color indexed="8"/>
        <rFont val="宋体"/>
        <charset val="134"/>
      </rPr>
      <t>委托加工物资</t>
    </r>
  </si>
  <si>
    <r>
      <rPr>
        <sz val="10"/>
        <color indexed="8"/>
        <rFont val="宋体"/>
        <charset val="134"/>
      </rPr>
      <t>产成品（库存商品）</t>
    </r>
  </si>
  <si>
    <r>
      <rPr>
        <sz val="10"/>
        <color indexed="8"/>
        <rFont val="宋体"/>
        <charset val="134"/>
      </rPr>
      <t>在产品（自制半成品）</t>
    </r>
  </si>
  <si>
    <r>
      <rPr>
        <sz val="10"/>
        <color indexed="8"/>
        <rFont val="宋体"/>
        <charset val="134"/>
      </rPr>
      <t>发出商品</t>
    </r>
  </si>
  <si>
    <r>
      <rPr>
        <sz val="10"/>
        <color indexed="8"/>
        <rFont val="宋体"/>
        <charset val="134"/>
      </rPr>
      <t>在用周转材料</t>
    </r>
  </si>
  <si>
    <r>
      <rPr>
        <sz val="10"/>
        <color indexed="8"/>
        <rFont val="宋体"/>
        <charset val="134"/>
      </rPr>
      <t>开发产品</t>
    </r>
  </si>
  <si>
    <r>
      <rPr>
        <sz val="10"/>
        <color indexed="8"/>
        <rFont val="宋体"/>
        <charset val="134"/>
      </rPr>
      <t>开发成本</t>
    </r>
  </si>
  <si>
    <r>
      <rPr>
        <sz val="10"/>
        <color indexed="8"/>
        <rFont val="宋体"/>
        <charset val="134"/>
      </rPr>
      <t>消耗性生物资产</t>
    </r>
  </si>
  <si>
    <r>
      <rPr>
        <sz val="10"/>
        <color indexed="8"/>
        <rFont val="宋体"/>
        <charset val="134"/>
      </rPr>
      <t>工程施工</t>
    </r>
  </si>
  <si>
    <r>
      <rPr>
        <sz val="9"/>
        <rFont val="Arial Narrow"/>
        <charset val="0"/>
      </rPr>
      <t>合同资产</t>
    </r>
  </si>
  <si>
    <r>
      <rPr>
        <sz val="9"/>
        <rFont val="Arial Narrow"/>
        <charset val="0"/>
      </rPr>
      <t>持有待售资产</t>
    </r>
  </si>
  <si>
    <r>
      <rPr>
        <sz val="10"/>
        <color indexed="8"/>
        <rFont val="宋体"/>
        <charset val="134"/>
      </rPr>
      <t>一年到期非流动资产</t>
    </r>
  </si>
  <si>
    <r>
      <rPr>
        <sz val="10"/>
        <color indexed="8"/>
        <rFont val="宋体"/>
        <charset val="134"/>
      </rPr>
      <t>其他流动资产</t>
    </r>
  </si>
  <si>
    <r>
      <rPr>
        <sz val="10"/>
        <color indexed="8"/>
        <rFont val="宋体"/>
        <charset val="134"/>
      </rPr>
      <t>其他债权投资</t>
    </r>
  </si>
  <si>
    <r>
      <rPr>
        <sz val="10"/>
        <color indexed="8"/>
        <rFont val="宋体"/>
        <charset val="134"/>
      </rPr>
      <t>长期应收</t>
    </r>
  </si>
  <si>
    <r>
      <rPr>
        <sz val="10"/>
        <color indexed="8"/>
        <rFont val="宋体"/>
        <charset val="134"/>
      </rPr>
      <t>长期股权投资</t>
    </r>
  </si>
  <si>
    <r>
      <rPr>
        <sz val="9"/>
        <rFont val="Arial Narrow"/>
        <charset val="0"/>
      </rPr>
      <t>其他权益工具投资</t>
    </r>
  </si>
  <si>
    <r>
      <rPr>
        <sz val="10"/>
        <color indexed="8"/>
        <rFont val="宋体"/>
        <charset val="134"/>
      </rPr>
      <t>其他非流动金融资产</t>
    </r>
  </si>
  <si>
    <r>
      <rPr>
        <sz val="10"/>
        <color indexed="8"/>
        <rFont val="宋体"/>
        <charset val="134"/>
      </rPr>
      <t>投资性房地产（汇总）</t>
    </r>
  </si>
  <si>
    <r>
      <rPr>
        <sz val="10"/>
        <color indexed="8"/>
        <rFont val="宋体"/>
        <charset val="134"/>
      </rPr>
      <t>投资性房地产（成本计量）</t>
    </r>
  </si>
  <si>
    <r>
      <rPr>
        <sz val="10"/>
        <color indexed="8"/>
        <rFont val="宋体"/>
        <charset val="134"/>
      </rPr>
      <t>投资性房地产（公允计量）</t>
    </r>
  </si>
  <si>
    <r>
      <rPr>
        <sz val="10"/>
        <color indexed="8"/>
        <rFont val="宋体"/>
        <charset val="134"/>
      </rPr>
      <t>投资性地产（成本计量）</t>
    </r>
  </si>
  <si>
    <r>
      <rPr>
        <sz val="10"/>
        <color indexed="8"/>
        <rFont val="宋体"/>
        <charset val="134"/>
      </rPr>
      <t>投资性地产</t>
    </r>
    <r>
      <rPr>
        <sz val="10"/>
        <color indexed="8"/>
        <rFont val="Times New Roman"/>
        <charset val="0"/>
      </rPr>
      <t>(</t>
    </r>
    <r>
      <rPr>
        <sz val="10"/>
        <color indexed="8"/>
        <rFont val="宋体"/>
        <charset val="134"/>
      </rPr>
      <t>公允计量）</t>
    </r>
  </si>
  <si>
    <r>
      <rPr>
        <sz val="10"/>
        <color indexed="8"/>
        <rFont val="宋体"/>
        <charset val="134"/>
      </rPr>
      <t>固定资产汇总</t>
    </r>
  </si>
  <si>
    <r>
      <rPr>
        <sz val="10"/>
        <color indexed="8"/>
        <rFont val="宋体"/>
        <charset val="134"/>
      </rPr>
      <t>房屋建筑物</t>
    </r>
  </si>
  <si>
    <r>
      <rPr>
        <sz val="10"/>
        <color indexed="8"/>
        <rFont val="宋体"/>
        <charset val="134"/>
      </rPr>
      <t>构筑物及其他辅助设施</t>
    </r>
  </si>
  <si>
    <r>
      <rPr>
        <sz val="10"/>
        <color indexed="8"/>
        <rFont val="宋体"/>
        <charset val="134"/>
      </rPr>
      <t>管道及沟槽</t>
    </r>
  </si>
  <si>
    <r>
      <rPr>
        <sz val="10"/>
        <color indexed="8"/>
        <rFont val="宋体"/>
        <charset val="134"/>
      </rPr>
      <t>井巷工程</t>
    </r>
  </si>
  <si>
    <r>
      <rPr>
        <sz val="10"/>
        <color indexed="8"/>
        <rFont val="宋体"/>
        <charset val="134"/>
      </rPr>
      <t>机器设备</t>
    </r>
  </si>
  <si>
    <r>
      <rPr>
        <sz val="10"/>
        <color indexed="8"/>
        <rFont val="宋体"/>
        <charset val="134"/>
      </rPr>
      <t>车辆</t>
    </r>
  </si>
  <si>
    <r>
      <rPr>
        <sz val="10"/>
        <color indexed="8"/>
        <rFont val="宋体"/>
        <charset val="134"/>
      </rPr>
      <t>电子设备</t>
    </r>
  </si>
  <si>
    <r>
      <rPr>
        <sz val="10"/>
        <color indexed="8"/>
        <rFont val="宋体"/>
        <charset val="134"/>
      </rPr>
      <t>土地</t>
    </r>
  </si>
  <si>
    <r>
      <rPr>
        <sz val="10"/>
        <color indexed="8"/>
        <rFont val="宋体"/>
        <charset val="134"/>
      </rPr>
      <t>船舶</t>
    </r>
  </si>
  <si>
    <r>
      <rPr>
        <sz val="10"/>
        <color indexed="8"/>
        <rFont val="宋体"/>
        <charset val="134"/>
      </rPr>
      <t>在建工程</t>
    </r>
    <r>
      <rPr>
        <sz val="10"/>
        <color indexed="8"/>
        <rFont val="Times New Roman"/>
        <charset val="0"/>
      </rPr>
      <t>-</t>
    </r>
    <r>
      <rPr>
        <sz val="10"/>
        <color indexed="8"/>
        <rFont val="宋体"/>
        <charset val="134"/>
      </rPr>
      <t>土建工程</t>
    </r>
  </si>
  <si>
    <r>
      <rPr>
        <sz val="10"/>
        <color indexed="8"/>
        <rFont val="宋体"/>
        <charset val="134"/>
      </rPr>
      <t>在建工程</t>
    </r>
    <r>
      <rPr>
        <sz val="10"/>
        <color indexed="8"/>
        <rFont val="Times New Roman"/>
        <charset val="0"/>
      </rPr>
      <t>-</t>
    </r>
    <r>
      <rPr>
        <sz val="10"/>
        <color indexed="8"/>
        <rFont val="宋体"/>
        <charset val="134"/>
      </rPr>
      <t>设备安装工程</t>
    </r>
  </si>
  <si>
    <r>
      <rPr>
        <sz val="10"/>
        <color indexed="8"/>
        <rFont val="宋体"/>
        <charset val="134"/>
      </rPr>
      <t>在建工程</t>
    </r>
    <r>
      <rPr>
        <sz val="10"/>
        <color indexed="8"/>
        <rFont val="Times New Roman"/>
        <charset val="0"/>
      </rPr>
      <t>-</t>
    </r>
    <r>
      <rPr>
        <sz val="10"/>
        <color indexed="8"/>
        <rFont val="宋体"/>
        <charset val="134"/>
      </rPr>
      <t>待摊投资</t>
    </r>
  </si>
  <si>
    <r>
      <rPr>
        <sz val="10"/>
        <color indexed="8"/>
        <rFont val="宋体"/>
        <charset val="134"/>
      </rPr>
      <t>工程物资</t>
    </r>
  </si>
  <si>
    <r>
      <rPr>
        <sz val="10"/>
        <color indexed="8"/>
        <rFont val="宋体"/>
        <charset val="134"/>
      </rPr>
      <t>在建工程（汇总）</t>
    </r>
  </si>
  <si>
    <r>
      <rPr>
        <sz val="10"/>
        <color indexed="8"/>
        <rFont val="宋体"/>
        <charset val="134"/>
      </rPr>
      <t>生产性生物资产</t>
    </r>
  </si>
  <si>
    <r>
      <rPr>
        <sz val="10"/>
        <color indexed="8"/>
        <rFont val="宋体"/>
        <charset val="134"/>
      </rPr>
      <t>油气资产</t>
    </r>
  </si>
  <si>
    <r>
      <rPr>
        <sz val="10"/>
        <color indexed="8"/>
        <rFont val="宋体"/>
        <charset val="134"/>
      </rPr>
      <t>使用权资产</t>
    </r>
  </si>
  <si>
    <r>
      <rPr>
        <sz val="10"/>
        <color indexed="8"/>
        <rFont val="宋体"/>
        <charset val="134"/>
      </rPr>
      <t>无形资产（汇总）</t>
    </r>
  </si>
  <si>
    <r>
      <rPr>
        <sz val="10"/>
        <color indexed="8"/>
        <rFont val="宋体"/>
        <charset val="134"/>
      </rPr>
      <t>土地使用权</t>
    </r>
  </si>
  <si>
    <r>
      <rPr>
        <sz val="10"/>
        <color indexed="8"/>
        <rFont val="宋体"/>
        <charset val="134"/>
      </rPr>
      <t>无形</t>
    </r>
    <r>
      <rPr>
        <sz val="10"/>
        <color indexed="8"/>
        <rFont val="Times New Roman"/>
        <charset val="0"/>
      </rPr>
      <t>-</t>
    </r>
    <r>
      <rPr>
        <sz val="10"/>
        <color indexed="8"/>
        <rFont val="宋体"/>
        <charset val="134"/>
      </rPr>
      <t>矿业权</t>
    </r>
  </si>
  <si>
    <r>
      <rPr>
        <sz val="10"/>
        <color indexed="8"/>
        <rFont val="宋体"/>
        <charset val="134"/>
      </rPr>
      <t>其他无形资产</t>
    </r>
  </si>
  <si>
    <r>
      <rPr>
        <sz val="10"/>
        <color indexed="8"/>
        <rFont val="宋体"/>
        <charset val="134"/>
      </rPr>
      <t>开发支出</t>
    </r>
  </si>
  <si>
    <r>
      <rPr>
        <sz val="10"/>
        <color indexed="8"/>
        <rFont val="宋体"/>
        <charset val="134"/>
      </rPr>
      <t>商誉</t>
    </r>
  </si>
  <si>
    <r>
      <rPr>
        <sz val="10"/>
        <color indexed="8"/>
        <rFont val="宋体"/>
        <charset val="134"/>
      </rPr>
      <t>长期待摊费用</t>
    </r>
  </si>
  <si>
    <r>
      <rPr>
        <sz val="10"/>
        <color indexed="8"/>
        <rFont val="宋体"/>
        <charset val="134"/>
      </rPr>
      <t>非流动资产（汇总）</t>
    </r>
  </si>
  <si>
    <r>
      <rPr>
        <sz val="10"/>
        <color indexed="8"/>
        <rFont val="宋体"/>
        <charset val="134"/>
      </rPr>
      <t>递延所得税资产</t>
    </r>
  </si>
  <si>
    <r>
      <rPr>
        <sz val="9"/>
        <rFont val="Arial Narrow"/>
        <charset val="0"/>
      </rPr>
      <t>其他非流动资产</t>
    </r>
    <r>
      <rPr>
        <sz val="9"/>
        <rFont val="Times New Roman"/>
        <charset val="0"/>
      </rPr>
      <t xml:space="preserve"> </t>
    </r>
  </si>
  <si>
    <r>
      <rPr>
        <sz val="10"/>
        <color indexed="8"/>
        <rFont val="宋体"/>
        <charset val="134"/>
      </rPr>
      <t>流动负债（汇总）</t>
    </r>
  </si>
  <si>
    <r>
      <rPr>
        <sz val="10"/>
        <color indexed="8"/>
        <rFont val="宋体"/>
        <charset val="134"/>
      </rPr>
      <t>短期借款</t>
    </r>
  </si>
  <si>
    <r>
      <rPr>
        <sz val="10"/>
        <color indexed="8"/>
        <rFont val="宋体"/>
        <charset val="134"/>
      </rPr>
      <t>交易性金融负债</t>
    </r>
  </si>
  <si>
    <r>
      <rPr>
        <sz val="9"/>
        <rFont val="Arial Narrow"/>
        <charset val="0"/>
      </rPr>
      <t>衍生金融负债</t>
    </r>
  </si>
  <si>
    <r>
      <rPr>
        <sz val="10"/>
        <color indexed="8"/>
        <rFont val="宋体"/>
        <charset val="134"/>
      </rPr>
      <t>应付票据</t>
    </r>
  </si>
  <si>
    <r>
      <rPr>
        <sz val="10"/>
        <color indexed="8"/>
        <rFont val="宋体"/>
        <charset val="134"/>
      </rPr>
      <t>应付账款</t>
    </r>
  </si>
  <si>
    <r>
      <rPr>
        <sz val="10"/>
        <color indexed="8"/>
        <rFont val="宋体"/>
        <charset val="134"/>
      </rPr>
      <t>预收款项</t>
    </r>
  </si>
  <si>
    <r>
      <rPr>
        <sz val="9"/>
        <rFont val="Arial Narrow"/>
        <charset val="0"/>
      </rPr>
      <t>合同负债</t>
    </r>
  </si>
  <si>
    <r>
      <rPr>
        <sz val="10"/>
        <color indexed="8"/>
        <rFont val="宋体"/>
        <charset val="134"/>
      </rPr>
      <t>应付职工薪酬</t>
    </r>
  </si>
  <si>
    <r>
      <rPr>
        <sz val="10"/>
        <color indexed="8"/>
        <rFont val="宋体"/>
        <charset val="134"/>
      </rPr>
      <t>应交税费</t>
    </r>
  </si>
  <si>
    <r>
      <rPr>
        <sz val="10"/>
        <color indexed="8"/>
        <rFont val="宋体"/>
        <charset val="134"/>
      </rPr>
      <t>其他应付款</t>
    </r>
  </si>
  <si>
    <r>
      <rPr>
        <sz val="10"/>
        <color indexed="8"/>
        <rFont val="宋体"/>
        <charset val="134"/>
      </rPr>
      <t>持有待售负债</t>
    </r>
  </si>
  <si>
    <r>
      <rPr>
        <sz val="10"/>
        <color indexed="8"/>
        <rFont val="宋体"/>
        <charset val="134"/>
      </rPr>
      <t>一年内到期的非流动负债</t>
    </r>
  </si>
  <si>
    <r>
      <rPr>
        <sz val="10"/>
        <color indexed="8"/>
        <rFont val="宋体"/>
        <charset val="134"/>
      </rPr>
      <t>其他流动负债</t>
    </r>
  </si>
  <si>
    <r>
      <rPr>
        <sz val="10"/>
        <color indexed="8"/>
        <rFont val="宋体"/>
        <charset val="134"/>
      </rPr>
      <t>非流动负债（汇总）</t>
    </r>
  </si>
  <si>
    <r>
      <rPr>
        <sz val="10"/>
        <color indexed="8"/>
        <rFont val="宋体"/>
        <charset val="134"/>
      </rPr>
      <t>长期借款</t>
    </r>
  </si>
  <si>
    <r>
      <rPr>
        <sz val="10"/>
        <color indexed="8"/>
        <rFont val="宋体"/>
        <charset val="134"/>
      </rPr>
      <t>应付债券</t>
    </r>
  </si>
  <si>
    <r>
      <rPr>
        <sz val="9"/>
        <rFont val="Arial Narrow"/>
        <charset val="0"/>
      </rPr>
      <t>租赁负债</t>
    </r>
  </si>
  <si>
    <r>
      <rPr>
        <sz val="10"/>
        <color indexed="8"/>
        <rFont val="宋体"/>
        <charset val="134"/>
      </rPr>
      <t>长期应付款</t>
    </r>
  </si>
  <si>
    <r>
      <rPr>
        <sz val="10"/>
        <color indexed="8"/>
        <rFont val="宋体"/>
        <charset val="134"/>
      </rPr>
      <t>预计负债</t>
    </r>
  </si>
  <si>
    <r>
      <rPr>
        <sz val="10"/>
        <color indexed="8"/>
        <rFont val="宋体"/>
        <charset val="134"/>
      </rPr>
      <t>递延收益</t>
    </r>
  </si>
  <si>
    <r>
      <rPr>
        <sz val="9"/>
        <rFont val="Arial Narrow"/>
        <charset val="0"/>
      </rPr>
      <t>递延所得税负债</t>
    </r>
  </si>
  <si>
    <r>
      <rPr>
        <sz val="10"/>
        <color indexed="8"/>
        <rFont val="宋体"/>
        <charset val="134"/>
      </rPr>
      <t>其他非流动负债</t>
    </r>
  </si>
  <si>
    <t>XXX资产评估项目</t>
  </si>
  <si>
    <t>评估申报明细表</t>
  </si>
  <si>
    <t>企业负责人：xxx</t>
  </si>
  <si>
    <t>财务负责人：xxx</t>
  </si>
  <si>
    <t>主要填表人：xxx</t>
  </si>
  <si>
    <t>填表人电话：xxx</t>
  </si>
  <si>
    <r>
      <rPr>
        <sz val="18"/>
        <color theme="0"/>
        <rFont val="DengXian"/>
        <charset val="134"/>
        <scheme val="minor"/>
      </rPr>
      <t>资产基础法操作导航图（点击并完成各模块的任务）</t>
    </r>
    <r>
      <rPr>
        <sz val="18"/>
        <color indexed="9"/>
        <rFont val="MS Gothic"/>
        <charset val="134"/>
      </rPr>
      <t> </t>
    </r>
    <r>
      <rPr>
        <sz val="18"/>
        <color indexed="9"/>
        <rFont val="等线"/>
        <charset val="134"/>
      </rPr>
      <t>V1.0.0.3</t>
    </r>
  </si>
  <si>
    <t>01</t>
  </si>
  <si>
    <t>02</t>
  </si>
  <si>
    <t>03</t>
  </si>
  <si>
    <t>04</t>
  </si>
  <si>
    <t>05</t>
  </si>
  <si>
    <t>阅读填表说明</t>
  </si>
  <si>
    <t>数据输入</t>
  </si>
  <si>
    <t>核对资料</t>
  </si>
  <si>
    <t>方法确定</t>
  </si>
  <si>
    <t>结果分析</t>
  </si>
  <si>
    <t>数据输入★</t>
  </si>
  <si>
    <t>报表核对</t>
  </si>
  <si>
    <t>履行调查核实程序</t>
  </si>
  <si>
    <t>取价方式</t>
  </si>
  <si>
    <t>评估调整</t>
  </si>
  <si>
    <t>报表核对★</t>
  </si>
  <si>
    <t>账实调查结果</t>
  </si>
  <si>
    <t>参数输入</t>
  </si>
  <si>
    <t>打印输出</t>
  </si>
  <si>
    <t>产权调查结果</t>
  </si>
  <si>
    <t>评估测算</t>
  </si>
  <si>
    <t>备注：每个科目按照以上程序完成</t>
  </si>
  <si>
    <t>资产评估申报表索引目录V1.0.0.3</t>
  </si>
  <si>
    <t>基本信息输入表</t>
  </si>
  <si>
    <t>填表说明（填表前请先阅读）</t>
  </si>
  <si>
    <t xml:space="preserve"> </t>
  </si>
  <si>
    <t>资产负债表</t>
  </si>
  <si>
    <t>汇总表</t>
  </si>
  <si>
    <t>分类汇总表</t>
  </si>
  <si>
    <t>货币汇总表</t>
  </si>
  <si>
    <t>流动资产</t>
  </si>
  <si>
    <t>货币资金</t>
  </si>
  <si>
    <t>现金</t>
  </si>
  <si>
    <t>流动负债</t>
  </si>
  <si>
    <t>短期借款</t>
  </si>
  <si>
    <t>银行存款</t>
  </si>
  <si>
    <t>交易性金融负债</t>
  </si>
  <si>
    <t>其他货币资金</t>
  </si>
  <si>
    <t>衍生金融负债</t>
  </si>
  <si>
    <t>交易性金融资产</t>
  </si>
  <si>
    <t>股票投资</t>
  </si>
  <si>
    <t>应付票据</t>
  </si>
  <si>
    <t>债券投资</t>
  </si>
  <si>
    <t>应付账款</t>
  </si>
  <si>
    <t>基金投资</t>
  </si>
  <si>
    <t>预收款项</t>
  </si>
  <si>
    <t>其他投资</t>
  </si>
  <si>
    <t>合同负债</t>
  </si>
  <si>
    <t>衍生金融资产</t>
  </si>
  <si>
    <t>应付职工薪酬</t>
  </si>
  <si>
    <t>应收票据</t>
  </si>
  <si>
    <t>应交税费</t>
  </si>
  <si>
    <t>应收账款</t>
  </si>
  <si>
    <t>其他应付款</t>
  </si>
  <si>
    <t>应收账款融资</t>
  </si>
  <si>
    <t>持有待售负债</t>
  </si>
  <si>
    <t>预付款项</t>
  </si>
  <si>
    <t>一年内到期的非流动负债</t>
  </si>
  <si>
    <t>其他应收款</t>
  </si>
  <si>
    <t>其他流动负债</t>
  </si>
  <si>
    <t>存货汇总</t>
  </si>
  <si>
    <t>材料采购（在途物资）</t>
  </si>
  <si>
    <t>原材料</t>
  </si>
  <si>
    <t>在库周转材料</t>
  </si>
  <si>
    <t>非流动负债</t>
  </si>
  <si>
    <t>长期借款</t>
  </si>
  <si>
    <t>委托加工物资</t>
  </si>
  <si>
    <t>应付债券</t>
  </si>
  <si>
    <t>产成品（库存商品）</t>
  </si>
  <si>
    <t>租赁负债</t>
  </si>
  <si>
    <t>在产品（自制半成品）</t>
  </si>
  <si>
    <t>长期应付款</t>
  </si>
  <si>
    <t>合同资产</t>
  </si>
  <si>
    <t>发出商品</t>
  </si>
  <si>
    <t>预计负债</t>
  </si>
  <si>
    <t>持有待售资产</t>
  </si>
  <si>
    <t>在用周转材料</t>
  </si>
  <si>
    <t>递延收益</t>
  </si>
  <si>
    <t>一年到期非流动资产</t>
  </si>
  <si>
    <t>开发产品</t>
  </si>
  <si>
    <t>递延所得税负债</t>
  </si>
  <si>
    <t>其他流动资产</t>
  </si>
  <si>
    <t>开发成本</t>
  </si>
  <si>
    <t>其他非流动负债</t>
  </si>
  <si>
    <t>消耗性生物资产</t>
  </si>
  <si>
    <t>工程施工</t>
  </si>
  <si>
    <t>债权投资</t>
  </si>
  <si>
    <t>其他债权投资</t>
  </si>
  <si>
    <t>长期应收</t>
  </si>
  <si>
    <t>长期股权投资</t>
  </si>
  <si>
    <t>其他权益工具投资</t>
  </si>
  <si>
    <t>其他非流动金融资产</t>
  </si>
  <si>
    <t>投资性房地产</t>
  </si>
  <si>
    <t>投资性房地产（成本计量）</t>
  </si>
  <si>
    <t>投资性房地产（公允计量）</t>
  </si>
  <si>
    <t>投资性地产（成本计量）</t>
  </si>
  <si>
    <t>投资性地产(公允计量）</t>
  </si>
  <si>
    <t>固定资产</t>
  </si>
  <si>
    <t>房屋建筑物</t>
  </si>
  <si>
    <t>构筑物及其他辅助设施</t>
  </si>
  <si>
    <t>管道及沟槽</t>
  </si>
  <si>
    <t>井巷工程</t>
  </si>
  <si>
    <t>机器设备</t>
  </si>
  <si>
    <t>车辆</t>
  </si>
  <si>
    <t>电子设备</t>
  </si>
  <si>
    <t>土地</t>
  </si>
  <si>
    <t>船舶</t>
  </si>
  <si>
    <t>在建工程</t>
  </si>
  <si>
    <t>在建工程-土建工程</t>
  </si>
  <si>
    <t>在建工程-设备安装工程</t>
  </si>
  <si>
    <t>在建工程－待摊投资</t>
  </si>
  <si>
    <t>工程物资</t>
  </si>
  <si>
    <t>生产性生物资产</t>
  </si>
  <si>
    <t>油气资产</t>
  </si>
  <si>
    <t>使用权资产</t>
  </si>
  <si>
    <t>无形资产</t>
  </si>
  <si>
    <t>无形－土地</t>
  </si>
  <si>
    <t>无形-矿业权</t>
  </si>
  <si>
    <t>无形－其他</t>
  </si>
  <si>
    <t>非流动资产</t>
  </si>
  <si>
    <t>开发支出</t>
  </si>
  <si>
    <t>商誉</t>
  </si>
  <si>
    <t>长期待摊费用</t>
  </si>
  <si>
    <t>递延所得税资产</t>
  </si>
  <si>
    <t>其他非流动资产</t>
  </si>
  <si>
    <t>企业基本情况表</t>
  </si>
  <si>
    <t>企业填写以下内容:</t>
  </si>
  <si>
    <t>被评估单位名称:</t>
  </si>
  <si>
    <t>中文</t>
  </si>
  <si>
    <t>法定代表人</t>
  </si>
  <si>
    <t>移动电话</t>
  </si>
  <si>
    <t>英文</t>
  </si>
  <si>
    <t>财务负责人</t>
  </si>
  <si>
    <t>固定电话</t>
  </si>
  <si>
    <t>法定地址</t>
  </si>
  <si>
    <t>邮政编码</t>
  </si>
  <si>
    <t>手机</t>
  </si>
  <si>
    <t>办公地址</t>
  </si>
  <si>
    <t>主要填表人</t>
  </si>
  <si>
    <t>联系人办公电话</t>
  </si>
  <si>
    <t>传真</t>
  </si>
  <si>
    <t>E-mail</t>
  </si>
  <si>
    <t>经营范围</t>
  </si>
  <si>
    <t>成立日期</t>
  </si>
  <si>
    <t xml:space="preserve">      年   月   日</t>
  </si>
  <si>
    <t>经营期限</t>
  </si>
  <si>
    <t xml:space="preserve">      年   月  日至    年   月  日</t>
  </si>
  <si>
    <t>企业股东名称</t>
  </si>
  <si>
    <t>注册资本</t>
  </si>
  <si>
    <t>实收资本</t>
  </si>
  <si>
    <t>金额（万元）</t>
  </si>
  <si>
    <t>出资比例%</t>
  </si>
  <si>
    <t>合计</t>
  </si>
  <si>
    <t>下属长期投资单位（或异地分支机构）名称</t>
  </si>
  <si>
    <t>地址</t>
  </si>
  <si>
    <t>注册资金%</t>
  </si>
  <si>
    <t>持股比例%</t>
  </si>
  <si>
    <t>核算方式</t>
  </si>
  <si>
    <t>评估明细表填表说明</t>
  </si>
  <si>
    <t>一、基本要求</t>
  </si>
  <si>
    <t xml:space="preserve">(一)填表范围： </t>
  </si>
  <si>
    <t xml:space="preserve">   对于纳入评估范围的各科目明细表余额要保证与评估基准日被评估单位的资产负债表（或模拟资产负债表）完全一致，如出现差异，请核对链接关系及所填报明细是否有误。</t>
  </si>
  <si>
    <t>(二)“评估基准日”、“被评估单位(或者产权持有单位)名称”、填表人、填表日期,统一在“基本信息输入表” 中填列，各明细表会自动生成。单位名称要与该单位的营业执照所列示的名称完全一致,如经检查各明细表与报表的余额数据完全一致，填表人员需与评估人员沟通无异议后再在打印好的A4纸每页明细表左上角单位名称处加盖单位公章上报。</t>
  </si>
  <si>
    <t>(三)对于企业财务核算中没有的会计科目不必填写相应的明细表，对应明细表可隐藏但不可删除。</t>
  </si>
  <si>
    <t>(四) 对于各科目明细表中“评估价值”一栏(不含本栏)左方的所有空白栏以及需要填写的备注栏项目请企业填写齐全。尤其对于实物类资产的评估作价密切相关信息需填报完整，不要出现空白项，该类信息往往包括规格、厂家、单位、数量、产权证号、产权人名称、车辆行驶里程、不良资产实际状态等，需要由资产管理相关部门协助财务人员进行填报。</t>
  </si>
  <si>
    <t xml:space="preserve">(五)明细表中填列金额单位为“人民币元”，精确到小数点后两位。 </t>
  </si>
  <si>
    <t>(六)明细表中日期根据要求填至月(如建成年月)或日(如出票日期)，填写日期格式为“2001-05”（不能写为2001.5）或 “2001-05-02”（不能填为2001.5.2）。</t>
  </si>
  <si>
    <t>(七)未指明月利率之处应指年利率，计量单位为“%”。若原始资料中为月利率或日利率,则换算为年利率。</t>
  </si>
  <si>
    <t>(八)明细表与各级汇总表之间的数据已建立链接关系，带“汇总”字样的各明细表中除个别项的减值准备外，其他项中不应直接录入数据。</t>
  </si>
  <si>
    <t>(九)每一张明细表内容超过表中行数时，可在电子表中间直接插入行。注意，不能在第一行和合计行插入行。</t>
  </si>
  <si>
    <t>(十)除本说明已明确提到的可修改之处外，请各填表人员不要对表进行其他任何修改，如删除和增加列等，对填报中出现的问题应及时与评估人员进行沟通，协商解决。</t>
  </si>
  <si>
    <t>(十一)请各被评估单位以法人为单位同时提供打印稿及电子版各一份(二者应完全一致，打印之前请与评估人员沟通以免浪费纸张)。委托方及资产占有方提供给评估师的书面资料一律以A4版面提供。</t>
  </si>
  <si>
    <t>二、评估明细表填表说明</t>
  </si>
  <si>
    <t>1.流动资产类填表说明(表3-1至表3-14)</t>
  </si>
  <si>
    <t>(1)表3-1-1 货币资金--现金</t>
  </si>
  <si>
    <t>“存放部门”要求填企业内部不同的现金存放部门，每一存放部门应分别填列，如“***财务处(科)”；</t>
  </si>
  <si>
    <t>现金表中的外币，应在“帐面价值”一栏填换算后的人民币价值。按币种、存放单位填列明细。</t>
  </si>
  <si>
    <t>(2)表3-1-2 货币资金--银行存款</t>
  </si>
  <si>
    <t>要按每一开户银行明细填写银行名称全称、帐号、金额等，对于同一开户行的不同货币种类存款、不同帐户存款也应分别一一列示，并在“外币帐面金额”栏中注明该外币币种的原始币值。</t>
  </si>
  <si>
    <t>(3)表3-1-3 货币资金--其他货币资金</t>
  </si>
  <si>
    <t>其他货币资金包含外埠存款、信用卡存款、信用证保证金存款等，要分类、分笔填写。对各种货币代值卡，要注明发行的金融单位。</t>
  </si>
  <si>
    <t>如为外埠存款或为信用卡存款，则名称及内容栏填写开户行的名称和帐号。</t>
  </si>
  <si>
    <r>
      <rPr>
        <b/>
        <sz val="12"/>
        <rFont val="Times New Roman"/>
        <charset val="0"/>
      </rPr>
      <t>(4)</t>
    </r>
    <r>
      <rPr>
        <b/>
        <sz val="12"/>
        <rFont val="宋体"/>
        <charset val="134"/>
      </rPr>
      <t>表</t>
    </r>
    <r>
      <rPr>
        <b/>
        <sz val="12"/>
        <rFont val="Times New Roman"/>
        <charset val="0"/>
      </rPr>
      <t xml:space="preserve">3-2-1 </t>
    </r>
    <r>
      <rPr>
        <b/>
        <sz val="12"/>
        <rFont val="宋体"/>
        <charset val="134"/>
      </rPr>
      <t>交易性金融资产</t>
    </r>
    <r>
      <rPr>
        <b/>
        <sz val="12"/>
        <rFont val="Times New Roman"/>
        <charset val="0"/>
      </rPr>
      <t>—</t>
    </r>
    <r>
      <rPr>
        <b/>
        <sz val="12"/>
        <rFont val="宋体"/>
        <charset val="134"/>
      </rPr>
      <t>股票投资</t>
    </r>
    <r>
      <rPr>
        <b/>
        <sz val="12"/>
        <rFont val="Times New Roman"/>
        <charset val="0"/>
      </rPr>
      <t>(</t>
    </r>
    <r>
      <rPr>
        <b/>
        <sz val="12"/>
        <rFont val="宋体"/>
        <charset val="134"/>
      </rPr>
      <t>指持有不超过一年</t>
    </r>
    <r>
      <rPr>
        <b/>
        <sz val="12"/>
        <rFont val="Times New Roman"/>
        <charset val="0"/>
      </rPr>
      <t>)</t>
    </r>
  </si>
  <si>
    <t>①“被投资单位名称”指股票发行单位全称；</t>
  </si>
  <si>
    <t>②“股票名称”指该股票标准简称，包括代码，如太极集团600129；</t>
  </si>
  <si>
    <t>③“股票性质”指填列国家股、法人股或流通股；</t>
  </si>
  <si>
    <t>④“投资日期”指企业购买股票的日期或以其他方式(如非货币性交易换入、以债权换入等)取得股权的协议转让日期，非股票发行日期；</t>
  </si>
  <si>
    <t>⑤持股比例指所持股数量占发行总股本数的比例，如果少量购买，则不填此栏。</t>
  </si>
  <si>
    <r>
      <rPr>
        <b/>
        <sz val="12"/>
        <rFont val="Times New Roman"/>
        <charset val="0"/>
      </rPr>
      <t>(5)</t>
    </r>
    <r>
      <rPr>
        <b/>
        <sz val="12"/>
        <rFont val="宋体"/>
        <charset val="134"/>
      </rPr>
      <t>表</t>
    </r>
    <r>
      <rPr>
        <b/>
        <sz val="12"/>
        <rFont val="Times New Roman"/>
        <charset val="0"/>
      </rPr>
      <t xml:space="preserve">3-2-2 </t>
    </r>
    <r>
      <rPr>
        <b/>
        <sz val="12"/>
        <rFont val="宋体"/>
        <charset val="134"/>
      </rPr>
      <t>交易性金融资产</t>
    </r>
    <r>
      <rPr>
        <b/>
        <sz val="12"/>
        <rFont val="Times New Roman"/>
        <charset val="0"/>
      </rPr>
      <t>—</t>
    </r>
    <r>
      <rPr>
        <b/>
        <sz val="12"/>
        <rFont val="宋体"/>
        <charset val="134"/>
      </rPr>
      <t>债券投资</t>
    </r>
  </si>
  <si>
    <t>债券种类可以按用途（分基建债券、电力债券、专项债券）填列，其他填表情况同表3-2-1。</t>
  </si>
  <si>
    <t>(6)表3-2-3 交易性金融资产－基金投资</t>
  </si>
  <si>
    <r>
      <rPr>
        <sz val="12"/>
        <rFont val="宋体"/>
        <charset val="134"/>
      </rPr>
      <t>参照表</t>
    </r>
    <r>
      <rPr>
        <sz val="12"/>
        <rFont val="Times New Roman"/>
        <charset val="0"/>
      </rPr>
      <t>3-2-2</t>
    </r>
    <r>
      <rPr>
        <sz val="12"/>
        <rFont val="宋体"/>
        <charset val="134"/>
      </rPr>
      <t>。</t>
    </r>
  </si>
  <si>
    <t>(7) 表3-2-4 交易性金融资产－其他投资</t>
  </si>
  <si>
    <r>
      <rPr>
        <sz val="12"/>
        <rFont val="宋体"/>
        <charset val="134"/>
      </rPr>
      <t>参照表</t>
    </r>
    <r>
      <rPr>
        <sz val="12"/>
        <rFont val="Times New Roman"/>
        <charset val="0"/>
      </rPr>
      <t>3-2-1</t>
    </r>
    <r>
      <rPr>
        <sz val="12"/>
        <rFont val="宋体"/>
        <charset val="134"/>
      </rPr>
      <t>。</t>
    </r>
  </si>
  <si>
    <t>(8)表3-3 衍生金融资产</t>
  </si>
  <si>
    <r>
      <rPr>
        <sz val="14"/>
        <rFont val="仿宋_GB2312"/>
        <charset val="134"/>
      </rPr>
      <t>参照表</t>
    </r>
    <r>
      <rPr>
        <b/>
        <sz val="12"/>
        <rFont val="Times New Roman"/>
        <charset val="0"/>
      </rPr>
      <t>3-2-2</t>
    </r>
    <r>
      <rPr>
        <b/>
        <sz val="12"/>
        <rFont val="宋体"/>
        <charset val="134"/>
      </rPr>
      <t>。</t>
    </r>
  </si>
  <si>
    <t>(9)表3-4应收票据</t>
  </si>
  <si>
    <t>①“户名”指债务人的户名全称；
②“出票日期”指签发该票据的日期---年月日。
注意事项：对于逾期未收回的应收票据，请在“备注”栏中标明未收回的原因；“涉及法律诉讼”的款项、欠款单位为关联方或内部往来的款项、用于质押的应收票据等应分别在“备注”栏中予以说明。</t>
  </si>
  <si>
    <r>
      <rPr>
        <b/>
        <sz val="12"/>
        <rFont val="Times New Roman"/>
        <charset val="0"/>
      </rPr>
      <t>(10)</t>
    </r>
    <r>
      <rPr>
        <b/>
        <sz val="12"/>
        <rFont val="宋体"/>
        <charset val="134"/>
      </rPr>
      <t>表</t>
    </r>
    <r>
      <rPr>
        <b/>
        <sz val="12"/>
        <rFont val="Times New Roman"/>
        <charset val="0"/>
      </rPr>
      <t xml:space="preserve">3-5 </t>
    </r>
    <r>
      <rPr>
        <b/>
        <sz val="12"/>
        <rFont val="宋体"/>
        <charset val="134"/>
      </rPr>
      <t>应收账款</t>
    </r>
  </si>
  <si>
    <t>①“业务内容”：指发生应收帐款的相应业务名称，应收帐款不分金额大小一律按照债务人和业务内容逐笔填列，不能出现其他；
②“发生日期”：对滚动发生额可按照基准日前最后一次应收帐款发生额的月份月末余额填列；
③“帐龄”：按月数填列，如一年零4个月，则填列“16”即可，对应在1-2年账龄段内列示；
④欠款单位名称应填列全称，不应以地名或不明确的简称代替；
⑤欠款单位为关联方或内部单位的，分开填列。</t>
  </si>
  <si>
    <t>(11)表3-6 应收账款融资</t>
  </si>
  <si>
    <t>(12)表3-7 预付款项</t>
  </si>
  <si>
    <r>
      <rPr>
        <sz val="12"/>
        <rFont val="宋体"/>
        <charset val="134"/>
      </rPr>
      <t>参照表</t>
    </r>
    <r>
      <rPr>
        <sz val="12"/>
        <rFont val="Times New Roman"/>
        <charset val="0"/>
      </rPr>
      <t>3-5</t>
    </r>
    <r>
      <rPr>
        <sz val="12"/>
        <rFont val="宋体"/>
        <charset val="134"/>
      </rPr>
      <t>。
对预付设备款所涉及的实物已到货安装、使用，在清查时应注意与实物管理部门核对，以免出现重复申报或资产非真实盘盈。</t>
    </r>
  </si>
  <si>
    <t>(13)表3-8 其他应收款</t>
  </si>
  <si>
    <t>参照表3-5。</t>
  </si>
  <si>
    <t>(14)表3-9-1至3-9-12 存货类</t>
  </si>
  <si>
    <t>①存货类原则上按名称或规格型号逐个填列，但如数量过多，则可按小类填列；</t>
  </si>
  <si>
    <t>②按类填列的存货“单价”指平均单价(为倒算值)，即“数量”乘以“单价”，应等于“金额”；</t>
  </si>
  <si>
    <t>③对于按计划成本入帐的存货，在该科目的倒数第二行填列材料成本差异；</t>
  </si>
  <si>
    <t>④对帐面已没有反映的在用低值易耗品，可根据实际情况填列对生产经营较重要的工具且价值量较大的物品，如仪器仪表等。</t>
  </si>
  <si>
    <t>⑤如原材料存在损毁、变质现象，应在“备注”栏中注明，并说明库存时间；产成品及分期收款发出商品应按畅销、正常、勉强销售、滞销几种情况在适销程度栏打钩；已发出但未作帐务处理的，在备注栏注明产品去向；对残次、冷背、呆滞的产成品(库存商品)也在备注栏注明；低值易耗品不采用一次摊销法摊销时，在备注栏中作出说明。</t>
  </si>
  <si>
    <t>(15)表3-10 合同资产</t>
  </si>
  <si>
    <r>
      <rPr>
        <sz val="12"/>
        <rFont val="宋体"/>
        <charset val="134"/>
      </rPr>
      <t>参照表</t>
    </r>
    <r>
      <rPr>
        <sz val="12"/>
        <rFont val="Times New Roman"/>
        <charset val="0"/>
      </rPr>
      <t>3-5</t>
    </r>
    <r>
      <rPr>
        <sz val="12"/>
        <rFont val="宋体"/>
        <charset val="134"/>
      </rPr>
      <t>。</t>
    </r>
  </si>
  <si>
    <r>
      <rPr>
        <b/>
        <sz val="12"/>
        <rFont val="Times New Roman"/>
        <charset val="0"/>
      </rPr>
      <t>(16)</t>
    </r>
    <r>
      <rPr>
        <b/>
        <sz val="12"/>
        <rFont val="宋体"/>
        <charset val="134"/>
      </rPr>
      <t>表</t>
    </r>
    <r>
      <rPr>
        <b/>
        <sz val="12"/>
        <rFont val="Times New Roman"/>
        <charset val="0"/>
      </rPr>
      <t>3</t>
    </r>
    <r>
      <rPr>
        <b/>
        <sz val="12"/>
        <rFont val="宋体"/>
        <charset val="134"/>
      </rPr>
      <t>－</t>
    </r>
    <r>
      <rPr>
        <b/>
        <sz val="12"/>
        <rFont val="Times New Roman"/>
        <charset val="0"/>
      </rPr>
      <t xml:space="preserve">11 </t>
    </r>
    <r>
      <rPr>
        <b/>
        <sz val="12"/>
        <rFont val="宋体"/>
        <charset val="134"/>
      </rPr>
      <t>持有待售资产</t>
    </r>
  </si>
  <si>
    <t>按照合同内容填写。</t>
  </si>
  <si>
    <t>(17)表3--12 一年内到期的非流动资产</t>
  </si>
  <si>
    <t>按照不同的项目内容逐笔填写。</t>
  </si>
  <si>
    <t>(18)表3--11 其他流动资产</t>
  </si>
  <si>
    <t>2.非流动资产填表说明(表4--1至4--17)</t>
  </si>
  <si>
    <t>(1)表4--1 债权投资</t>
  </si>
  <si>
    <t>(2)表4--2 其他债权投资</t>
  </si>
  <si>
    <t>(3)表4--3 长期应收款</t>
  </si>
  <si>
    <t>******</t>
  </si>
  <si>
    <t>(4)表4--4 长期股权投资</t>
  </si>
  <si>
    <t>对于有特殊约定的长期投资，在备注栏简述约定的内容。</t>
  </si>
  <si>
    <t>(5)表4-5 其他权益工具投资</t>
  </si>
  <si>
    <t>按照不同的工具内容逐笔填写。</t>
  </si>
  <si>
    <t>(6)表4-6 其他非流动金融资产</t>
  </si>
  <si>
    <t>按照不同的资产内容逐笔填写。</t>
  </si>
  <si>
    <t>(7)表4--7 投资性房地产</t>
  </si>
  <si>
    <t>结合资产类别填报土地或房屋资产相关项目，具体填要求同5－1－1房屋建筑物或表5－3土地评估明细表相关要求。</t>
  </si>
  <si>
    <t>(8)表4--8 固定资产</t>
  </si>
  <si>
    <t>1)表4-8-1，固定资产—房屋建筑物清查评估明细表</t>
  </si>
  <si>
    <t>如因故几项建筑物无法分别标明帐面价值,可统一填写帐面价值,但实物需逐栋填列。</t>
  </si>
  <si>
    <t>“房产证号及对应土地证号”为房产证及土地证上标明的号码，应填写齐全；</t>
  </si>
  <si>
    <t>“建筑物名称”一栏是指该栋房屋现用名称；</t>
  </si>
  <si>
    <t>“用途”指该建筑物目前的用途，如用于生产、办公等；</t>
  </si>
  <si>
    <t>“建筑结构”一栏是指该栋建筑物的建筑结构形式，须填写与现在实际结构状况相一致的名称。</t>
  </si>
  <si>
    <t>现将各种类型结构含义分述如下：</t>
  </si>
  <si>
    <t>A.框架结构，指钢筋混凝土柱、梁、板整体浇注的结构，包括钢筋混凝土预制柱、梁、结点后浇的刚性结点框架结构；表中填写“框架“。</t>
  </si>
  <si>
    <t>B.框剪结构，指钢筋混凝土柱、梁、板、剪力墙现浇的整体结构；表中填写“框剪 “。</t>
  </si>
  <si>
    <t>C.排架结构，一般指预制钢筋混凝土柱、吊车梁、屋架或屋面斜梁的装配式结构，其中屋架可以是钢筋混凝土或钢屋架。表中填写“排架“。</t>
  </si>
  <si>
    <t>D.砖混结构，以砖砌体及钢筋混凝土梁、构造柱、楼板为混合承重体系的结构类型。以砖柱为竖向承重构件的砖排架结构并入“砖混结构”类型内。表中填写“砖混“。</t>
  </si>
  <si>
    <t>E.砖木结构，指砖墙、砖柱及木屋架为联合承重体的结构类型，屋面必须是木屋面板及挂瓦的作法。表中填写“砖木“。</t>
  </si>
  <si>
    <t>F.简易结构，指屋架为轻型钢架或简易木屋架上面直接安设玻璃钢瓦或瓦楞铁皮瓦的简易结构。表中填写“简易“。</t>
  </si>
  <si>
    <t>G.钢棚结构，指无围护墙，或半截围护墙，屋面为轻型钢架搁置的砖柱或轻钢支柱上的棚类结构。表中填写“钢棚“。</t>
  </si>
  <si>
    <t>对于上述结构中，“钢棚结构”属于临时建筑，一般不办理房产证，故该类型的项目一律填在“构筑物”评估表中。</t>
  </si>
  <si>
    <t>在填写结构类型时，一律以上述规定为准，原帐面填写的类型名称与本规定不一致时，应按本规定进行更改。</t>
  </si>
  <si>
    <t>“建筑面积”一栏是指纳入评估范围的建筑物的建筑面积，应同房产证或购房合同面积相一致，如无房产证，填写工程竣工决算书上的面积数，否则就需要重新丈量；对改建、扩建已改变了原有建筑面积，应以现在实有的建筑面积填报，但必须在备注中加以说明，应注意在增加面积的同时，应增加帐面原值及净值。如增加面积的价值未入帐，应在备注中注明未入帐部分的建筑面积。</t>
  </si>
  <si>
    <t>“建成年月”为竣工时间；</t>
  </si>
  <si>
    <t>“成本单价”一栏是指帐面原值与“建筑面积”的比值。
对于盘盈、盘亏、毁损、报废、闲置等非正常资产状况应在备注栏中说明！</t>
  </si>
  <si>
    <r>
      <rPr>
        <b/>
        <sz val="12"/>
        <rFont val="Times New Roman"/>
        <charset val="0"/>
      </rPr>
      <t>2)</t>
    </r>
    <r>
      <rPr>
        <b/>
        <sz val="12"/>
        <rFont val="宋体"/>
        <charset val="134"/>
      </rPr>
      <t>表</t>
    </r>
    <r>
      <rPr>
        <b/>
        <sz val="12"/>
        <rFont val="Times New Roman"/>
        <charset val="0"/>
      </rPr>
      <t>4-8-2</t>
    </r>
    <r>
      <rPr>
        <b/>
        <sz val="12"/>
        <rFont val="宋体"/>
        <charset val="134"/>
      </rPr>
      <t>，固定资产</t>
    </r>
    <r>
      <rPr>
        <b/>
        <sz val="12"/>
        <rFont val="Times New Roman"/>
        <charset val="0"/>
      </rPr>
      <t>—</t>
    </r>
    <r>
      <rPr>
        <b/>
        <sz val="12"/>
        <rFont val="宋体"/>
        <charset val="134"/>
      </rPr>
      <t>构筑物及其他辅助设施清查评估明细表</t>
    </r>
  </si>
  <si>
    <t>构筑物指与建筑物相匹配的场地、水池、围墙、道路等设施。</t>
  </si>
  <si>
    <t>各项目填写要求如下：</t>
  </si>
  <si>
    <t>(1)水池：单位“个”，材质：砖、钢筋砼等，规格：外形”长l´宽b´高h(m)”，”容积m3”,有盖或无盖；例如15´55´30，22m3，有盖。</t>
  </si>
  <si>
    <t>(2)烟囱、水塔：单位：“座”，材质：“砖，钢筋砼”等，规格：“高h´上口直径(m)。”例： 60´2.5</t>
  </si>
  <si>
    <t>(3)框架：单位：“座”或“t”(用于钢框架)、材质：“钢筋砼”或“钢结构”等，规格：“长l´宽b´高h(m)”例：120´18´50</t>
  </si>
  <si>
    <t>(4)水井：单位：“口”、材质：“砖、钢筋砼”等，规格：深h´上口直径D(m)；例：60´2；</t>
  </si>
  <si>
    <t>(5)道路：单位“m”,材质:“砼面、沥青面、砖面”等，规格：“宽b(m)，δ厚(mm)”，例：b =6m，δ=200mm；</t>
  </si>
  <si>
    <t>(6)围墙：单位“m”，材质:“砖砌、砖铁栏杆”等，规格：“高h(m),例：h=2 m，对于砖墙还应填写墙厚，例：h=2m，δ=240(mm)；</t>
  </si>
  <si>
    <t>(7)地沟：单位“m”，材质：“砖、砼”等，规格：“宽b´深h(m)”,例：5´2；</t>
  </si>
  <si>
    <t>(8)挡土墙：单位“m3”，材质:“毛石、砼”等。</t>
  </si>
  <si>
    <r>
      <rPr>
        <b/>
        <sz val="12"/>
        <rFont val="Times New Roman"/>
        <charset val="0"/>
      </rPr>
      <t xml:space="preserve">  3)</t>
    </r>
    <r>
      <rPr>
        <b/>
        <sz val="12"/>
        <rFont val="宋体"/>
        <charset val="134"/>
      </rPr>
      <t>表</t>
    </r>
    <r>
      <rPr>
        <b/>
        <sz val="12"/>
        <rFont val="Times New Roman"/>
        <charset val="0"/>
      </rPr>
      <t>4-8-3</t>
    </r>
    <r>
      <rPr>
        <b/>
        <sz val="12"/>
        <rFont val="宋体"/>
        <charset val="134"/>
      </rPr>
      <t>，</t>
    </r>
    <r>
      <rPr>
        <b/>
        <sz val="12"/>
        <rFont val="Times New Roman"/>
        <charset val="0"/>
      </rPr>
      <t xml:space="preserve"> </t>
    </r>
    <r>
      <rPr>
        <b/>
        <sz val="12"/>
        <rFont val="宋体"/>
        <charset val="134"/>
      </rPr>
      <t>管道沟槽</t>
    </r>
  </si>
  <si>
    <t>参照表4-8-2。</t>
  </si>
  <si>
    <t xml:space="preserve">  4)表4-8-4， 井巷工程</t>
  </si>
  <si>
    <t xml:space="preserve">  5)表4-8-5，机器设备清查评估明细表</t>
  </si>
  <si>
    <t xml:space="preserve">        机器设备原则上按单台(套)填列，即每行只填一台(套)，如有5台（套）相同设备，应填写5行(因为即使购置与启用日期相同，其使用状况或技术状况可能不同)，但当存在同批购入、相同规格型号且使用环境及状况基本相同的多台    （套）设备时，可合并填列,并将数量填入数量栏；</t>
  </si>
  <si>
    <t>如购置时为整套购入，可在该设备起始行相应列填写该设备的名称及帐面值（填写整套设备的价值），在其下面各行分别填列该套设备的明细项。</t>
  </si>
  <si>
    <t>对停用、不需用、待报废、淘汰、盘亏、盘盈、二手设备等应在备注栏标明。</t>
  </si>
  <si>
    <t>“设备名称”、“规格型号”、“生产厂家”要按设备铭牌填写。</t>
  </si>
  <si>
    <t>“启用年月”指机器设备的实际启用年月。</t>
  </si>
  <si>
    <t>“存放地点”填写最基层的单位。</t>
  </si>
  <si>
    <t>6)表4-8-6，车辆清查评估明细表</t>
  </si>
  <si>
    <t>车辆牌号指当地交管部门颁发的车辆牌照号；已行驶公里数可圆整至百位即可，如53441公里或申报为“53400”；仪表盘、发动机等发生更换的应在备注栏注明。</t>
  </si>
  <si>
    <r>
      <rPr>
        <b/>
        <sz val="12"/>
        <rFont val="Times New Roman"/>
        <charset val="0"/>
      </rPr>
      <t>7)</t>
    </r>
    <r>
      <rPr>
        <b/>
        <sz val="12"/>
        <rFont val="宋体"/>
        <charset val="134"/>
      </rPr>
      <t>表</t>
    </r>
    <r>
      <rPr>
        <b/>
        <sz val="12"/>
        <rFont val="Times New Roman"/>
        <charset val="0"/>
      </rPr>
      <t>4-8-7</t>
    </r>
    <r>
      <rPr>
        <b/>
        <sz val="12"/>
        <rFont val="宋体"/>
        <charset val="134"/>
      </rPr>
      <t>，电子设备清查评估明细表</t>
    </r>
  </si>
  <si>
    <t>电子设备是指自动化办公设备及家用电器，如计算机、打印机、复印机、传真机、空调、冰柜、碎纸机、手机、寻呼机、电视机、音响设备、摄像机、开水器等。</t>
  </si>
  <si>
    <t>规格型号应填写主要技术参数(配置)，如电脑应填写主频、内存、硬盘、显示器；</t>
  </si>
  <si>
    <t>其他可参照表5-2-1填写。</t>
  </si>
  <si>
    <t>8）表4-8-8， 土地</t>
  </si>
  <si>
    <r>
      <rPr>
        <sz val="12"/>
        <rFont val="宋体"/>
        <charset val="134"/>
      </rPr>
      <t>参照表</t>
    </r>
    <r>
      <rPr>
        <sz val="12"/>
        <rFont val="Times New Roman"/>
        <charset val="0"/>
      </rPr>
      <t>4-7-3</t>
    </r>
    <r>
      <rPr>
        <sz val="12"/>
        <rFont val="宋体"/>
        <charset val="134"/>
      </rPr>
      <t>。</t>
    </r>
  </si>
  <si>
    <t>9）表4-8-9， 船舶</t>
  </si>
  <si>
    <t>(9)表4-9-1 在建工程—土建工程清查评估明细表</t>
  </si>
  <si>
    <t>“付款比例”是指该工程评估基准日时已付金额与概算总投资额之比；</t>
  </si>
  <si>
    <t>“形象进度”是指该工程评估基准日的实际完工程度；</t>
  </si>
  <si>
    <t>在备注栏标注在建工程的施工状况，比如：停工项目、竣工项目、施工项目；如已完工但尚未进行竣工决算，也请在备注中标明。</t>
  </si>
  <si>
    <t>(10)表4-9-2 在建工程—设备安装工程清查评估明细表</t>
  </si>
  <si>
    <t>“项目名称”应与安装合同所列示的项目名称一致；“设备名称”是指设备安装工程中包含设备的名称；</t>
  </si>
  <si>
    <t>“资金成本”指资本化的利息。</t>
  </si>
  <si>
    <r>
      <rPr>
        <sz val="12"/>
        <rFont val="Times New Roman"/>
        <charset val="0"/>
      </rPr>
      <t xml:space="preserve"> </t>
    </r>
    <r>
      <rPr>
        <sz val="12"/>
        <rFont val="宋体"/>
        <charset val="134"/>
      </rPr>
      <t>请按照工程项目整理填列本表，不应按照财务入账时间顺序填列。</t>
    </r>
  </si>
  <si>
    <t>(11)表4-9-3 在建工程—待摊投资</t>
  </si>
  <si>
    <r>
      <rPr>
        <sz val="12"/>
        <rFont val="Times New Roman"/>
        <charset val="0"/>
      </rPr>
      <t xml:space="preserve"> </t>
    </r>
    <r>
      <rPr>
        <sz val="12"/>
        <rFont val="宋体"/>
        <charset val="134"/>
      </rPr>
      <t>请按照项目及对应的费用内容填列本表</t>
    </r>
  </si>
  <si>
    <t xml:space="preserve">(12)表4-9-4 工程物资清查评估明细表
</t>
  </si>
  <si>
    <r>
      <rPr>
        <sz val="12"/>
        <rFont val="宋体"/>
        <charset val="134"/>
      </rPr>
      <t>工程物资的填列参照存货</t>
    </r>
    <r>
      <rPr>
        <sz val="12"/>
        <rFont val="Times New Roman"/>
        <charset val="0"/>
      </rPr>
      <t>--</t>
    </r>
    <r>
      <rPr>
        <sz val="12"/>
        <rFont val="宋体"/>
        <charset val="134"/>
      </rPr>
      <t>原材料。</t>
    </r>
  </si>
  <si>
    <t>(13)表4-10 生产性生物资产</t>
  </si>
  <si>
    <t>按照具体资产种类逐笔填写。</t>
  </si>
  <si>
    <t>(14)表4-11 油气资产</t>
  </si>
  <si>
    <t>按照资产类别及所属矿区等逐笔填写。</t>
  </si>
  <si>
    <t>(15)表4-12 使用权资产</t>
  </si>
  <si>
    <t>按照租赁合同中标识的内容逐笔填写。</t>
  </si>
  <si>
    <t>(16)表4-13-1  无形资产－土地</t>
  </si>
  <si>
    <r>
      <rPr>
        <sz val="12"/>
        <rFont val="宋体"/>
        <charset val="134"/>
      </rPr>
      <t>参照表</t>
    </r>
    <r>
      <rPr>
        <b/>
        <sz val="12"/>
        <rFont val="Times New Roman"/>
        <charset val="0"/>
      </rPr>
      <t>4-7-3</t>
    </r>
    <r>
      <rPr>
        <b/>
        <sz val="12"/>
        <rFont val="宋体"/>
        <charset val="134"/>
      </rPr>
      <t>。</t>
    </r>
  </si>
  <si>
    <t>(17)表4-13－2 无形资产－矿业权</t>
  </si>
  <si>
    <t>按照矿权证载内容逐笔填写。</t>
  </si>
  <si>
    <t>(18)表4-12-3  无形资产—其他无形资产清查评估明细表</t>
  </si>
  <si>
    <t>内容名称应与所对应的无形资产证书或其他证明文件(如发票)上的名称相符。</t>
  </si>
  <si>
    <t>(19)表4-14  开发支出清查评估明细表</t>
  </si>
  <si>
    <t>*********</t>
  </si>
  <si>
    <t>(20)表4-14  商誉清查评估明细表</t>
  </si>
  <si>
    <t>(21)表4-15 长期待摊费用清查评估明细表</t>
  </si>
  <si>
    <t>费用名称或内容应详细填列,如“**租入设备改良款”、“**设备大修费用“等。</t>
  </si>
  <si>
    <t>(22)表4-16 递延所得税清查评估明细表</t>
  </si>
  <si>
    <t>(23)表4-17 其他非流动资产清查评估明细表</t>
  </si>
  <si>
    <t>参照其他流动资产。</t>
  </si>
  <si>
    <t>3.负债类填表说明(表5-1至表6-8)</t>
  </si>
  <si>
    <t>(1)长、短期借款（表5-1，表6-1）</t>
  </si>
  <si>
    <t>“放款银行或机构名称”应填写全称；</t>
  </si>
  <si>
    <t>(2)交易性金融负债（表5-2）</t>
  </si>
  <si>
    <t>“金融机构名称”应填写全称；</t>
  </si>
  <si>
    <t>“发生日期”填列票据的签发日期；</t>
  </si>
  <si>
    <t>(3)衍生金融负债（表5-3）</t>
  </si>
  <si>
    <t>参照表3-2-2。</t>
  </si>
  <si>
    <t>(4)应付票据 （表5-4）</t>
  </si>
  <si>
    <t>(5)应付帐款（表5-5）、预收帐款（表5-6）</t>
  </si>
  <si>
    <t>(6)合同负债 （表5－7）</t>
  </si>
  <si>
    <t>(7)应付职工薪酬（表5-8）</t>
  </si>
  <si>
    <t>发生日期填写基准日前贷方最后一笔发生额的日期；备注中应注明计提依据(如：工效挂钩批准额度／年***万元)及基准日应付工资账面余额的滚存期间。</t>
  </si>
  <si>
    <t>(8)应交税费（表5-9）</t>
  </si>
  <si>
    <t>征税机关指被评估单位的专管税务机关，应填写全称；发生日期填写贷方最后一笔发生额的日期；税种指增值税、消费税、城建税等；备注中应注明税款所属期间。</t>
  </si>
  <si>
    <t>(9)其他应付款（表5-10）</t>
  </si>
  <si>
    <t>(10)持有待售负债 （表5-11）</t>
  </si>
  <si>
    <r>
      <rPr>
        <sz val="12"/>
        <rFont val="宋体"/>
        <charset val="134"/>
      </rPr>
      <t>参照表</t>
    </r>
    <r>
      <rPr>
        <sz val="12"/>
        <rFont val="Times New Roman"/>
        <charset val="0"/>
      </rPr>
      <t>3-11</t>
    </r>
    <r>
      <rPr>
        <sz val="12"/>
        <rFont val="宋体"/>
        <charset val="134"/>
      </rPr>
      <t>。</t>
    </r>
  </si>
  <si>
    <t>(11)一年内到期的非流动负债（表5-12）</t>
  </si>
  <si>
    <t>参照长期借款</t>
  </si>
  <si>
    <t>(12)其他流动负债 （表5－13）</t>
  </si>
  <si>
    <t>(13)应付债券（表6-2）</t>
  </si>
  <si>
    <t>参照债券投资</t>
  </si>
  <si>
    <t>(14)租赁负债 （表6-3）</t>
  </si>
  <si>
    <t>(15)长期应付款 （表6-4）</t>
  </si>
  <si>
    <t>(16)预计负债 （表6-5）</t>
  </si>
  <si>
    <t>(17)递延收益 （表6-6）</t>
  </si>
  <si>
    <t>按照递延收益的项目逐笔填写。</t>
  </si>
  <si>
    <t>(18)递延所得税负债（表6-7）</t>
  </si>
  <si>
    <t>(19)其他非流动负债（表6-8）</t>
  </si>
  <si>
    <r>
      <rPr>
        <u/>
        <sz val="10"/>
        <color indexed="12"/>
        <rFont val="宋体"/>
        <charset val="134"/>
      </rPr>
      <t>返回索引页</t>
    </r>
  </si>
  <si>
    <t>资产</t>
  </si>
  <si>
    <t>注释</t>
  </si>
  <si>
    <r>
      <rPr>
        <sz val="10"/>
        <rFont val="宋体"/>
        <charset val="134"/>
      </rPr>
      <t>基准日审定数</t>
    </r>
  </si>
  <si>
    <t xml:space="preserve">负债和所有者权益 </t>
  </si>
  <si>
    <t>流动资产：</t>
  </si>
  <si>
    <t>流动负债：</t>
  </si>
  <si>
    <r>
      <rPr>
        <sz val="10"/>
        <color indexed="8"/>
        <rFont val="宋体"/>
        <charset val="134"/>
      </rPr>
      <t>货币资金</t>
    </r>
  </si>
  <si>
    <r>
      <rPr>
        <sz val="10"/>
        <color indexed="8"/>
        <rFont val="宋体"/>
        <charset val="134"/>
      </rPr>
      <t>交易性金融资产</t>
    </r>
  </si>
  <si>
    <r>
      <rPr>
        <sz val="10"/>
        <color indexed="8"/>
        <rFont val="宋体"/>
        <charset val="134"/>
      </rPr>
      <t>应收款项融资</t>
    </r>
  </si>
  <si>
    <r>
      <rPr>
        <sz val="10"/>
        <color indexed="8"/>
        <rFont val="宋体"/>
        <charset val="134"/>
      </rPr>
      <t>预付款项</t>
    </r>
  </si>
  <si>
    <r>
      <rPr>
        <sz val="10"/>
        <color indexed="8"/>
        <rFont val="宋体"/>
        <charset val="134"/>
      </rPr>
      <t>存货</t>
    </r>
  </si>
  <si>
    <r>
      <rPr>
        <sz val="10"/>
        <color indexed="8"/>
        <rFont val="宋体"/>
        <charset val="134"/>
      </rPr>
      <t>合同资产</t>
    </r>
  </si>
  <si>
    <r>
      <rPr>
        <sz val="10"/>
        <color indexed="8"/>
        <rFont val="宋体"/>
        <charset val="134"/>
      </rPr>
      <t>持有待售资产</t>
    </r>
  </si>
  <si>
    <r>
      <rPr>
        <sz val="10"/>
        <color indexed="8"/>
        <rFont val="宋体"/>
        <charset val="134"/>
      </rPr>
      <t>一年内到期的非流动资产</t>
    </r>
  </si>
  <si>
    <t>流动资产合计</t>
  </si>
  <si>
    <t>流动负债合计</t>
  </si>
  <si>
    <t>非流动资产：</t>
  </si>
  <si>
    <t>非流动负债：</t>
  </si>
  <si>
    <r>
      <rPr>
        <sz val="10"/>
        <color indexed="8"/>
        <rFont val="宋体"/>
        <charset val="134"/>
      </rPr>
      <t>债权投资</t>
    </r>
  </si>
  <si>
    <r>
      <rPr>
        <sz val="10"/>
        <color indexed="8"/>
        <rFont val="宋体"/>
        <charset val="134"/>
      </rPr>
      <t>长期应收款</t>
    </r>
  </si>
  <si>
    <r>
      <rPr>
        <sz val="10"/>
        <color indexed="8"/>
        <rFont val="宋体"/>
        <charset val="134"/>
      </rPr>
      <t>其他权益工具投资</t>
    </r>
  </si>
  <si>
    <t>固定资产净额</t>
  </si>
  <si>
    <t>非流动负债合计</t>
  </si>
  <si>
    <t>负债合计</t>
  </si>
  <si>
    <r>
      <rPr>
        <b/>
        <sz val="10"/>
        <rFont val="宋体"/>
        <charset val="134"/>
      </rPr>
      <t>所有者权益（或股东权益）：</t>
    </r>
  </si>
  <si>
    <t>实收资本（或股本）</t>
  </si>
  <si>
    <r>
      <rPr>
        <sz val="10"/>
        <rFont val="宋体"/>
        <charset val="134"/>
      </rPr>
      <t>其他权益工具</t>
    </r>
  </si>
  <si>
    <r>
      <rPr>
        <sz val="10"/>
        <rFont val="宋体"/>
        <charset val="134"/>
      </rPr>
      <t>其中：优先股</t>
    </r>
  </si>
  <si>
    <r>
      <rPr>
        <sz val="10"/>
        <rFont val="Times New Roman"/>
        <charset val="0"/>
      </rPr>
      <t xml:space="preserve">      </t>
    </r>
    <r>
      <rPr>
        <sz val="10"/>
        <rFont val="宋体"/>
        <charset val="134"/>
      </rPr>
      <t>永续债</t>
    </r>
  </si>
  <si>
    <t>资本公积</t>
  </si>
  <si>
    <t>减：库存股</t>
  </si>
  <si>
    <r>
      <rPr>
        <sz val="10"/>
        <rFont val="宋体"/>
        <charset val="134"/>
      </rPr>
      <t>其他综合收益</t>
    </r>
  </si>
  <si>
    <t>非流动资产合计</t>
  </si>
  <si>
    <t>专项储备</t>
  </si>
  <si>
    <t>盈余公积</t>
  </si>
  <si>
    <t>未分配利润</t>
  </si>
  <si>
    <r>
      <rPr>
        <b/>
        <sz val="10"/>
        <rFont val="宋体"/>
        <charset val="134"/>
      </rPr>
      <t>所有者权益（或股东权益）合计</t>
    </r>
  </si>
  <si>
    <t>资产总计</t>
  </si>
  <si>
    <r>
      <rPr>
        <b/>
        <sz val="10"/>
        <rFont val="宋体"/>
        <charset val="134"/>
      </rPr>
      <t>负债和所有者权益（或股东权益）总计</t>
    </r>
  </si>
  <si>
    <t>Y</t>
  </si>
  <si>
    <r>
      <rPr>
        <b/>
        <sz val="12"/>
        <rFont val="宋体"/>
        <charset val="134"/>
      </rPr>
      <t>表</t>
    </r>
    <r>
      <rPr>
        <b/>
        <sz val="12"/>
        <rFont val="Times New Roman"/>
        <charset val="0"/>
      </rPr>
      <t xml:space="preserve">1                              </t>
    </r>
    <r>
      <rPr>
        <b/>
        <sz val="12"/>
        <rFont val="宋体"/>
        <charset val="134"/>
      </rPr>
      <t>基本信息</t>
    </r>
    <r>
      <rPr>
        <b/>
        <sz val="12"/>
        <rFont val="Times New Roman"/>
        <charset val="0"/>
      </rPr>
      <t xml:space="preserve">     </t>
    </r>
  </si>
  <si>
    <t>项目</t>
  </si>
  <si>
    <t>内容</t>
  </si>
  <si>
    <t>报告名称</t>
  </si>
  <si>
    <t xml:space="preserve">中国石油天然气股份有限公司塔里木油田分公司塔西南勘探开发公司拟处置460项废旧物资及报废资产项目
报废固定资产项目
</t>
  </si>
  <si>
    <t>委托人全称</t>
  </si>
  <si>
    <t>被评估单位全称</t>
  </si>
  <si>
    <t>评估对象</t>
  </si>
  <si>
    <t>企业整体价值</t>
  </si>
  <si>
    <t>价值类型</t>
  </si>
  <si>
    <t>残余价值</t>
  </si>
  <si>
    <t>价值类型定义</t>
  </si>
  <si>
    <t>评估方法</t>
  </si>
  <si>
    <t>资产基础法、收益法</t>
  </si>
  <si>
    <t>评估基准日</t>
  </si>
  <si>
    <t>最终选取的评估方法</t>
  </si>
  <si>
    <t>资产基础法</t>
  </si>
  <si>
    <t>最终评估结果</t>
  </si>
  <si>
    <t>N</t>
  </si>
  <si>
    <t>资产评估范围</t>
  </si>
  <si>
    <t>负债评估范围</t>
  </si>
  <si>
    <t>流动资产评估范围</t>
  </si>
  <si>
    <t>流动负债评估范围</t>
  </si>
  <si>
    <t>非流动负债评估范围</t>
  </si>
  <si>
    <r>
      <rPr>
        <b/>
        <sz val="12"/>
        <rFont val="Times New Roman"/>
        <charset val="0"/>
      </rPr>
      <t>表2                             评估结果汇总表</t>
    </r>
  </si>
  <si>
    <t>总资产账面值</t>
  </si>
  <si>
    <t>总负债账面值</t>
  </si>
  <si>
    <t>所有者权益账面值</t>
  </si>
  <si>
    <t>资产基础法评估值</t>
  </si>
  <si>
    <t>收益法评估值</t>
  </si>
  <si>
    <t>市场法评估值</t>
  </si>
  <si>
    <t>资产基础法增值额</t>
  </si>
  <si>
    <t>资产基础法增值率</t>
  </si>
  <si>
    <t>收益法增值额</t>
  </si>
  <si>
    <t>收益法增值率</t>
  </si>
  <si>
    <t>市场法增值额</t>
  </si>
  <si>
    <t>无增减值变化</t>
  </si>
  <si>
    <t>市场法增值率</t>
  </si>
  <si>
    <t>（收益法-资产基础法）结果</t>
  </si>
  <si>
    <t>收-成差异率</t>
  </si>
  <si>
    <t>（收益法-市场法）结果</t>
  </si>
  <si>
    <t>收-市差异率</t>
  </si>
  <si>
    <r>
      <rPr>
        <sz val="10"/>
        <rFont val="宋体"/>
        <charset val="134"/>
      </rPr>
      <t>（资产基础法</t>
    </r>
    <r>
      <rPr>
        <sz val="10"/>
        <rFont val="Times New Roman"/>
        <charset val="0"/>
      </rPr>
      <t>-</t>
    </r>
    <r>
      <rPr>
        <sz val="10"/>
        <rFont val="宋体"/>
        <charset val="134"/>
      </rPr>
      <t>市场法）结果</t>
    </r>
  </si>
  <si>
    <r>
      <rPr>
        <b/>
        <sz val="12"/>
        <rFont val="Times New Roman"/>
        <charset val="0"/>
      </rPr>
      <t xml:space="preserve"> </t>
    </r>
    <r>
      <rPr>
        <b/>
        <sz val="12"/>
        <rFont val="宋体"/>
        <charset val="134"/>
      </rPr>
      <t>表</t>
    </r>
    <r>
      <rPr>
        <b/>
        <sz val="12"/>
        <rFont val="Times New Roman"/>
        <charset val="0"/>
      </rPr>
      <t xml:space="preserve">3                                                        </t>
    </r>
    <r>
      <rPr>
        <b/>
        <sz val="12"/>
        <rFont val="宋体"/>
        <charset val="134"/>
      </rPr>
      <t>资产基础法评估结果汇总表</t>
    </r>
  </si>
  <si>
    <t>项            目</t>
  </si>
  <si>
    <t>增值率%</t>
  </si>
  <si>
    <t>评估范围</t>
  </si>
  <si>
    <t>A</t>
  </si>
  <si>
    <t>B</t>
  </si>
  <si>
    <t>C=B-A</t>
  </si>
  <si>
    <t>D=C/A×100%</t>
  </si>
  <si>
    <t>其中：长期股权投资</t>
  </si>
  <si>
    <r>
      <rPr>
        <sz val="10"/>
        <rFont val="Times New Roman"/>
        <charset val="0"/>
      </rPr>
      <t xml:space="preserve">      </t>
    </r>
    <r>
      <rPr>
        <sz val="10"/>
        <rFont val="宋体"/>
        <charset val="134"/>
      </rPr>
      <t>投资性房地产</t>
    </r>
  </si>
  <si>
    <t xml:space="preserve">      固定资产</t>
  </si>
  <si>
    <r>
      <rPr>
        <sz val="10"/>
        <rFont val="Times New Roman"/>
        <charset val="0"/>
      </rPr>
      <t xml:space="preserve">      </t>
    </r>
    <r>
      <rPr>
        <sz val="10"/>
        <rFont val="宋体"/>
        <charset val="134"/>
      </rPr>
      <t>在建工程</t>
    </r>
  </si>
  <si>
    <t xml:space="preserve">      油气资产</t>
  </si>
  <si>
    <t xml:space="preserve">      无形资产</t>
  </si>
  <si>
    <r>
      <rPr>
        <sz val="10"/>
        <rFont val="Times New Roman"/>
        <charset val="0"/>
      </rPr>
      <t xml:space="preserve">      </t>
    </r>
    <r>
      <rPr>
        <sz val="10"/>
        <rFont val="宋体"/>
        <charset val="134"/>
      </rPr>
      <t>其中：土地使用权</t>
    </r>
  </si>
  <si>
    <t xml:space="preserve">      其他非流动资产</t>
  </si>
  <si>
    <t>负债总计</t>
  </si>
  <si>
    <t>净资产</t>
  </si>
  <si>
    <r>
      <rPr>
        <b/>
        <sz val="12"/>
        <rFont val="宋体"/>
        <charset val="134"/>
      </rPr>
      <t>表</t>
    </r>
    <r>
      <rPr>
        <b/>
        <sz val="12"/>
        <rFont val="Times New Roman"/>
        <charset val="0"/>
      </rPr>
      <t xml:space="preserve">4-1                       </t>
    </r>
    <r>
      <rPr>
        <b/>
        <sz val="12"/>
        <rFont val="宋体"/>
        <charset val="134"/>
      </rPr>
      <t>被评估单位近三年一期的财务状况如下表</t>
    </r>
    <r>
      <rPr>
        <b/>
        <sz val="12"/>
        <color indexed="10"/>
        <rFont val="宋体"/>
        <charset val="134"/>
      </rPr>
      <t>（母公司口径）</t>
    </r>
  </si>
  <si>
    <t>所有者权益</t>
  </si>
  <si>
    <r>
      <rPr>
        <b/>
        <sz val="12"/>
        <rFont val="宋体"/>
        <charset val="134"/>
      </rPr>
      <t>表</t>
    </r>
    <r>
      <rPr>
        <b/>
        <sz val="12"/>
        <rFont val="Times New Roman"/>
        <charset val="0"/>
      </rPr>
      <t xml:space="preserve">4-2                       </t>
    </r>
    <r>
      <rPr>
        <b/>
        <sz val="12"/>
        <rFont val="宋体"/>
        <charset val="134"/>
      </rPr>
      <t>被评估单位近三年一期的经营状况如下表</t>
    </r>
    <r>
      <rPr>
        <b/>
        <sz val="12"/>
        <color indexed="10"/>
        <rFont val="宋体"/>
        <charset val="134"/>
      </rPr>
      <t>（母公司口径）</t>
    </r>
  </si>
  <si>
    <t>营业收入</t>
  </si>
  <si>
    <t>利润总额</t>
  </si>
  <si>
    <t>净利润</t>
  </si>
  <si>
    <t>其中：归属母公司净利润</t>
  </si>
  <si>
    <r>
      <rPr>
        <b/>
        <sz val="12"/>
        <rFont val="宋体"/>
        <charset val="134"/>
      </rPr>
      <t>表</t>
    </r>
    <r>
      <rPr>
        <b/>
        <sz val="12"/>
        <rFont val="Times New Roman"/>
        <charset val="0"/>
      </rPr>
      <t xml:space="preserve">5                                                                              </t>
    </r>
    <r>
      <rPr>
        <b/>
        <sz val="12"/>
        <rFont val="宋体"/>
        <charset val="134"/>
      </rPr>
      <t>流动资产评估汇总表</t>
    </r>
    <r>
      <rPr>
        <b/>
        <sz val="12"/>
        <rFont val="Times New Roman"/>
        <charset val="0"/>
      </rPr>
      <t xml:space="preserve"> </t>
    </r>
  </si>
  <si>
    <r>
      <rPr>
        <sz val="10"/>
        <rFont val="仿宋_GB2312"/>
        <charset val="134"/>
      </rPr>
      <t>无增减值变化</t>
    </r>
  </si>
  <si>
    <t>应收款项融资</t>
  </si>
  <si>
    <t>存货</t>
  </si>
  <si>
    <t>一年内到期的非流动资产</t>
  </si>
  <si>
    <r>
      <rPr>
        <b/>
        <sz val="12"/>
        <rFont val="宋体"/>
        <charset val="134"/>
      </rPr>
      <t>表</t>
    </r>
    <r>
      <rPr>
        <b/>
        <sz val="12"/>
        <rFont val="Times New Roman"/>
        <charset val="0"/>
      </rPr>
      <t xml:space="preserve">6                               </t>
    </r>
    <r>
      <rPr>
        <b/>
        <sz val="12"/>
        <rFont val="宋体"/>
        <charset val="134"/>
      </rPr>
      <t>货币资金评估汇总表</t>
    </r>
    <r>
      <rPr>
        <b/>
        <sz val="12"/>
        <rFont val="Times New Roman"/>
        <charset val="0"/>
      </rPr>
      <t xml:space="preserve">   </t>
    </r>
  </si>
  <si>
    <r>
      <rPr>
        <b/>
        <sz val="12"/>
        <rFont val="宋体"/>
        <charset val="134"/>
      </rPr>
      <t>表</t>
    </r>
    <r>
      <rPr>
        <b/>
        <sz val="12"/>
        <rFont val="Times New Roman"/>
        <charset val="0"/>
      </rPr>
      <t xml:space="preserve">7                               </t>
    </r>
    <r>
      <rPr>
        <b/>
        <sz val="12"/>
        <rFont val="宋体"/>
        <charset val="134"/>
      </rPr>
      <t>应收账款评估明细表</t>
    </r>
  </si>
  <si>
    <t>应收账款账面余额</t>
  </si>
  <si>
    <t>坏账准备</t>
  </si>
  <si>
    <t>应收账款净额</t>
  </si>
  <si>
    <r>
      <rPr>
        <b/>
        <sz val="12"/>
        <rFont val="宋体"/>
        <charset val="134"/>
      </rPr>
      <t>表</t>
    </r>
    <r>
      <rPr>
        <b/>
        <sz val="12"/>
        <rFont val="Times New Roman"/>
        <charset val="0"/>
      </rPr>
      <t xml:space="preserve">8                             </t>
    </r>
    <r>
      <rPr>
        <b/>
        <sz val="12"/>
        <rFont val="宋体"/>
        <charset val="134"/>
      </rPr>
      <t>其他应收款评估明细表</t>
    </r>
  </si>
  <si>
    <t>其他应收款账面余额</t>
  </si>
  <si>
    <t>其他应收款净额</t>
  </si>
  <si>
    <r>
      <rPr>
        <b/>
        <sz val="12"/>
        <rFont val="宋体"/>
        <charset val="134"/>
      </rPr>
      <t>表</t>
    </r>
    <r>
      <rPr>
        <b/>
        <sz val="12"/>
        <rFont val="Times New Roman"/>
        <charset val="0"/>
      </rPr>
      <t xml:space="preserve">9                                                                                                   </t>
    </r>
    <r>
      <rPr>
        <b/>
        <sz val="12"/>
        <rFont val="宋体"/>
        <charset val="134"/>
      </rPr>
      <t>存货评估汇总表</t>
    </r>
    <r>
      <rPr>
        <b/>
        <sz val="12"/>
        <rFont val="Times New Roman"/>
        <charset val="0"/>
      </rPr>
      <t xml:space="preserve"> </t>
    </r>
  </si>
  <si>
    <t>账面余额</t>
  </si>
  <si>
    <t>减值准备金额</t>
  </si>
  <si>
    <r>
      <rPr>
        <b/>
        <sz val="12"/>
        <rFont val="宋体"/>
        <charset val="134"/>
      </rPr>
      <t>表</t>
    </r>
    <r>
      <rPr>
        <b/>
        <sz val="12"/>
        <rFont val="Times New Roman"/>
        <charset val="0"/>
      </rPr>
      <t xml:space="preserve">10                              </t>
    </r>
    <r>
      <rPr>
        <b/>
        <sz val="12"/>
        <rFont val="宋体"/>
        <charset val="134"/>
      </rPr>
      <t>合同资产评估明细表</t>
    </r>
    <r>
      <rPr>
        <b/>
        <sz val="12"/>
        <rFont val="Times New Roman"/>
        <charset val="0"/>
      </rPr>
      <t xml:space="preserve">   </t>
    </r>
  </si>
  <si>
    <t>合同资产账面余额</t>
  </si>
  <si>
    <t>合同资产净额</t>
  </si>
  <si>
    <r>
      <rPr>
        <b/>
        <sz val="12"/>
        <rFont val="宋体"/>
        <charset val="134"/>
      </rPr>
      <t>表</t>
    </r>
    <r>
      <rPr>
        <b/>
        <sz val="12"/>
        <rFont val="Times New Roman"/>
        <charset val="0"/>
      </rPr>
      <t xml:space="preserve">11                                                                 </t>
    </r>
    <r>
      <rPr>
        <b/>
        <sz val="12"/>
        <rFont val="宋体"/>
        <charset val="134"/>
      </rPr>
      <t>非流动资产评估汇总表</t>
    </r>
    <r>
      <rPr>
        <b/>
        <sz val="12"/>
        <rFont val="Times New Roman"/>
        <charset val="0"/>
      </rPr>
      <t xml:space="preserve"> </t>
    </r>
  </si>
  <si>
    <t>长期应收款</t>
  </si>
  <si>
    <t>其他无形资产</t>
  </si>
  <si>
    <r>
      <rPr>
        <b/>
        <sz val="12"/>
        <rFont val="宋体"/>
        <charset val="134"/>
      </rPr>
      <t>表</t>
    </r>
    <r>
      <rPr>
        <b/>
        <sz val="12"/>
        <rFont val="Times New Roman"/>
        <charset val="0"/>
      </rPr>
      <t xml:space="preserve">12                             </t>
    </r>
    <r>
      <rPr>
        <b/>
        <sz val="12"/>
        <rFont val="宋体"/>
        <charset val="134"/>
      </rPr>
      <t>长期股权投资评估明细表</t>
    </r>
  </si>
  <si>
    <t>长期股权投资账面余额</t>
  </si>
  <si>
    <t>减值准备</t>
  </si>
  <si>
    <t>长期股权投资净额</t>
  </si>
  <si>
    <r>
      <rPr>
        <b/>
        <sz val="12"/>
        <rFont val="宋体"/>
        <charset val="134"/>
      </rPr>
      <t>表</t>
    </r>
    <r>
      <rPr>
        <b/>
        <sz val="12"/>
        <rFont val="Times New Roman"/>
        <charset val="0"/>
      </rPr>
      <t xml:space="preserve">12-1                                                </t>
    </r>
    <r>
      <rPr>
        <b/>
        <sz val="12"/>
        <rFont val="宋体"/>
        <charset val="134"/>
      </rPr>
      <t>长期股权投资概况</t>
    </r>
  </si>
  <si>
    <t>被投资单位名称</t>
  </si>
  <si>
    <t>投资日期</t>
  </si>
  <si>
    <t>协议投资期限</t>
  </si>
  <si>
    <t>持股比例</t>
  </si>
  <si>
    <r>
      <rPr>
        <b/>
        <sz val="12"/>
        <rFont val="宋体"/>
        <charset val="134"/>
      </rPr>
      <t>表</t>
    </r>
    <r>
      <rPr>
        <b/>
        <sz val="12"/>
        <rFont val="Times New Roman"/>
        <charset val="0"/>
      </rPr>
      <t xml:space="preserve">12-2                                                                 </t>
    </r>
    <r>
      <rPr>
        <b/>
        <sz val="12"/>
        <rFont val="宋体"/>
        <charset val="134"/>
      </rPr>
      <t>长期股权投资概况</t>
    </r>
  </si>
  <si>
    <r>
      <rPr>
        <b/>
        <sz val="12"/>
        <rFont val="宋体"/>
        <charset val="134"/>
      </rPr>
      <t>表</t>
    </r>
    <r>
      <rPr>
        <b/>
        <sz val="12"/>
        <rFont val="Times New Roman"/>
        <charset val="0"/>
      </rPr>
      <t xml:space="preserve">13                           </t>
    </r>
    <r>
      <rPr>
        <b/>
        <sz val="12"/>
        <rFont val="宋体"/>
        <charset val="134"/>
      </rPr>
      <t>房屋建</t>
    </r>
    <r>
      <rPr>
        <b/>
        <sz val="12"/>
        <rFont val="Times New Roman"/>
        <charset val="0"/>
      </rPr>
      <t>(</t>
    </r>
    <r>
      <rPr>
        <b/>
        <sz val="12"/>
        <rFont val="宋体"/>
        <charset val="134"/>
      </rPr>
      <t>构</t>
    </r>
    <r>
      <rPr>
        <b/>
        <sz val="12"/>
        <rFont val="Times New Roman"/>
        <charset val="0"/>
      </rPr>
      <t>)</t>
    </r>
    <r>
      <rPr>
        <b/>
        <sz val="12"/>
        <rFont val="宋体"/>
        <charset val="134"/>
      </rPr>
      <t>筑物评估明细表</t>
    </r>
  </si>
  <si>
    <t>减：减值准备</t>
  </si>
  <si>
    <r>
      <rPr>
        <b/>
        <sz val="12"/>
        <rFont val="宋体"/>
        <charset val="134"/>
      </rPr>
      <t>表</t>
    </r>
    <r>
      <rPr>
        <b/>
        <sz val="12"/>
        <rFont val="Times New Roman"/>
        <charset val="0"/>
      </rPr>
      <t xml:space="preserve">14                                                                                                                        </t>
    </r>
    <r>
      <rPr>
        <b/>
        <sz val="12"/>
        <rFont val="宋体"/>
        <charset val="134"/>
      </rPr>
      <t>房屋建</t>
    </r>
    <r>
      <rPr>
        <b/>
        <sz val="12"/>
        <rFont val="Times New Roman"/>
        <charset val="0"/>
      </rPr>
      <t>(</t>
    </r>
    <r>
      <rPr>
        <b/>
        <sz val="12"/>
        <rFont val="宋体"/>
        <charset val="134"/>
      </rPr>
      <t>构</t>
    </r>
    <r>
      <rPr>
        <b/>
        <sz val="12"/>
        <rFont val="Times New Roman"/>
        <charset val="0"/>
      </rPr>
      <t>)</t>
    </r>
    <r>
      <rPr>
        <b/>
        <sz val="12"/>
        <rFont val="宋体"/>
        <charset val="134"/>
      </rPr>
      <t>筑物评估结果汇总表</t>
    </r>
  </si>
  <si>
    <r>
      <rPr>
        <sz val="10"/>
        <rFont val="仿宋_GB2312"/>
        <charset val="134"/>
      </rPr>
      <t>增值率</t>
    </r>
    <r>
      <rPr>
        <sz val="10"/>
        <rFont val="Times New Roman"/>
        <charset val="0"/>
      </rPr>
      <t>%</t>
    </r>
  </si>
  <si>
    <r>
      <rPr>
        <sz val="10"/>
        <rFont val="仿宋_GB2312"/>
        <charset val="134"/>
      </rPr>
      <t>原值</t>
    </r>
  </si>
  <si>
    <r>
      <rPr>
        <sz val="10"/>
        <rFont val="仿宋_GB2312"/>
        <charset val="134"/>
      </rPr>
      <t>净值</t>
    </r>
  </si>
  <si>
    <r>
      <rPr>
        <b/>
        <sz val="12"/>
        <rFont val="宋体"/>
        <charset val="134"/>
      </rPr>
      <t>表</t>
    </r>
    <r>
      <rPr>
        <b/>
        <sz val="12"/>
        <rFont val="Times New Roman"/>
        <charset val="0"/>
      </rPr>
      <t xml:space="preserve">15                                 </t>
    </r>
    <r>
      <rPr>
        <b/>
        <sz val="12"/>
        <rFont val="宋体"/>
        <charset val="134"/>
      </rPr>
      <t>设备类评估明细表</t>
    </r>
  </si>
  <si>
    <r>
      <rPr>
        <b/>
        <sz val="12"/>
        <rFont val="宋体"/>
        <charset val="134"/>
      </rPr>
      <t>表</t>
    </r>
    <r>
      <rPr>
        <b/>
        <sz val="12"/>
        <rFont val="Times New Roman"/>
        <charset val="0"/>
      </rPr>
      <t xml:space="preserve">16                                                                                                                             </t>
    </r>
    <r>
      <rPr>
        <b/>
        <sz val="12"/>
        <rFont val="宋体"/>
        <charset val="134"/>
      </rPr>
      <t>设备类评估结果汇总表</t>
    </r>
    <r>
      <rPr>
        <b/>
        <sz val="12"/>
        <rFont val="Times New Roman"/>
        <charset val="0"/>
      </rPr>
      <t xml:space="preserve"> </t>
    </r>
  </si>
  <si>
    <r>
      <rPr>
        <b/>
        <sz val="12"/>
        <rFont val="宋体"/>
        <charset val="134"/>
      </rPr>
      <t>表</t>
    </r>
    <r>
      <rPr>
        <b/>
        <sz val="12"/>
        <rFont val="Times New Roman"/>
        <charset val="0"/>
      </rPr>
      <t xml:space="preserve">17                                                             </t>
    </r>
    <r>
      <rPr>
        <b/>
        <sz val="12"/>
        <rFont val="宋体"/>
        <charset val="134"/>
      </rPr>
      <t>在建工程评估汇总表</t>
    </r>
    <r>
      <rPr>
        <b/>
        <sz val="12"/>
        <rFont val="Times New Roman"/>
        <charset val="0"/>
      </rPr>
      <t xml:space="preserve"> </t>
    </r>
  </si>
  <si>
    <t>土建工程</t>
  </si>
  <si>
    <t>设备安装工程</t>
  </si>
  <si>
    <t>待摊投资</t>
  </si>
  <si>
    <r>
      <rPr>
        <b/>
        <sz val="12"/>
        <rFont val="宋体"/>
        <charset val="134"/>
      </rPr>
      <t>表</t>
    </r>
    <r>
      <rPr>
        <b/>
        <sz val="12"/>
        <rFont val="Times New Roman"/>
        <charset val="0"/>
      </rPr>
      <t xml:space="preserve">18                                                                            </t>
    </r>
    <r>
      <rPr>
        <b/>
        <sz val="12"/>
        <rFont val="宋体"/>
        <charset val="134"/>
      </rPr>
      <t>流动负债评估汇总表</t>
    </r>
    <r>
      <rPr>
        <b/>
        <sz val="12"/>
        <rFont val="Times New Roman"/>
        <charset val="0"/>
      </rPr>
      <t xml:space="preserve"> </t>
    </r>
  </si>
  <si>
    <r>
      <rPr>
        <b/>
        <sz val="12"/>
        <rFont val="宋体"/>
        <charset val="134"/>
      </rPr>
      <t>表</t>
    </r>
    <r>
      <rPr>
        <b/>
        <sz val="12"/>
        <rFont val="Times New Roman"/>
        <charset val="0"/>
      </rPr>
      <t xml:space="preserve">19                                                                        </t>
    </r>
    <r>
      <rPr>
        <b/>
        <sz val="12"/>
        <rFont val="宋体"/>
        <charset val="134"/>
      </rPr>
      <t>非流动负债评估汇总表</t>
    </r>
    <r>
      <rPr>
        <b/>
        <sz val="12"/>
        <rFont val="Times New Roman"/>
        <charset val="0"/>
      </rPr>
      <t xml:space="preserve"> </t>
    </r>
  </si>
  <si>
    <t>表20</t>
  </si>
  <si>
    <t>评估对象2</t>
  </si>
  <si>
    <t>股东全部权益</t>
  </si>
  <si>
    <t>股东部分权益</t>
  </si>
  <si>
    <t>市场价值</t>
  </si>
  <si>
    <t>市场价值是指自愿买方和自愿卖方在各自理性行事且未受任何强迫的情况下，评估对象在评估基准日进行正常公平交易的价值估计数额。</t>
  </si>
  <si>
    <t>清算价值</t>
  </si>
  <si>
    <t>清算价值是指评估对象处于被迫出售、快速变现等非正常市场条件下的价值估计数额。</t>
  </si>
  <si>
    <t>残余价值是指机器设备、房屋建筑物或者其他有形资产等的拆零变现价值估计数额。</t>
  </si>
  <si>
    <t>公允价值</t>
  </si>
  <si>
    <t>公允价值是指熟悉市场情况的买卖双方在公平交易的条件下和自愿的情况下所确定的价格，或无关联的双方在公平交易的条件下一项资产可以被买卖或者一项负债可以被清偿的成交价格。</t>
  </si>
  <si>
    <t>在用价值</t>
  </si>
  <si>
    <t>在用价值是指将评估对象作为企业、资产组组成部分或者要素资产，按其正在使用方式和程度及其对所属企业或者资产组的贡献的价值估计数额。</t>
  </si>
  <si>
    <t>投资价值</t>
  </si>
  <si>
    <t>投资价值是指评估对象对于具有明确投资目标的特定投资者或者某一类投资者所具有的价值估计数额，亦称特定投资者价值。</t>
  </si>
  <si>
    <t>收益法</t>
  </si>
  <si>
    <t>市场法</t>
  </si>
  <si>
    <t>资产基础法、市场法</t>
  </si>
  <si>
    <t>收益法、市场法</t>
  </si>
  <si>
    <t>资产基础法、收益法、市场法</t>
  </si>
  <si>
    <t>是</t>
  </si>
  <si>
    <t>否</t>
  </si>
  <si>
    <t>流动资产评估汇总表</t>
  </si>
  <si>
    <t>表3</t>
  </si>
  <si>
    <t>金额单位：人民币元</t>
  </si>
  <si>
    <t>编号</t>
  </si>
  <si>
    <t>增减值</t>
  </si>
  <si>
    <t>3-1</t>
  </si>
  <si>
    <t>3-2</t>
  </si>
  <si>
    <t>3-3</t>
  </si>
  <si>
    <t>3-4</t>
  </si>
  <si>
    <t>3-5</t>
  </si>
  <si>
    <t>3-6</t>
  </si>
  <si>
    <t>3-7</t>
  </si>
  <si>
    <t>3-8</t>
  </si>
  <si>
    <t>3-9</t>
  </si>
  <si>
    <t>3-10</t>
  </si>
  <si>
    <t>3-11</t>
  </si>
  <si>
    <t>3-12</t>
  </si>
  <si>
    <t>3-13</t>
  </si>
  <si>
    <t>打印边界</t>
  </si>
  <si>
    <t>货币资金评估汇总表</t>
  </si>
  <si>
    <t>表3-1</t>
  </si>
  <si>
    <t>3-1-1</t>
  </si>
  <si>
    <t>3-1-2</t>
  </si>
  <si>
    <t>3-1-3</t>
  </si>
  <si>
    <t>合     计</t>
  </si>
  <si>
    <t>货币资金—现金评估明细表</t>
  </si>
  <si>
    <t>表3-1-1</t>
  </si>
  <si>
    <t xml:space="preserve">金额单位：人民币元  </t>
  </si>
  <si>
    <t>存放部门（单位)</t>
  </si>
  <si>
    <t>币种</t>
  </si>
  <si>
    <t>外币账面金额</t>
  </si>
  <si>
    <t>评估基准日汇率</t>
  </si>
  <si>
    <t>唯一标识列</t>
  </si>
  <si>
    <t>合         计</t>
  </si>
  <si>
    <t>货币资金—银行存款评估明细表</t>
  </si>
  <si>
    <t>表3-1-2</t>
  </si>
  <si>
    <t>开户银行</t>
  </si>
  <si>
    <t>账号</t>
  </si>
  <si>
    <t>合             计</t>
  </si>
  <si>
    <t>货币资金—其他货币资金评估明细表</t>
  </si>
  <si>
    <t>表3-1-3</t>
  </si>
  <si>
    <t>名称及内容</t>
  </si>
  <si>
    <t>用途</t>
  </si>
  <si>
    <t>交易性金融资产评估汇总表</t>
  </si>
  <si>
    <t>表3-2</t>
  </si>
  <si>
    <t>3-2-1</t>
  </si>
  <si>
    <t>交易性金融资产-股票投资</t>
  </si>
  <si>
    <t>3-2-2</t>
  </si>
  <si>
    <t>交易性金融资产-债券投资</t>
  </si>
  <si>
    <t>3-2-3</t>
  </si>
  <si>
    <t>交易性金融资产-基金投资</t>
  </si>
  <si>
    <t>3-2-4</t>
  </si>
  <si>
    <t>交易性金融资产--其他投资</t>
  </si>
  <si>
    <t>合      计</t>
  </si>
  <si>
    <t>交易性金融资产—股票投资评估明细表</t>
  </si>
  <si>
    <t>表3-2-1</t>
  </si>
  <si>
    <t>股票名称</t>
  </si>
  <si>
    <t>股票代码</t>
  </si>
  <si>
    <t>持股数量</t>
  </si>
  <si>
    <t>成  本</t>
  </si>
  <si>
    <t>基准日收盘价元/股</t>
  </si>
  <si>
    <t>合          计</t>
  </si>
  <si>
    <t>交易性金融资产—债券投资评估明细表</t>
  </si>
  <si>
    <t>表3-2-2</t>
  </si>
  <si>
    <t>债券名称</t>
  </si>
  <si>
    <t>票面利率%</t>
  </si>
  <si>
    <t>成本</t>
  </si>
  <si>
    <t>交易性金融资产—基金投资评估明细表</t>
  </si>
  <si>
    <t>表3-2-3</t>
  </si>
  <si>
    <t>基金发行单位</t>
  </si>
  <si>
    <t>基金名称</t>
  </si>
  <si>
    <t>基金类型</t>
  </si>
  <si>
    <t>基金代码</t>
  </si>
  <si>
    <t>基准日净值/份</t>
  </si>
  <si>
    <t>交易性金融资产—其他投资评估明细表</t>
  </si>
  <si>
    <t>表3-2-4</t>
  </si>
  <si>
    <t>被投资单位</t>
  </si>
  <si>
    <t>投资名称</t>
  </si>
  <si>
    <t>投资类型</t>
  </si>
  <si>
    <t>投资份额</t>
  </si>
  <si>
    <t>基准日数量</t>
  </si>
  <si>
    <t>衍生金融资产评估明细表</t>
  </si>
  <si>
    <t>表3-3</t>
  </si>
  <si>
    <t>金融工具名称</t>
  </si>
  <si>
    <t>产品分类</t>
  </si>
  <si>
    <t>持有数量</t>
  </si>
  <si>
    <t>基准日交易均价</t>
  </si>
  <si>
    <r>
      <rPr>
        <sz val="10"/>
        <rFont val="宋体"/>
        <charset val="134"/>
      </rPr>
      <t>现行年利率</t>
    </r>
    <r>
      <rPr>
        <sz val="10"/>
        <rFont val="Arial Narrow"/>
        <charset val="0"/>
      </rPr>
      <t>%</t>
    </r>
  </si>
  <si>
    <r>
      <rPr>
        <sz val="10"/>
        <rFont val="宋体"/>
        <charset val="134"/>
      </rPr>
      <t>浮动利率</t>
    </r>
    <r>
      <rPr>
        <sz val="10"/>
        <rFont val="Arial Narrow"/>
        <charset val="0"/>
      </rPr>
      <t>/</t>
    </r>
    <r>
      <rPr>
        <sz val="10"/>
        <rFont val="宋体"/>
        <charset val="134"/>
      </rPr>
      <t>固定利率</t>
    </r>
    <r>
      <rPr>
        <sz val="10"/>
        <rFont val="Arial Narrow"/>
        <charset val="0"/>
      </rPr>
      <t>%</t>
    </r>
  </si>
  <si>
    <t>表3-4</t>
  </si>
  <si>
    <t>户名（结算对象)</t>
  </si>
  <si>
    <t>出票日期</t>
  </si>
  <si>
    <t>到期日期</t>
  </si>
  <si>
    <r>
      <rPr>
        <sz val="10"/>
        <rFont val="宋体"/>
        <charset val="134"/>
      </rPr>
      <t>计提</t>
    </r>
    <r>
      <rPr>
        <sz val="10"/>
        <rFont val="微软雅黑"/>
        <charset val="134"/>
      </rPr>
      <t>坏账</t>
    </r>
    <r>
      <rPr>
        <sz val="10"/>
        <rFont val="宋体"/>
        <charset val="134"/>
      </rPr>
      <t>准备</t>
    </r>
  </si>
  <si>
    <t>应收票据合计</t>
  </si>
  <si>
    <t>减：应收票据坏账准备</t>
  </si>
  <si>
    <t>应收票据净额</t>
  </si>
  <si>
    <t>表3-5</t>
  </si>
  <si>
    <t>欠款单位名称（结算对象)</t>
  </si>
  <si>
    <t>业务内容</t>
  </si>
  <si>
    <t>最后一次
变动日期</t>
  </si>
  <si>
    <t>账龄（月）</t>
  </si>
  <si>
    <t>应收账款合计</t>
  </si>
  <si>
    <t>减：坏账准备</t>
  </si>
  <si>
    <t>减：评估风险损失</t>
  </si>
  <si>
    <t>表3-6</t>
  </si>
  <si>
    <r>
      <rPr>
        <sz val="10"/>
        <rFont val="宋体"/>
        <charset val="134"/>
      </rPr>
      <t>欠款单位名称（结算对象</t>
    </r>
    <r>
      <rPr>
        <sz val="10"/>
        <rFont val="Times New Roman"/>
        <charset val="0"/>
      </rPr>
      <t>)</t>
    </r>
  </si>
  <si>
    <t>最后一次变动日期</t>
  </si>
  <si>
    <t>融资机构名称</t>
  </si>
  <si>
    <t>融资起止日期</t>
  </si>
  <si>
    <t>利息率%</t>
  </si>
  <si>
    <t>计提减值准备</t>
  </si>
  <si>
    <r>
      <rPr>
        <sz val="10"/>
        <rFont val="宋体"/>
        <charset val="134"/>
      </rPr>
      <t>应收账款融资合</t>
    </r>
    <r>
      <rPr>
        <sz val="10"/>
        <rFont val="Times New Roman"/>
        <charset val="0"/>
      </rPr>
      <t xml:space="preserve"> </t>
    </r>
    <r>
      <rPr>
        <sz val="10"/>
        <rFont val="宋体"/>
        <charset val="134"/>
      </rPr>
      <t>计</t>
    </r>
  </si>
  <si>
    <t>减：应收账款融资减值准备</t>
  </si>
  <si>
    <t>应收账款融资净额</t>
  </si>
  <si>
    <t>表3-7</t>
  </si>
  <si>
    <t>收款单位名称（结算对象)</t>
  </si>
  <si>
    <t>发生日期</t>
  </si>
  <si>
    <t>基准日汇率</t>
  </si>
  <si>
    <t>计提坏账准备</t>
  </si>
  <si>
    <t>预付款项合计</t>
  </si>
  <si>
    <t>减：预付款项坏账准备</t>
  </si>
  <si>
    <t>预付款项净额</t>
  </si>
  <si>
    <t>表3-8</t>
  </si>
  <si>
    <t>其他应收款合计</t>
  </si>
  <si>
    <t>表3-9-1</t>
  </si>
  <si>
    <t>名称及规格型号</t>
  </si>
  <si>
    <t>计量单位</t>
  </si>
  <si>
    <t>计提减值准备金额</t>
  </si>
  <si>
    <t>数量</t>
  </si>
  <si>
    <t>单价</t>
  </si>
  <si>
    <t>金额</t>
  </si>
  <si>
    <t>实际数量</t>
  </si>
  <si>
    <t>评估单价</t>
  </si>
  <si>
    <t>材料采购（在途物资）合计</t>
  </si>
  <si>
    <t>减：材料采购（在途物资）跌价准备</t>
  </si>
  <si>
    <t>材料采购（在途物资）净额</t>
  </si>
  <si>
    <t>处置资产明细表</t>
  </si>
  <si>
    <t>名称</t>
  </si>
  <si>
    <t>规格型号</t>
  </si>
  <si>
    <t>存放地点</t>
  </si>
  <si>
    <t>材质</t>
  </si>
  <si>
    <t>资产状态</t>
  </si>
  <si>
    <t>篮球架</t>
  </si>
  <si>
    <t>个</t>
  </si>
  <si>
    <r>
      <rPr>
        <sz val="10"/>
        <color indexed="8"/>
        <rFont val="宋体"/>
        <charset val="134"/>
      </rPr>
      <t>石化公寓</t>
    </r>
    <r>
      <rPr>
        <sz val="10"/>
        <color indexed="8"/>
        <rFont val="Times New Roman"/>
        <charset val="0"/>
      </rPr>
      <t>2</t>
    </r>
    <r>
      <rPr>
        <sz val="10"/>
        <color indexed="8"/>
        <rFont val="宋体"/>
        <charset val="134"/>
      </rPr>
      <t>号楼前面</t>
    </r>
  </si>
  <si>
    <t>钢</t>
  </si>
  <si>
    <t>报废，已拆除</t>
  </si>
  <si>
    <t>废旧轮胎</t>
  </si>
  <si>
    <t>只</t>
  </si>
  <si>
    <t>物资供应部库房</t>
  </si>
  <si>
    <t>橡胶</t>
  </si>
  <si>
    <t>报废</t>
  </si>
  <si>
    <t>边角料废铁</t>
  </si>
  <si>
    <t>吨</t>
  </si>
  <si>
    <t>铁</t>
  </si>
  <si>
    <r>
      <t>销</t>
    </r>
    <r>
      <rPr>
        <sz val="10"/>
        <color rgb="FF000000"/>
        <rFont val="Times New Roman"/>
        <charset val="0"/>
      </rPr>
      <t>-3420653</t>
    </r>
  </si>
  <si>
    <t>和田河中转站料棚</t>
  </si>
  <si>
    <t>缸套组件-4955432</t>
  </si>
  <si>
    <r>
      <rPr>
        <sz val="10"/>
        <color indexed="8"/>
        <rFont val="宋体"/>
        <charset val="134"/>
      </rPr>
      <t>连杆轴承</t>
    </r>
    <r>
      <rPr>
        <sz val="10"/>
        <color indexed="8"/>
        <rFont val="Times New Roman"/>
        <charset val="0"/>
      </rPr>
      <t>-4013173</t>
    </r>
  </si>
  <si>
    <t>连杆轴承-4013172</t>
  </si>
  <si>
    <t>连杆螺栓3424062</t>
  </si>
  <si>
    <t>活塞环组件-4955433</t>
  </si>
  <si>
    <t>节气门轴-4014510</t>
  </si>
  <si>
    <r>
      <rPr>
        <sz val="10"/>
        <color indexed="8"/>
        <rFont val="宋体"/>
        <charset val="134"/>
      </rPr>
      <t>进气门</t>
    </r>
    <r>
      <rPr>
        <sz val="10"/>
        <color indexed="8"/>
        <rFont val="Times New Roman"/>
        <charset val="0"/>
      </rPr>
      <t>-4955285</t>
    </r>
  </si>
  <si>
    <t>排气门-4955286</t>
  </si>
  <si>
    <t>进气门座圈-4011898</t>
  </si>
  <si>
    <t>排气门座圈-4013773</t>
  </si>
  <si>
    <t>Swirl Insert-4012910</t>
  </si>
  <si>
    <t>进气门座圈-4012492</t>
  </si>
  <si>
    <t>气门导管-4014548</t>
  </si>
  <si>
    <t>气门弹簧-3423661</t>
  </si>
  <si>
    <t>主轴承-4089971</t>
  </si>
  <si>
    <t>气门弹簧转子上座-3424289</t>
  </si>
  <si>
    <t>水泵-3649430</t>
  </si>
  <si>
    <t>台</t>
  </si>
  <si>
    <t>活塞组件-4955434</t>
  </si>
  <si>
    <t>连杆-4012146</t>
  </si>
  <si>
    <t>挺杆总成-3429602</t>
  </si>
  <si>
    <t>摇臂总成-4015031</t>
  </si>
  <si>
    <t>缸盖螺杆-3420612</t>
  </si>
  <si>
    <r>
      <rPr>
        <sz val="10"/>
        <color indexed="8"/>
        <rFont val="宋体"/>
        <charset val="134"/>
      </rPr>
      <t>凸轮轴</t>
    </r>
    <r>
      <rPr>
        <sz val="10"/>
        <color indexed="8"/>
        <rFont val="Times New Roman"/>
        <charset val="0"/>
      </rPr>
      <t>4015162</t>
    </r>
  </si>
  <si>
    <t>凸轮轴4015163</t>
  </si>
  <si>
    <t>凸轮轴4015164</t>
  </si>
  <si>
    <t>凸轮轴4015165</t>
  </si>
  <si>
    <t>缸盖-3645265</t>
  </si>
  <si>
    <t>台式计算机</t>
  </si>
  <si>
    <t>HP</t>
  </si>
  <si>
    <t>油气生产服务部</t>
  </si>
  <si>
    <t>DELL</t>
  </si>
  <si>
    <t>显示器联想</t>
  </si>
  <si>
    <t>键盘联想</t>
  </si>
  <si>
    <t>Dell530</t>
  </si>
  <si>
    <t>diy</t>
  </si>
  <si>
    <t>笔记本电脑</t>
  </si>
  <si>
    <r>
      <t>联想</t>
    </r>
    <r>
      <rPr>
        <sz val="10"/>
        <color rgb="FF000000"/>
        <rFont val="Times New Roman"/>
        <charset val="0"/>
      </rPr>
      <t>/</t>
    </r>
    <r>
      <rPr>
        <sz val="10"/>
        <color rgb="FF000000"/>
        <rFont val="宋体"/>
        <charset val="0"/>
      </rPr>
      <t>昭阳</t>
    </r>
    <r>
      <rPr>
        <sz val="10"/>
        <color rgb="FF000000"/>
        <rFont val="Times New Roman"/>
        <charset val="0"/>
      </rPr>
      <t>E416</t>
    </r>
  </si>
  <si>
    <t>联想/昭阳E416</t>
  </si>
  <si>
    <t>计算机</t>
  </si>
  <si>
    <t>联想M8335T</t>
  </si>
  <si>
    <t>微型电子计算机</t>
  </si>
  <si>
    <r>
      <t>联想、天骄</t>
    </r>
    <r>
      <rPr>
        <sz val="10"/>
        <color rgb="FF000000"/>
        <rFont val="Times New Roman"/>
        <charset val="0"/>
      </rPr>
      <t>E3000X</t>
    </r>
  </si>
  <si>
    <t>HP  COMPQ DX7300</t>
  </si>
  <si>
    <r>
      <t>微型电子计算机</t>
    </r>
    <r>
      <rPr>
        <sz val="10"/>
        <color rgb="FF000000"/>
        <rFont val="Times New Roman"/>
        <charset val="0"/>
      </rPr>
      <t xml:space="preserve"> </t>
    </r>
  </si>
  <si>
    <t xml:space="preserve"> HP  COMPQ DX7300</t>
  </si>
  <si>
    <r>
      <t>戴尔</t>
    </r>
    <r>
      <rPr>
        <sz val="10"/>
        <color rgb="FF000000"/>
        <rFont val="Times New Roman"/>
        <charset val="0"/>
      </rPr>
      <t xml:space="preserve"> LATITUDE  E6440</t>
    </r>
  </si>
  <si>
    <r>
      <t>联想</t>
    </r>
    <r>
      <rPr>
        <sz val="10"/>
        <color rgb="FF000000"/>
        <rFont val="Times New Roman"/>
        <charset val="0"/>
      </rPr>
      <t xml:space="preserve"> ThinkPad X230</t>
    </r>
  </si>
  <si>
    <r>
      <t>联想</t>
    </r>
    <r>
      <rPr>
        <sz val="10"/>
        <color rgb="FF000000"/>
        <rFont val="Times New Roman"/>
        <charset val="0"/>
      </rPr>
      <t xml:space="preserve"> M8335T</t>
    </r>
  </si>
  <si>
    <t>Intel(R)Pentium G3440 3.30GHZ</t>
  </si>
  <si>
    <t>Intel(R)Core E8400 3.0 GHZ</t>
  </si>
  <si>
    <t>Intel(R)Pentium G3900 2.80GHZ</t>
  </si>
  <si>
    <t>Intel(R)Core G3260 3.30GHZ</t>
  </si>
  <si>
    <t>座机电话</t>
  </si>
  <si>
    <r>
      <t>步步高</t>
    </r>
    <r>
      <rPr>
        <sz val="10"/>
        <color rgb="FF000000"/>
        <rFont val="Times New Roman"/>
        <charset val="0"/>
      </rPr>
      <t>HCD198</t>
    </r>
  </si>
  <si>
    <t>泽普采油气管理区</t>
  </si>
  <si>
    <t>饮水机</t>
  </si>
  <si>
    <t>安吉尔</t>
  </si>
  <si>
    <t>激光普通纸质传真机</t>
  </si>
  <si>
    <t>KX-FL318CN</t>
  </si>
  <si>
    <t>人民币伪钞鉴别仪</t>
  </si>
  <si>
    <t>扫描仪</t>
  </si>
  <si>
    <t>SCANNER8800</t>
  </si>
  <si>
    <t>电话步步高</t>
  </si>
  <si>
    <t>电话中诺</t>
  </si>
  <si>
    <t>打印机</t>
  </si>
  <si>
    <t>HP1020</t>
  </si>
  <si>
    <t>thinkcenterM8476t</t>
  </si>
  <si>
    <t>维护稳定工作办公室</t>
  </si>
  <si>
    <t>thinkcenterM8500t-N076</t>
  </si>
  <si>
    <t>电动跑步车</t>
  </si>
  <si>
    <r>
      <t>好家庭</t>
    </r>
    <r>
      <rPr>
        <sz val="10"/>
        <color rgb="FF000000"/>
        <rFont val="Times New Roman"/>
        <charset val="0"/>
      </rPr>
      <t>GF-9511</t>
    </r>
  </si>
  <si>
    <r>
      <rPr>
        <sz val="10"/>
        <color indexed="8"/>
        <rFont val="Times New Roman"/>
        <charset val="0"/>
      </rPr>
      <t>博大油气开发部前指体育馆</t>
    </r>
    <r>
      <rPr>
        <sz val="10"/>
        <color indexed="8"/>
        <rFont val="Times New Roman"/>
        <charset val="0"/>
      </rPr>
      <t>EPC</t>
    </r>
    <r>
      <rPr>
        <sz val="10"/>
        <color indexed="8"/>
        <rFont val="宋体"/>
        <charset val="134"/>
      </rPr>
      <t>库房</t>
    </r>
  </si>
  <si>
    <t>有线电视光放大器</t>
  </si>
  <si>
    <t>ACEAOT1550-02A-SP-20</t>
  </si>
  <si>
    <t>测试仪</t>
  </si>
  <si>
    <t>耐压YX2670</t>
  </si>
  <si>
    <t>激光HP5200LXwindos</t>
  </si>
  <si>
    <t>非金属超声波检测分析仪</t>
  </si>
  <si>
    <t>NM-3C</t>
  </si>
  <si>
    <t>质量安全环保部</t>
  </si>
  <si>
    <t>中速数码复印机</t>
  </si>
  <si>
    <t>ML319纸盒/手送A3A318cpm</t>
  </si>
  <si>
    <t>纪委办公室</t>
  </si>
  <si>
    <t>便携式气体检测仪</t>
  </si>
  <si>
    <t>天鹰5X黑白屏O2/CO/H2S/EX</t>
  </si>
  <si>
    <t>可燃气体检测仪</t>
  </si>
  <si>
    <t>MINIMAXXL</t>
  </si>
  <si>
    <t>可燃气体浓度检测仪</t>
  </si>
  <si>
    <t>ACTAIR5X</t>
  </si>
  <si>
    <t>测振仪</t>
  </si>
  <si>
    <t>FLUKE810</t>
  </si>
  <si>
    <t>自控远红外电焊条烘干箱</t>
  </si>
  <si>
    <t>ZYHC-30(0-500)</t>
  </si>
  <si>
    <t>物业管理部</t>
  </si>
  <si>
    <t>HP5200LxWindows7/Vista/XP(3</t>
  </si>
  <si>
    <t>计划财务部</t>
  </si>
  <si>
    <t>液晶显示器</t>
  </si>
  <si>
    <t>长虹42寸</t>
  </si>
  <si>
    <t>联想ThinkCentreM4500t-N080</t>
  </si>
  <si>
    <t>HP5200</t>
  </si>
  <si>
    <t>T430S-2355AK7</t>
  </si>
  <si>
    <t>HP1010</t>
  </si>
  <si>
    <t>HP3700</t>
  </si>
  <si>
    <t>柯达i2400600*600dpi</t>
  </si>
  <si>
    <t>传真机</t>
  </si>
  <si>
    <t>FAX-L388佳能388</t>
  </si>
  <si>
    <t>一体机</t>
  </si>
  <si>
    <t>HPLaserJet3015Q2669A</t>
  </si>
  <si>
    <t>联想M4500</t>
  </si>
  <si>
    <t>打印机(审计部)</t>
  </si>
  <si>
    <t>HP1000</t>
  </si>
  <si>
    <t>佳能880</t>
  </si>
  <si>
    <t>联想ThinkCentreM4380t</t>
  </si>
  <si>
    <t>激光打印机</t>
  </si>
  <si>
    <t>HP5200LXwindos</t>
  </si>
  <si>
    <t>企管法规部</t>
  </si>
  <si>
    <t>复印机</t>
  </si>
  <si>
    <t>富士施乐</t>
  </si>
  <si>
    <t>联想昭阳E40-70</t>
  </si>
  <si>
    <t>彩色激光打印机</t>
  </si>
  <si>
    <t>佳能IRC2570I</t>
  </si>
  <si>
    <t>数码相机</t>
  </si>
  <si>
    <t>佳能EOS4500双头套机</t>
  </si>
  <si>
    <t>多媒体投影仪</t>
  </si>
  <si>
    <t>富可视IN1241024*769</t>
  </si>
  <si>
    <t>联想启天M4380 联想启天M4350-N080</t>
  </si>
  <si>
    <t>人力资源服务部</t>
  </si>
  <si>
    <t>CYJ4-1.8-9(H)PF</t>
  </si>
  <si>
    <t>IT2830</t>
  </si>
  <si>
    <t>速印机</t>
  </si>
  <si>
    <t>理光DX4545CP</t>
  </si>
  <si>
    <t>消毒柜</t>
  </si>
  <si>
    <t>DCX-380.238.220.180.120.108.88.68.50.25</t>
  </si>
  <si>
    <t>投影仪</t>
  </si>
  <si>
    <t>LP85W富可视 lnFOCUS</t>
  </si>
  <si>
    <t>DX4545CP</t>
  </si>
  <si>
    <t>联想ThinkCentreM4500-N080</t>
  </si>
  <si>
    <t>台式机联想ThinkCentreM4380t</t>
  </si>
  <si>
    <t>联想启天M4500-N020</t>
  </si>
  <si>
    <t>ThinkCentre M4500t-N080</t>
  </si>
  <si>
    <t>索尼VPL-F420HZ1920*1200</t>
  </si>
  <si>
    <t>投影幕布</t>
  </si>
  <si>
    <t>块</t>
  </si>
  <si>
    <t>联想扬天R4900D</t>
  </si>
  <si>
    <t>SONY9887</t>
  </si>
  <si>
    <t>联想ThinkPadT440</t>
  </si>
  <si>
    <t>联想启天M4380</t>
  </si>
  <si>
    <t>联想 Think CentreM4380t</t>
  </si>
  <si>
    <t>联想 Think CentreM4500t-N080</t>
  </si>
  <si>
    <t>联想 Think Centere M4500T-N075</t>
  </si>
  <si>
    <t>联想 启天M4500-N020</t>
  </si>
  <si>
    <t>医疗服务中心</t>
  </si>
  <si>
    <t>台式机</t>
  </si>
  <si>
    <t>联想ThinkCentreM4380t(Intel</t>
  </si>
  <si>
    <t>触摸屏</t>
  </si>
  <si>
    <t>英策 4096*4096DPI</t>
  </si>
  <si>
    <t>冰冻切片机</t>
  </si>
  <si>
    <t>ASP200S</t>
  </si>
  <si>
    <t>空调</t>
  </si>
  <si>
    <t>美的1.5P</t>
  </si>
  <si>
    <t>美的 5p</t>
  </si>
  <si>
    <t>冰箱</t>
  </si>
  <si>
    <t>海尔金统帅</t>
  </si>
  <si>
    <t>惠普P1007</t>
  </si>
  <si>
    <t>三角牌ZTP-68</t>
  </si>
  <si>
    <t>行政事务部</t>
  </si>
  <si>
    <t>切片机</t>
  </si>
  <si>
    <t>HB320220V0.37KW 绞肉</t>
  </si>
  <si>
    <t>冰柜</t>
  </si>
  <si>
    <t>海尔BC/BD-518AT</t>
  </si>
  <si>
    <t>扬天R4900d</t>
  </si>
  <si>
    <t>激光HPLaserJet5000</t>
  </si>
  <si>
    <t>HP8250</t>
  </si>
  <si>
    <t>平板电脑</t>
  </si>
  <si>
    <t>一体机苹果平板电脑IPAD3G/WI</t>
  </si>
  <si>
    <t>开水器</t>
  </si>
  <si>
    <t>JLK-C(Y)186 电开水器</t>
  </si>
  <si>
    <t>IPADAirMF233CH/A 移动办公终端2</t>
  </si>
  <si>
    <t>HPG4050</t>
  </si>
  <si>
    <t>三菱重工海尔 调示</t>
  </si>
  <si>
    <t>HP5200LX 激光</t>
  </si>
  <si>
    <t>LP85W富可视</t>
  </si>
  <si>
    <t>LC-XB43i1024*768(爱其多媒体)</t>
  </si>
  <si>
    <t>便携式实物展示仪</t>
  </si>
  <si>
    <t>大恒A72048*1536</t>
  </si>
  <si>
    <t>紫光M800u</t>
  </si>
  <si>
    <t>IPADAirMF233CH/A</t>
  </si>
  <si>
    <t>SONYVPL-DX140</t>
  </si>
  <si>
    <t>hp</t>
  </si>
  <si>
    <t>扬天T4900V-00</t>
  </si>
  <si>
    <t>台式一体机</t>
  </si>
  <si>
    <t>联想扬天S800</t>
  </si>
  <si>
    <t>爱其LC-X85I1024*768</t>
  </si>
  <si>
    <t>HPP1108</t>
  </si>
  <si>
    <t>针式打印机</t>
  </si>
  <si>
    <t>LQ-630K</t>
  </si>
  <si>
    <t>空调机</t>
  </si>
  <si>
    <t>5P立式空调</t>
  </si>
  <si>
    <t>惠普 Z240SFF</t>
  </si>
  <si>
    <t>2200</t>
  </si>
  <si>
    <t>联想ThinkCentreM43 80t M4500T-N080</t>
  </si>
  <si>
    <t>联想thinkcenterem4500t-N080</t>
  </si>
  <si>
    <t>联想M4500t</t>
  </si>
  <si>
    <t>联想ThinkStationP300</t>
  </si>
  <si>
    <t>ThinkCentreM4380t(Inteli5-3</t>
  </si>
  <si>
    <t>M4500t</t>
  </si>
  <si>
    <t>富可视IN53141280*800</t>
  </si>
  <si>
    <t>联想启天M4500-N020(赛扬G3440</t>
  </si>
  <si>
    <t>台式同方超越E5066(i5-34703.2G/H</t>
  </si>
  <si>
    <t>联想ThinkCentreM500t</t>
  </si>
  <si>
    <t>HP5200(Q7545A)</t>
  </si>
  <si>
    <t>HP3050</t>
  </si>
  <si>
    <t>惠普HP5200(Q7545A)Windows98/2</t>
  </si>
  <si>
    <t>富可视LP85W</t>
  </si>
  <si>
    <t>明基MX660</t>
  </si>
  <si>
    <t>夏普348</t>
  </si>
  <si>
    <t>摄像机</t>
  </si>
  <si>
    <t>HVR-HD1000C索尼</t>
  </si>
  <si>
    <t>空气呼吸器</t>
  </si>
  <si>
    <t>正压式SCBA123</t>
  </si>
  <si>
    <t>博大采油气管理区</t>
  </si>
  <si>
    <t>联想 ThinkPad X1 Carbon(34436FC)</t>
  </si>
  <si>
    <t>联想ThinkCentre M4500t-N075</t>
  </si>
  <si>
    <t>联想 启天M7121</t>
  </si>
  <si>
    <t>联想 ThinkpadT440</t>
  </si>
  <si>
    <t>防爆对讲机</t>
  </si>
  <si>
    <t>摩托罗拉GP338</t>
  </si>
  <si>
    <t>无线对讲机</t>
  </si>
  <si>
    <t>摩托罗拉XiRP8268136~174MHz</t>
  </si>
  <si>
    <t>阴板防腐仪</t>
  </si>
  <si>
    <t>K2H-0816S</t>
  </si>
  <si>
    <t>卧式单门冰柜</t>
  </si>
  <si>
    <t>BC-358B358L星星</t>
  </si>
  <si>
    <t>索尼VPL-CX2781024*</t>
  </si>
  <si>
    <t>立式空调</t>
  </si>
  <si>
    <t>KFR-120W/S-510L(美的5P)</t>
  </si>
  <si>
    <t>蒸饭柜</t>
  </si>
  <si>
    <t>rs-8</t>
  </si>
  <si>
    <t>壁挂式空调</t>
  </si>
  <si>
    <t>KFR-35GW/E</t>
  </si>
  <si>
    <t>美的1.5P(KF-32GW/Y-T)</t>
  </si>
  <si>
    <t>卧式冰柜</t>
  </si>
  <si>
    <t>BC/BD-386G</t>
  </si>
  <si>
    <t>同方超越E5066</t>
  </si>
  <si>
    <t>联想 启天M4650-N000</t>
  </si>
  <si>
    <t>台式联想ThinkCentreM4380t(CPU：I</t>
  </si>
  <si>
    <t>壁挂式空调器KF-50GW/Y-T6-2P</t>
  </si>
  <si>
    <t>中速数码佳能IR2830</t>
  </si>
  <si>
    <t>HP3015</t>
  </si>
  <si>
    <t>彩色电视机</t>
  </si>
  <si>
    <t>雅迅达B4701P-147"黑色</t>
  </si>
  <si>
    <t>美的KFR-50GW/DY-T62P</t>
  </si>
  <si>
    <t>HP-1020</t>
  </si>
  <si>
    <t>摄录一体机</t>
  </si>
  <si>
    <t>MSW-930P(配标准镜头A20*8.6BRM)</t>
  </si>
  <si>
    <t>佳能FAX-L390S</t>
  </si>
  <si>
    <t>数码摄像机</t>
  </si>
  <si>
    <t>索尼</t>
  </si>
  <si>
    <t>HP1150</t>
  </si>
  <si>
    <t>LP85W</t>
  </si>
  <si>
    <t>新能源项目管理部</t>
  </si>
  <si>
    <t>血球分析仪</t>
  </si>
  <si>
    <t>ACL5diffAL</t>
  </si>
  <si>
    <t>塔西南勘探\油气生产服务部\信息通讯项目部</t>
  </si>
  <si>
    <t>电视机</t>
  </si>
  <si>
    <r>
      <t>55E30SW</t>
    </r>
    <r>
      <rPr>
        <sz val="10"/>
        <color rgb="FF000000"/>
        <rFont val="宋体"/>
        <charset val="0"/>
      </rPr>
      <t>清晰度</t>
    </r>
    <r>
      <rPr>
        <sz val="10"/>
        <color rgb="FF000000"/>
        <rFont val="Times New Roman"/>
        <charset val="0"/>
      </rPr>
      <t>:1080p</t>
    </r>
    <r>
      <rPr>
        <sz val="10"/>
        <color rgb="FF000000"/>
        <rFont val="宋体"/>
        <charset val="0"/>
      </rPr>
      <t>分辨率</t>
    </r>
    <r>
      <rPr>
        <sz val="10"/>
        <color rgb="FF000000"/>
        <rFont val="Times New Roman"/>
        <charset val="0"/>
      </rPr>
      <t>:1920*1080
HDMI</t>
    </r>
    <r>
      <rPr>
        <sz val="10"/>
        <color rgb="FF000000"/>
        <rFont val="宋体"/>
        <charset val="0"/>
      </rPr>
      <t>接口</t>
    </r>
    <r>
      <rPr>
        <sz val="10"/>
        <color rgb="FF000000"/>
        <rFont val="Times New Roman"/>
        <charset val="0"/>
      </rPr>
      <t>:3</t>
    </r>
    <r>
      <rPr>
        <sz val="10"/>
        <color rgb="FF000000"/>
        <rFont val="宋体"/>
        <charset val="0"/>
      </rPr>
      <t>个</t>
    </r>
    <r>
      <rPr>
        <sz val="10"/>
        <color rgb="FF000000"/>
        <rFont val="Times New Roman"/>
        <charset val="0"/>
      </rPr>
      <t>1.4</t>
    </r>
    <r>
      <rPr>
        <sz val="10"/>
        <color rgb="FF000000"/>
        <rFont val="宋体"/>
        <charset val="0"/>
      </rPr>
      <t>背</t>
    </r>
    <r>
      <rPr>
        <sz val="10"/>
        <color rgb="FF000000"/>
        <rFont val="Times New Roman"/>
        <charset val="0"/>
      </rPr>
      <t>LED</t>
    </r>
    <r>
      <rPr>
        <sz val="10"/>
        <color rgb="FF000000"/>
        <rFont val="宋体"/>
        <charset val="0"/>
      </rPr>
      <t>发光二极管</t>
    </r>
  </si>
  <si>
    <t>130*80</t>
  </si>
  <si>
    <t>调音台</t>
  </si>
  <si>
    <t>雅马哈MG124CX</t>
  </si>
  <si>
    <t>全自动电脑心肺复苏创伤模具</t>
  </si>
  <si>
    <t>KAR/CPR5005康人</t>
  </si>
  <si>
    <t>电沸水器</t>
  </si>
  <si>
    <t>HL-90 哲灵</t>
  </si>
  <si>
    <t>网络交换机</t>
  </si>
  <si>
    <t>CISCO-WS-C2960S-48TS-L</t>
  </si>
  <si>
    <t>全自动生化分析仪</t>
  </si>
  <si>
    <t>DXC800含HP7508计算机,HP1007</t>
  </si>
  <si>
    <t xml:space="preserve"> 表3-9-3</t>
  </si>
  <si>
    <t>购进年月</t>
  </si>
  <si>
    <t>基准日近期单价</t>
  </si>
  <si>
    <t>在用周转材料合计</t>
  </si>
  <si>
    <t>减：在用周转材料跌价准备</t>
  </si>
  <si>
    <t>在用周转材料净额</t>
  </si>
  <si>
    <t>表3-9-4</t>
  </si>
  <si>
    <t>加工单位名称</t>
  </si>
  <si>
    <t>委托加工物资合计</t>
  </si>
  <si>
    <t>减：委托加工物资跌价准备</t>
  </si>
  <si>
    <t>委托加工物资净额</t>
  </si>
  <si>
    <t>表3-9-5</t>
  </si>
  <si>
    <t>名  称</t>
  </si>
  <si>
    <t>基准日不含增值税销售单价</t>
  </si>
  <si>
    <t>销售状态
畅销/正常/滞销</t>
  </si>
  <si>
    <t>产成品（库存商品）合计</t>
  </si>
  <si>
    <t>减：产成品（库存商品）跌价准备</t>
  </si>
  <si>
    <t>产成品（库存商品）净额</t>
  </si>
  <si>
    <t>表3-9-6</t>
  </si>
  <si>
    <t>完工程度%</t>
  </si>
  <si>
    <t>在产品（自制半成品）合计</t>
  </si>
  <si>
    <t>减：在产品（自制半成品）跌价准备</t>
  </si>
  <si>
    <t>在产品（自制半成品）净额</t>
  </si>
  <si>
    <t>表3-9-7</t>
  </si>
  <si>
    <t>商品名称</t>
  </si>
  <si>
    <t>对方单位名称</t>
  </si>
  <si>
    <t>发出商品合计</t>
  </si>
  <si>
    <t>减：发出商品跌价准备</t>
  </si>
  <si>
    <t>发出商品净额</t>
  </si>
  <si>
    <t>表3-9-8</t>
  </si>
  <si>
    <t>启用日期</t>
  </si>
  <si>
    <t>原始入账价值</t>
  </si>
  <si>
    <t>账面价值（摊余价值）</t>
  </si>
  <si>
    <t>评估原价</t>
  </si>
  <si>
    <t>成新率%</t>
  </si>
  <si>
    <t>表3-9-9</t>
  </si>
  <si>
    <t>项目名称</t>
  </si>
  <si>
    <t>土地证号或不动产权证书号</t>
  </si>
  <si>
    <t>土地使用权人</t>
  </si>
  <si>
    <t>详细地址</t>
  </si>
  <si>
    <t>土地用途</t>
  </si>
  <si>
    <t>结构</t>
  </si>
  <si>
    <t>开工日期</t>
  </si>
  <si>
    <t>完工日期</t>
  </si>
  <si>
    <t>建设用地规划</t>
  </si>
  <si>
    <t>建设工程规划</t>
  </si>
  <si>
    <t>建筑工程施工</t>
  </si>
  <si>
    <t>商品房预售</t>
  </si>
  <si>
    <t>基准日留存面积（平方米，车位填写个数）</t>
  </si>
  <si>
    <t>跌价准备</t>
  </si>
  <si>
    <t>账面净额</t>
  </si>
  <si>
    <t>许可证号</t>
  </si>
  <si>
    <t>住宅</t>
  </si>
  <si>
    <t>商业</t>
  </si>
  <si>
    <t>公共配套</t>
  </si>
  <si>
    <t>车位（个）</t>
  </si>
  <si>
    <t>幼儿园/菜市场</t>
  </si>
  <si>
    <t>其他</t>
  </si>
  <si>
    <t>开发产品合计</t>
  </si>
  <si>
    <t>减：开发产品跌价准备</t>
  </si>
  <si>
    <t>开发产品净额</t>
  </si>
  <si>
    <t>表3-9-10</t>
  </si>
  <si>
    <t>土地使用权面积（平方米）</t>
  </si>
  <si>
    <t>预计完工日期</t>
  </si>
  <si>
    <t>预售</t>
  </si>
  <si>
    <t>开发成本合计</t>
  </si>
  <si>
    <t>减：跌价准备</t>
  </si>
  <si>
    <t>开发成本净额</t>
  </si>
  <si>
    <t>存货—消耗性生物资产评估明细表</t>
  </si>
  <si>
    <r>
      <rPr>
        <sz val="10"/>
        <rFont val="Arial Narrow"/>
        <charset val="0"/>
      </rPr>
      <t>表</t>
    </r>
    <r>
      <rPr>
        <sz val="10"/>
        <rFont val="Times New Roman"/>
        <charset val="0"/>
      </rPr>
      <t>3-9-11</t>
    </r>
  </si>
  <si>
    <r>
      <rPr>
        <sz val="10"/>
        <rFont val="宋体"/>
        <charset val="134"/>
      </rPr>
      <t>金额单位：人民币元</t>
    </r>
    <r>
      <rPr>
        <sz val="10"/>
        <rFont val="Times New Roman"/>
        <charset val="0"/>
      </rPr>
      <t xml:space="preserve">  </t>
    </r>
  </si>
  <si>
    <r>
      <rPr>
        <sz val="10"/>
        <rFont val="宋体"/>
        <charset val="134"/>
      </rPr>
      <t>序号</t>
    </r>
  </si>
  <si>
    <r>
      <rPr>
        <sz val="10"/>
        <rFont val="宋体"/>
        <charset val="134"/>
      </rPr>
      <t>名</t>
    </r>
    <r>
      <rPr>
        <sz val="10"/>
        <rFont val="Times New Roman"/>
        <charset val="0"/>
      </rPr>
      <t xml:space="preserve">  </t>
    </r>
    <r>
      <rPr>
        <sz val="10"/>
        <rFont val="宋体"/>
        <charset val="134"/>
      </rPr>
      <t>称</t>
    </r>
  </si>
  <si>
    <r>
      <rPr>
        <sz val="10"/>
        <rFont val="宋体"/>
        <charset val="134"/>
      </rPr>
      <t>规格型号</t>
    </r>
  </si>
  <si>
    <r>
      <rPr>
        <sz val="10"/>
        <rFont val="宋体"/>
        <charset val="134"/>
      </rPr>
      <t>计量单位</t>
    </r>
  </si>
  <si>
    <r>
      <rPr>
        <sz val="10"/>
        <rFont val="宋体"/>
        <charset val="134"/>
      </rPr>
      <t>基准日不含增值税销售单价</t>
    </r>
  </si>
  <si>
    <r>
      <rPr>
        <sz val="10"/>
        <rFont val="宋体"/>
        <charset val="134"/>
      </rPr>
      <t>销售状态
畅销</t>
    </r>
    <r>
      <rPr>
        <sz val="10"/>
        <rFont val="Times New Roman"/>
        <charset val="0"/>
      </rPr>
      <t>/</t>
    </r>
    <r>
      <rPr>
        <sz val="10"/>
        <rFont val="宋体"/>
        <charset val="134"/>
      </rPr>
      <t>正常</t>
    </r>
    <r>
      <rPr>
        <sz val="10"/>
        <rFont val="Times New Roman"/>
        <charset val="0"/>
      </rPr>
      <t>/</t>
    </r>
    <r>
      <rPr>
        <sz val="10"/>
        <rFont val="宋体"/>
        <charset val="134"/>
      </rPr>
      <t>滞销</t>
    </r>
  </si>
  <si>
    <r>
      <rPr>
        <sz val="10"/>
        <rFont val="宋体"/>
        <charset val="134"/>
      </rPr>
      <t>账面价值</t>
    </r>
  </si>
  <si>
    <r>
      <rPr>
        <sz val="10"/>
        <rFont val="宋体"/>
        <charset val="134"/>
      </rPr>
      <t>计提减值准备金额</t>
    </r>
  </si>
  <si>
    <r>
      <rPr>
        <sz val="10"/>
        <rFont val="宋体"/>
        <charset val="134"/>
      </rPr>
      <t>评估价值</t>
    </r>
  </si>
  <si>
    <r>
      <rPr>
        <sz val="10"/>
        <rFont val="宋体"/>
        <charset val="134"/>
      </rPr>
      <t>增值率</t>
    </r>
    <r>
      <rPr>
        <sz val="10"/>
        <rFont val="Times New Roman"/>
        <charset val="0"/>
      </rPr>
      <t>%</t>
    </r>
  </si>
  <si>
    <r>
      <rPr>
        <sz val="10"/>
        <rFont val="宋体"/>
        <charset val="134"/>
      </rPr>
      <t>备注</t>
    </r>
  </si>
  <si>
    <r>
      <rPr>
        <sz val="10"/>
        <rFont val="宋体"/>
        <charset val="134"/>
      </rPr>
      <t>数量</t>
    </r>
  </si>
  <si>
    <r>
      <rPr>
        <sz val="10"/>
        <rFont val="宋体"/>
        <charset val="134"/>
      </rPr>
      <t>单价</t>
    </r>
  </si>
  <si>
    <r>
      <rPr>
        <sz val="10"/>
        <rFont val="宋体"/>
        <charset val="134"/>
      </rPr>
      <t>金额</t>
    </r>
  </si>
  <si>
    <r>
      <rPr>
        <sz val="10"/>
        <rFont val="宋体"/>
        <charset val="134"/>
      </rPr>
      <t>实际数量</t>
    </r>
  </si>
  <si>
    <r>
      <rPr>
        <sz val="10"/>
        <rFont val="宋体"/>
        <charset val="134"/>
      </rPr>
      <t>评估单价</t>
    </r>
  </si>
  <si>
    <r>
      <rPr>
        <sz val="10"/>
        <rFont val="宋体"/>
        <charset val="134"/>
      </rPr>
      <t>唯一标识列</t>
    </r>
  </si>
  <si>
    <t>消耗性生物资产合计</t>
  </si>
  <si>
    <t>减：消耗性生物资产跌价准备</t>
  </si>
  <si>
    <t>消耗性生物资产净额</t>
  </si>
  <si>
    <r>
      <rPr>
        <sz val="10"/>
        <rFont val="宋体"/>
        <charset val="134"/>
      </rPr>
      <t>打印边界</t>
    </r>
  </si>
  <si>
    <t>存货——工程施工评估明细表</t>
  </si>
  <si>
    <r>
      <rPr>
        <sz val="10"/>
        <rFont val="Times New Roman"/>
        <charset val="0"/>
      </rPr>
      <t>表</t>
    </r>
    <r>
      <rPr>
        <sz val="10"/>
        <rFont val="Times New Roman"/>
        <charset val="0"/>
      </rPr>
      <t>3-9-12</t>
    </r>
  </si>
  <si>
    <t>合同金额</t>
  </si>
  <si>
    <r>
      <rPr>
        <sz val="10"/>
        <rFont val="宋体"/>
        <charset val="134"/>
      </rPr>
      <t>开工时间</t>
    </r>
  </si>
  <si>
    <r>
      <rPr>
        <sz val="10"/>
        <rFont val="宋体"/>
        <charset val="134"/>
      </rPr>
      <t>预计完工时间</t>
    </r>
  </si>
  <si>
    <r>
      <rPr>
        <sz val="10"/>
        <rFont val="宋体"/>
        <charset val="134"/>
      </rPr>
      <t>基准日完工程度</t>
    </r>
    <r>
      <rPr>
        <sz val="10"/>
        <rFont val="Times New Roman"/>
        <charset val="0"/>
      </rPr>
      <t>%</t>
    </r>
  </si>
  <si>
    <t>预计</t>
  </si>
  <si>
    <t>已结转</t>
  </si>
  <si>
    <t>总成本</t>
  </si>
  <si>
    <t>收入</t>
  </si>
  <si>
    <t>材料费</t>
  </si>
  <si>
    <r>
      <rPr>
        <sz val="10"/>
        <rFont val="宋体"/>
        <charset val="134"/>
      </rPr>
      <t>人工费</t>
    </r>
  </si>
  <si>
    <r>
      <rPr>
        <sz val="10"/>
        <rFont val="宋体"/>
        <charset val="134"/>
      </rPr>
      <t>机械使用费</t>
    </r>
  </si>
  <si>
    <t>QHSE费用</t>
  </si>
  <si>
    <t>运输费</t>
  </si>
  <si>
    <t>安装费</t>
  </si>
  <si>
    <r>
      <rPr>
        <sz val="10"/>
        <rFont val="宋体"/>
        <charset val="134"/>
      </rPr>
      <t>分包费</t>
    </r>
  </si>
  <si>
    <t>税金</t>
  </si>
  <si>
    <r>
      <rPr>
        <sz val="10"/>
        <rFont val="宋体"/>
        <charset val="134"/>
      </rPr>
      <t>制造费用</t>
    </r>
  </si>
  <si>
    <t>其他费用</t>
  </si>
  <si>
    <t>合同成本</t>
  </si>
  <si>
    <t>合同毛利</t>
  </si>
  <si>
    <t>工程结算</t>
  </si>
  <si>
    <t>合            计</t>
  </si>
  <si>
    <t>合同资产评估明细表</t>
  </si>
  <si>
    <t>表3-10</t>
  </si>
  <si>
    <t>履约义务</t>
  </si>
  <si>
    <t>合同资产合计</t>
  </si>
  <si>
    <t>持有待售资产评估明细表</t>
  </si>
  <si>
    <t>表3-11</t>
  </si>
  <si>
    <t>资产类别</t>
  </si>
  <si>
    <t>资产名称</t>
  </si>
  <si>
    <t>预计处置费用</t>
  </si>
  <si>
    <t>预计处置时间</t>
  </si>
  <si>
    <t>协议/合同索引号</t>
  </si>
  <si>
    <t>一年到期非流动资产评估明细表</t>
  </si>
  <si>
    <t>表3-12</t>
  </si>
  <si>
    <t>项目及内容</t>
  </si>
  <si>
    <t>结算内容</t>
  </si>
  <si>
    <t>其他流动资产评估明细表</t>
  </si>
  <si>
    <t>表3-13</t>
  </si>
  <si>
    <t>债权投资评估明细表</t>
  </si>
  <si>
    <t xml:space="preserve"> 表4-1</t>
  </si>
  <si>
    <r>
      <rPr>
        <sz val="10"/>
        <rFont val="宋体"/>
        <charset val="134"/>
      </rPr>
      <t>债务人名称</t>
    </r>
  </si>
  <si>
    <r>
      <rPr>
        <sz val="10"/>
        <rFont val="宋体"/>
        <charset val="134"/>
      </rPr>
      <t>取得日期</t>
    </r>
  </si>
  <si>
    <r>
      <rPr>
        <sz val="10"/>
        <rFont val="宋体"/>
        <charset val="134"/>
      </rPr>
      <t>利率</t>
    </r>
    <r>
      <rPr>
        <sz val="10"/>
        <rFont val="Times New Roman"/>
        <charset val="0"/>
      </rPr>
      <t>%</t>
    </r>
  </si>
  <si>
    <r>
      <rPr>
        <sz val="10"/>
        <rFont val="宋体"/>
        <charset val="134"/>
      </rPr>
      <t>本金</t>
    </r>
  </si>
  <si>
    <r>
      <rPr>
        <sz val="10"/>
        <color indexed="8"/>
        <rFont val="宋体"/>
        <charset val="134"/>
      </rPr>
      <t>债权投资合计</t>
    </r>
  </si>
  <si>
    <r>
      <rPr>
        <sz val="10"/>
        <color indexed="8"/>
        <rFont val="宋体"/>
        <charset val="134"/>
      </rPr>
      <t>减：债权投资减值准备</t>
    </r>
  </si>
  <si>
    <r>
      <rPr>
        <sz val="10"/>
        <rFont val="宋体"/>
        <charset val="134"/>
      </rPr>
      <t>债权投资净额</t>
    </r>
  </si>
  <si>
    <t>其他债权投资评估明细表</t>
  </si>
  <si>
    <r>
      <rPr>
        <sz val="10"/>
        <rFont val="Times New Roman"/>
        <charset val="0"/>
      </rPr>
      <t>表</t>
    </r>
    <r>
      <rPr>
        <sz val="10"/>
        <rFont val="Times New Roman"/>
        <charset val="0"/>
      </rPr>
      <t>4-2</t>
    </r>
  </si>
  <si>
    <t>债务人名称</t>
  </si>
  <si>
    <t>取得日期</t>
  </si>
  <si>
    <t>利率%</t>
  </si>
  <si>
    <t>本金</t>
  </si>
  <si>
    <t>表4-3</t>
  </si>
  <si>
    <t>长期应收款合计</t>
  </si>
  <si>
    <t>减：长期应收款坏账准备</t>
  </si>
  <si>
    <t>长期应收款净额</t>
  </si>
  <si>
    <t>表4-4</t>
  </si>
  <si>
    <r>
      <rPr>
        <sz val="10"/>
        <rFont val="宋体"/>
        <charset val="134"/>
      </rPr>
      <t>持股比例</t>
    </r>
    <r>
      <rPr>
        <sz val="10"/>
        <rFont val="Times New Roman"/>
        <charset val="0"/>
      </rPr>
      <t>%</t>
    </r>
  </si>
  <si>
    <t>是否控股</t>
  </si>
  <si>
    <t>核算方法</t>
  </si>
  <si>
    <t>投资成本</t>
  </si>
  <si>
    <r>
      <rPr>
        <sz val="10"/>
        <rFont val="Times New Roman"/>
        <charset val="0"/>
      </rPr>
      <t>被投资单位</t>
    </r>
    <r>
      <rPr>
        <sz val="10"/>
        <rFont val="Times New Roman"/>
        <charset val="0"/>
      </rPr>
      <t>100%</t>
    </r>
    <r>
      <rPr>
        <sz val="10"/>
        <rFont val="Times New Roman"/>
        <charset val="0"/>
      </rPr>
      <t>股权评估结果</t>
    </r>
  </si>
  <si>
    <r>
      <rPr>
        <sz val="10"/>
        <rFont val="宋体"/>
        <charset val="134"/>
      </rPr>
      <t>打开评估（</t>
    </r>
    <r>
      <rPr>
        <sz val="10"/>
        <rFont val="Times New Roman"/>
        <charset val="0"/>
      </rPr>
      <t>Y/N)</t>
    </r>
  </si>
  <si>
    <r>
      <rPr>
        <sz val="10"/>
        <rFont val="宋体"/>
        <charset val="134"/>
      </rPr>
      <t>公司代码</t>
    </r>
  </si>
  <si>
    <t>长期股权投资合计</t>
  </si>
  <si>
    <t>表4-5</t>
  </si>
  <si>
    <r>
      <rPr>
        <sz val="10"/>
        <rFont val="宋体"/>
        <charset val="134"/>
      </rPr>
      <t>权益工具名称</t>
    </r>
  </si>
  <si>
    <r>
      <rPr>
        <sz val="10"/>
        <rFont val="宋体"/>
        <charset val="134"/>
      </rPr>
      <t>权益工具种类</t>
    </r>
  </si>
  <si>
    <r>
      <rPr>
        <sz val="10"/>
        <rFont val="宋体"/>
        <charset val="134"/>
      </rPr>
      <t>票面利率</t>
    </r>
    <r>
      <rPr>
        <sz val="10"/>
        <rFont val="Times New Roman"/>
        <charset val="0"/>
      </rPr>
      <t>%</t>
    </r>
  </si>
  <si>
    <t>基准日市价</t>
  </si>
  <si>
    <r>
      <rPr>
        <sz val="10"/>
        <rFont val="宋体"/>
        <charset val="134"/>
      </rPr>
      <t>投资成本</t>
    </r>
  </si>
  <si>
    <r>
      <rPr>
        <sz val="10"/>
        <color indexed="8"/>
        <rFont val="宋体"/>
        <charset val="134"/>
      </rPr>
      <t>其他权益工具投资合</t>
    </r>
    <r>
      <rPr>
        <sz val="10"/>
        <color indexed="8"/>
        <rFont val="Times New Roman"/>
        <charset val="0"/>
      </rPr>
      <t xml:space="preserve"> </t>
    </r>
    <r>
      <rPr>
        <sz val="10"/>
        <color indexed="8"/>
        <rFont val="宋体"/>
        <charset val="134"/>
      </rPr>
      <t>计</t>
    </r>
  </si>
  <si>
    <t>表4-6</t>
  </si>
  <si>
    <r>
      <rPr>
        <sz val="10"/>
        <rFont val="宋体"/>
        <charset val="134"/>
      </rPr>
      <t>金融资产名称</t>
    </r>
  </si>
  <si>
    <r>
      <rPr>
        <sz val="10"/>
        <rFont val="宋体"/>
        <charset val="134"/>
      </rPr>
      <t>金融资产种类</t>
    </r>
  </si>
  <si>
    <r>
      <rPr>
        <sz val="10"/>
        <rFont val="宋体"/>
        <charset val="134"/>
      </rPr>
      <t>取得成本</t>
    </r>
  </si>
  <si>
    <r>
      <rPr>
        <sz val="10"/>
        <color indexed="8"/>
        <rFont val="宋体"/>
        <charset val="134"/>
      </rPr>
      <t>其他非流动金融资产合</t>
    </r>
    <r>
      <rPr>
        <sz val="10"/>
        <color indexed="8"/>
        <rFont val="Times New Roman"/>
        <charset val="0"/>
      </rPr>
      <t xml:space="preserve"> </t>
    </r>
    <r>
      <rPr>
        <sz val="10"/>
        <color indexed="8"/>
        <rFont val="宋体"/>
        <charset val="134"/>
      </rPr>
      <t>计</t>
    </r>
  </si>
  <si>
    <t>投资性房地产汇总表</t>
  </si>
  <si>
    <t>表4-7</t>
  </si>
  <si>
    <t>4-7-1</t>
  </si>
  <si>
    <t>4-7-2</t>
  </si>
  <si>
    <t>4-7-3</t>
  </si>
  <si>
    <t>4-7-4</t>
  </si>
  <si>
    <t>投资性地产（公允计量）</t>
  </si>
  <si>
    <t>投资性房地产合计</t>
  </si>
  <si>
    <t>减：投资性房地产减值准备</t>
  </si>
  <si>
    <t>投资性房地产净额</t>
  </si>
  <si>
    <t>表4-7-1</t>
  </si>
  <si>
    <r>
      <rPr>
        <sz val="10"/>
        <rFont val="宋体"/>
        <charset val="134"/>
      </rPr>
      <t>房屋对应宗地信息</t>
    </r>
  </si>
  <si>
    <r>
      <rPr>
        <sz val="10"/>
        <rFont val="宋体"/>
        <charset val="134"/>
      </rPr>
      <t>房产证号</t>
    </r>
  </si>
  <si>
    <r>
      <rPr>
        <sz val="10"/>
        <rFont val="宋体"/>
        <charset val="134"/>
      </rPr>
      <t>房产证载权利人</t>
    </r>
  </si>
  <si>
    <r>
      <rPr>
        <sz val="10"/>
        <rFont val="宋体"/>
        <charset val="134"/>
      </rPr>
      <t>房屋名称</t>
    </r>
  </si>
  <si>
    <r>
      <rPr>
        <sz val="10"/>
        <rFont val="宋体"/>
        <charset val="134"/>
      </rPr>
      <t>来源（外购、自建、自用转入、存货转入等）</t>
    </r>
  </si>
  <si>
    <r>
      <rPr>
        <sz val="10"/>
        <rFont val="宋体"/>
        <charset val="134"/>
      </rPr>
      <t>房产用途</t>
    </r>
  </si>
  <si>
    <r>
      <rPr>
        <sz val="10"/>
        <rFont val="宋体"/>
        <charset val="134"/>
      </rPr>
      <t>结构</t>
    </r>
  </si>
  <si>
    <r>
      <rPr>
        <sz val="10"/>
        <rFont val="宋体"/>
        <charset val="134"/>
      </rPr>
      <t>建成
年月</t>
    </r>
  </si>
  <si>
    <r>
      <rPr>
        <sz val="10"/>
        <rFont val="宋体"/>
        <charset val="134"/>
      </rPr>
      <t>建筑面积
（㎡）</t>
    </r>
  </si>
  <si>
    <r>
      <rPr>
        <sz val="10"/>
        <rFont val="宋体"/>
        <charset val="134"/>
      </rPr>
      <t xml:space="preserve">成本单价
</t>
    </r>
    <r>
      <rPr>
        <sz val="10"/>
        <rFont val="Times New Roman"/>
        <charset val="0"/>
      </rPr>
      <t>(</t>
    </r>
    <r>
      <rPr>
        <sz val="10"/>
        <rFont val="宋体"/>
        <charset val="134"/>
      </rPr>
      <t>元</t>
    </r>
    <r>
      <rPr>
        <sz val="10"/>
        <rFont val="Times New Roman"/>
        <charset val="0"/>
      </rPr>
      <t>/</t>
    </r>
    <r>
      <rPr>
        <sz val="10"/>
        <rFont val="宋体"/>
        <charset val="134"/>
      </rPr>
      <t>㎡</t>
    </r>
    <r>
      <rPr>
        <sz val="10"/>
        <rFont val="Times New Roman"/>
        <charset val="0"/>
      </rPr>
      <t>)</t>
    </r>
  </si>
  <si>
    <r>
      <rPr>
        <sz val="10"/>
        <rFont val="宋体"/>
        <charset val="134"/>
      </rPr>
      <t xml:space="preserve">评估单价
</t>
    </r>
    <r>
      <rPr>
        <sz val="10"/>
        <rFont val="Times New Roman"/>
        <charset val="0"/>
      </rPr>
      <t>(</t>
    </r>
    <r>
      <rPr>
        <sz val="10"/>
        <rFont val="宋体"/>
        <charset val="134"/>
      </rPr>
      <t>元</t>
    </r>
    <r>
      <rPr>
        <sz val="10"/>
        <rFont val="Times New Roman"/>
        <charset val="0"/>
      </rPr>
      <t>/</t>
    </r>
    <r>
      <rPr>
        <sz val="10"/>
        <rFont val="宋体"/>
        <charset val="134"/>
      </rPr>
      <t>㎡</t>
    </r>
    <r>
      <rPr>
        <sz val="10"/>
        <rFont val="Times New Roman"/>
        <charset val="0"/>
      </rPr>
      <t>)</t>
    </r>
  </si>
  <si>
    <r>
      <rPr>
        <sz val="10"/>
        <rFont val="宋体"/>
        <charset val="134"/>
      </rPr>
      <t>对应土地证号</t>
    </r>
  </si>
  <si>
    <r>
      <rPr>
        <sz val="10"/>
        <rFont val="宋体"/>
        <charset val="134"/>
      </rPr>
      <t>对应宗地名称</t>
    </r>
  </si>
  <si>
    <r>
      <rPr>
        <sz val="10"/>
        <rFont val="宋体"/>
        <charset val="134"/>
      </rPr>
      <t>宗地开发程度</t>
    </r>
  </si>
  <si>
    <r>
      <rPr>
        <sz val="10"/>
        <rFont val="宋体"/>
        <charset val="134"/>
      </rPr>
      <t>宗地位置</t>
    </r>
  </si>
  <si>
    <r>
      <rPr>
        <sz val="10"/>
        <rFont val="宋体"/>
        <charset val="134"/>
      </rPr>
      <t>宗地用途</t>
    </r>
  </si>
  <si>
    <r>
      <rPr>
        <sz val="10"/>
        <rFont val="宋体"/>
        <charset val="134"/>
      </rPr>
      <t>用地性质</t>
    </r>
  </si>
  <si>
    <r>
      <rPr>
        <sz val="10"/>
        <rFont val="宋体"/>
        <charset val="134"/>
      </rPr>
      <t>原值</t>
    </r>
  </si>
  <si>
    <r>
      <rPr>
        <sz val="10"/>
        <rFont val="宋体"/>
        <charset val="134"/>
      </rPr>
      <t>净值</t>
    </r>
  </si>
  <si>
    <r>
      <rPr>
        <sz val="10"/>
        <rFont val="宋体"/>
        <charset val="134"/>
      </rPr>
      <t>成新率</t>
    </r>
    <r>
      <rPr>
        <sz val="10"/>
        <rFont val="Times New Roman"/>
        <charset val="0"/>
      </rPr>
      <t>%</t>
    </r>
  </si>
  <si>
    <t>投资性房地产－房屋合计</t>
  </si>
  <si>
    <t>投资性房地产－房屋净额</t>
  </si>
  <si>
    <t>投资性房地产——房屋评估明细表（采用公允价值模式计量）</t>
  </si>
  <si>
    <t>表4-7-2</t>
  </si>
  <si>
    <r>
      <rPr>
        <sz val="10"/>
        <rFont val="宋体"/>
        <charset val="134"/>
      </rPr>
      <t>原始入账价值</t>
    </r>
    <r>
      <rPr>
        <sz val="10"/>
        <rFont val="Times New Roman"/>
        <charset val="0"/>
      </rPr>
      <t xml:space="preserve"> 
</t>
    </r>
    <r>
      <rPr>
        <sz val="10"/>
        <rFont val="宋体"/>
        <charset val="134"/>
      </rPr>
      <t>（转入日公允价值）</t>
    </r>
  </si>
  <si>
    <t>表4-7-3</t>
  </si>
  <si>
    <t>土地权证编号</t>
  </si>
  <si>
    <t>宗地名称</t>
  </si>
  <si>
    <t>来源（外购、自建、自用转入、存货转入等）</t>
  </si>
  <si>
    <t>是否空地</t>
  </si>
  <si>
    <t>土地位置</t>
  </si>
  <si>
    <t>用地性质</t>
  </si>
  <si>
    <t>准用年限</t>
  </si>
  <si>
    <t>开发程度</t>
  </si>
  <si>
    <r>
      <rPr>
        <sz val="10"/>
        <rFont val="宋体"/>
        <charset val="134"/>
      </rPr>
      <t>面积</t>
    </r>
    <r>
      <rPr>
        <sz val="10"/>
        <rFont val="Times New Roman"/>
        <charset val="0"/>
      </rPr>
      <t>(</t>
    </r>
    <r>
      <rPr>
        <sz val="10"/>
        <rFont val="宋体"/>
        <charset val="134"/>
      </rPr>
      <t>㎡</t>
    </r>
    <r>
      <rPr>
        <sz val="10"/>
        <rFont val="Times New Roman"/>
        <charset val="0"/>
      </rPr>
      <t>)</t>
    </r>
  </si>
  <si>
    <t>投资性地产合计</t>
  </si>
  <si>
    <t>投资性地产净额</t>
  </si>
  <si>
    <t>投资性房地产——土地使用权评估明细表（采用公允价值模式计量）</t>
  </si>
  <si>
    <t>表4-7-4</t>
  </si>
  <si>
    <r>
      <rPr>
        <sz val="10"/>
        <rFont val="宋体"/>
        <charset val="134"/>
      </rPr>
      <t xml:space="preserve">面积
</t>
    </r>
    <r>
      <rPr>
        <sz val="10"/>
        <rFont val="Times New Roman"/>
        <charset val="0"/>
      </rPr>
      <t>(</t>
    </r>
    <r>
      <rPr>
        <sz val="10"/>
        <rFont val="宋体"/>
        <charset val="134"/>
      </rPr>
      <t>㎡</t>
    </r>
    <r>
      <rPr>
        <sz val="10"/>
        <rFont val="Times New Roman"/>
        <charset val="0"/>
      </rPr>
      <t>)</t>
    </r>
  </si>
  <si>
    <r>
      <rPr>
        <sz val="10"/>
        <rFont val="宋体"/>
        <charset val="134"/>
      </rPr>
      <t>原始入账价值
（转入日公允价值）</t>
    </r>
  </si>
  <si>
    <t>表4-8-1</t>
  </si>
  <si>
    <t>资产编号</t>
  </si>
  <si>
    <r>
      <rPr>
        <sz val="10"/>
        <rFont val="宋体"/>
        <charset val="134"/>
      </rPr>
      <t>宗地编号</t>
    </r>
  </si>
  <si>
    <r>
      <rPr>
        <sz val="10"/>
        <rFont val="宋体"/>
        <charset val="134"/>
      </rPr>
      <t>所占宗地情况</t>
    </r>
  </si>
  <si>
    <t>房产证号</t>
  </si>
  <si>
    <t>房产证载权利人</t>
  </si>
  <si>
    <t>建筑物名称</t>
  </si>
  <si>
    <t>檐高(米)</t>
  </si>
  <si>
    <t>层数</t>
  </si>
  <si>
    <r>
      <rPr>
        <sz val="10"/>
        <rFont val="宋体"/>
        <charset val="134"/>
      </rPr>
      <t>层高</t>
    </r>
  </si>
  <si>
    <r>
      <rPr>
        <sz val="10"/>
        <rFont val="宋体"/>
        <charset val="134"/>
      </rPr>
      <t>资产状况</t>
    </r>
  </si>
  <si>
    <r>
      <rPr>
        <sz val="10"/>
        <rFont val="宋体"/>
        <charset val="134"/>
      </rPr>
      <t xml:space="preserve">建筑面积
</t>
    </r>
    <r>
      <rPr>
        <sz val="10"/>
        <rFont val="Times New Roman"/>
        <charset val="0"/>
      </rPr>
      <t>(</t>
    </r>
    <r>
      <rPr>
        <sz val="10"/>
        <rFont val="宋体"/>
        <charset val="134"/>
      </rPr>
      <t>㎡</t>
    </r>
    <r>
      <rPr>
        <sz val="10"/>
        <rFont val="Times New Roman"/>
        <charset val="0"/>
      </rPr>
      <t>)</t>
    </r>
  </si>
  <si>
    <t>建成
年月</t>
  </si>
  <si>
    <t>折旧年限</t>
  </si>
  <si>
    <r>
      <rPr>
        <sz val="10"/>
        <rFont val="宋体"/>
        <charset val="134"/>
      </rPr>
      <t>宗地面积</t>
    </r>
  </si>
  <si>
    <r>
      <rPr>
        <sz val="10"/>
        <rFont val="宋体"/>
        <charset val="134"/>
      </rPr>
      <t>宗地性质</t>
    </r>
  </si>
  <si>
    <t>房屋建筑物合计</t>
  </si>
  <si>
    <t>减：房屋建筑物减值准备</t>
  </si>
  <si>
    <t>房屋建筑物净额</t>
  </si>
  <si>
    <t>表4-8-2</t>
  </si>
  <si>
    <t xml:space="preserve"> 名称</t>
  </si>
  <si>
    <r>
      <rPr>
        <sz val="10"/>
        <rFont val="宋体"/>
        <charset val="134"/>
      </rPr>
      <t>材质或结构</t>
    </r>
  </si>
  <si>
    <t>规格尺寸</t>
  </si>
  <si>
    <t>建成年月</t>
  </si>
  <si>
    <t>构筑物合计</t>
  </si>
  <si>
    <t>减：构筑物及其他辅助设施减值准备</t>
  </si>
  <si>
    <t>构筑物净额</t>
  </si>
  <si>
    <t>表4-8-3</t>
  </si>
  <si>
    <t>起讫地址</t>
  </si>
  <si>
    <t>长度
(m)</t>
  </si>
  <si>
    <t>漕深
(m)</t>
  </si>
  <si>
    <t>沟宽*沟厚(mm*mm)
管径*壁厚(mm*mm)</t>
  </si>
  <si>
    <t>绝缘方式</t>
  </si>
  <si>
    <r>
      <rPr>
        <sz val="10"/>
        <rFont val="宋体"/>
        <charset val="134"/>
      </rPr>
      <t>资产状态</t>
    </r>
  </si>
  <si>
    <t>管道沟槽合计</t>
  </si>
  <si>
    <t>减：管道和沟槽减值准备</t>
  </si>
  <si>
    <t>管道沟槽净额</t>
  </si>
  <si>
    <t>表4-8-4</t>
  </si>
  <si>
    <t>井巷工程名称</t>
  </si>
  <si>
    <t>岩石硬度系数</t>
  </si>
  <si>
    <t>支护</t>
  </si>
  <si>
    <r>
      <rPr>
        <sz val="10"/>
        <rFont val="Times New Roman"/>
        <charset val="0"/>
      </rPr>
      <t xml:space="preserve">锚杆长度
</t>
    </r>
    <r>
      <rPr>
        <sz val="10"/>
        <rFont val="Times New Roman"/>
        <charset val="0"/>
      </rPr>
      <t>(M)</t>
    </r>
  </si>
  <si>
    <r>
      <rPr>
        <sz val="10"/>
        <rFont val="Times New Roman"/>
        <charset val="0"/>
      </rPr>
      <t>锚杆数量
（根</t>
    </r>
    <r>
      <rPr>
        <sz val="10"/>
        <rFont val="Times New Roman"/>
        <charset val="0"/>
      </rPr>
      <t>/M</t>
    </r>
    <r>
      <rPr>
        <sz val="10"/>
        <rFont val="Times New Roman"/>
        <charset val="0"/>
      </rPr>
      <t>）</t>
    </r>
  </si>
  <si>
    <r>
      <rPr>
        <sz val="10"/>
        <rFont val="Times New Roman"/>
        <charset val="0"/>
      </rPr>
      <t xml:space="preserve">轨型
</t>
    </r>
    <r>
      <rPr>
        <sz val="10"/>
        <rFont val="Times New Roman"/>
        <charset val="0"/>
      </rPr>
      <t>(KG/M)</t>
    </r>
  </si>
  <si>
    <r>
      <rPr>
        <sz val="10"/>
        <rFont val="Times New Roman"/>
        <charset val="0"/>
      </rPr>
      <t xml:space="preserve">轨距
</t>
    </r>
    <r>
      <rPr>
        <sz val="10"/>
        <rFont val="Times New Roman"/>
        <charset val="0"/>
      </rPr>
      <t>(MM)</t>
    </r>
  </si>
  <si>
    <t>轨枕</t>
  </si>
  <si>
    <r>
      <rPr>
        <sz val="10"/>
        <rFont val="Times New Roman"/>
        <charset val="0"/>
      </rPr>
      <t xml:space="preserve">支护厚度
</t>
    </r>
    <r>
      <rPr>
        <sz val="10"/>
        <rFont val="Times New Roman"/>
        <charset val="0"/>
      </rPr>
      <t>(mm)</t>
    </r>
  </si>
  <si>
    <r>
      <rPr>
        <sz val="10"/>
        <rFont val="宋体"/>
        <charset val="134"/>
      </rPr>
      <t xml:space="preserve">掘进断面
</t>
    </r>
    <r>
      <rPr>
        <sz val="10"/>
        <rFont val="Times New Roman"/>
        <charset val="0"/>
      </rPr>
      <t>(</t>
    </r>
    <r>
      <rPr>
        <sz val="10"/>
        <rFont val="宋体"/>
        <charset val="134"/>
      </rPr>
      <t>㎡</t>
    </r>
    <r>
      <rPr>
        <sz val="10"/>
        <rFont val="Times New Roman"/>
        <charset val="0"/>
      </rPr>
      <t>)</t>
    </r>
  </si>
  <si>
    <t>巷道倾角</t>
  </si>
  <si>
    <r>
      <rPr>
        <sz val="10"/>
        <rFont val="Times New Roman"/>
        <charset val="0"/>
      </rPr>
      <t xml:space="preserve">巷道长度
</t>
    </r>
    <r>
      <rPr>
        <sz val="10"/>
        <rFont val="Times New Roman"/>
        <charset val="0"/>
      </rPr>
      <t>(M)</t>
    </r>
  </si>
  <si>
    <r>
      <rPr>
        <sz val="10"/>
        <rFont val="宋体"/>
        <charset val="134"/>
      </rPr>
      <t xml:space="preserve">硐室体积
</t>
    </r>
    <r>
      <rPr>
        <sz val="10"/>
        <rFont val="Times New Roman"/>
        <charset val="0"/>
      </rPr>
      <t>(m³)</t>
    </r>
  </si>
  <si>
    <r>
      <rPr>
        <sz val="10"/>
        <rFont val="宋体"/>
        <charset val="134"/>
      </rPr>
      <t>竣工年月</t>
    </r>
  </si>
  <si>
    <t>尚可使用年限</t>
  </si>
  <si>
    <t>方式</t>
  </si>
  <si>
    <t>井巷工程合计</t>
  </si>
  <si>
    <t>减：井巷工程减值准备</t>
  </si>
  <si>
    <t>表4-8-5</t>
  </si>
  <si>
    <t>设备名称</t>
  </si>
  <si>
    <t>生产厂家</t>
  </si>
  <si>
    <t>设备材质</t>
  </si>
  <si>
    <t>所属单位/存放地点</t>
  </si>
  <si>
    <r>
      <rPr>
        <sz val="10"/>
        <rFont val="宋体"/>
        <charset val="134"/>
      </rPr>
      <t>设备单件重量（</t>
    </r>
    <r>
      <rPr>
        <sz val="10"/>
        <rFont val="Times New Roman"/>
        <charset val="0"/>
      </rPr>
      <t>kg/</t>
    </r>
    <r>
      <rPr>
        <sz val="10"/>
        <rFont val="宋体"/>
        <charset val="134"/>
      </rPr>
      <t>件）</t>
    </r>
  </si>
  <si>
    <t>购置日期</t>
  </si>
  <si>
    <t>废品市场回收不含税单价（元/千克）</t>
  </si>
  <si>
    <t>可回收价值（元）</t>
  </si>
  <si>
    <t>机器设备合计</t>
  </si>
  <si>
    <t>减：机器设备减值准备</t>
  </si>
  <si>
    <t>机器设备净额</t>
  </si>
  <si>
    <r>
      <rPr>
        <sz val="18"/>
        <rFont val="黑体"/>
        <charset val="134"/>
      </rPr>
      <t>固定资产</t>
    </r>
    <r>
      <rPr>
        <sz val="18"/>
        <rFont val="Times New Roman"/>
        <charset val="0"/>
      </rPr>
      <t>—</t>
    </r>
    <r>
      <rPr>
        <sz val="18"/>
        <rFont val="黑体"/>
        <charset val="134"/>
      </rPr>
      <t>车辆评估明细表</t>
    </r>
  </si>
  <si>
    <t>表4-8-6</t>
  </si>
  <si>
    <t>车辆牌号</t>
  </si>
  <si>
    <t>行驶证载权利人</t>
  </si>
  <si>
    <t>车辆名称</t>
  </si>
  <si>
    <t>所属部门</t>
  </si>
  <si>
    <r>
      <rPr>
        <sz val="10"/>
        <rFont val="Times New Roman"/>
        <charset val="0"/>
      </rPr>
      <t xml:space="preserve">已行驶里程
</t>
    </r>
    <r>
      <rPr>
        <sz val="10"/>
        <rFont val="Times New Roman"/>
        <charset val="0"/>
      </rPr>
      <t>(</t>
    </r>
    <r>
      <rPr>
        <sz val="10"/>
        <rFont val="Times New Roman"/>
        <charset val="0"/>
      </rPr>
      <t>公里</t>
    </r>
    <r>
      <rPr>
        <sz val="10"/>
        <rFont val="Times New Roman"/>
        <charset val="0"/>
      </rPr>
      <t>)</t>
    </r>
  </si>
  <si>
    <t>车辆合计</t>
  </si>
  <si>
    <t>减：车辆减值准备</t>
  </si>
  <si>
    <t>车辆净额</t>
  </si>
  <si>
    <t>固定资产—土地评估明细表</t>
  </si>
  <si>
    <t>表4-8-8</t>
  </si>
  <si>
    <t>证载权利人</t>
  </si>
  <si>
    <t>终止日期</t>
  </si>
  <si>
    <t>合    计</t>
  </si>
  <si>
    <t>固定资产--船舶清查评估明细表</t>
  </si>
  <si>
    <r>
      <rPr>
        <sz val="10"/>
        <rFont val="宋体"/>
        <charset val="134"/>
      </rPr>
      <t>表</t>
    </r>
    <r>
      <rPr>
        <sz val="10"/>
        <rFont val="Times New Roman"/>
        <charset val="0"/>
      </rPr>
      <t>4-8-9</t>
    </r>
  </si>
  <si>
    <r>
      <rPr>
        <sz val="10"/>
        <rFont val="宋体"/>
        <charset val="134"/>
      </rPr>
      <t>船舶编号</t>
    </r>
  </si>
  <si>
    <r>
      <rPr>
        <sz val="10"/>
        <rFont val="宋体"/>
        <charset val="134"/>
      </rPr>
      <t>船舶名称</t>
    </r>
  </si>
  <si>
    <r>
      <rPr>
        <sz val="10"/>
        <rFont val="宋体"/>
        <charset val="134"/>
      </rPr>
      <t>船舶类型</t>
    </r>
  </si>
  <si>
    <r>
      <rPr>
        <sz val="10"/>
        <rFont val="宋体"/>
        <charset val="134"/>
      </rPr>
      <t>建造厂家</t>
    </r>
  </si>
  <si>
    <r>
      <rPr>
        <sz val="10"/>
        <rFont val="宋体"/>
        <charset val="134"/>
      </rPr>
      <t>已行驶海里</t>
    </r>
  </si>
  <si>
    <r>
      <rPr>
        <sz val="10"/>
        <rFont val="宋体"/>
        <charset val="134"/>
      </rPr>
      <t>额定功率</t>
    </r>
  </si>
  <si>
    <r>
      <rPr>
        <sz val="10"/>
        <rFont val="宋体"/>
        <charset val="134"/>
      </rPr>
      <t>额定载重</t>
    </r>
    <r>
      <rPr>
        <sz val="10"/>
        <rFont val="Times New Roman"/>
        <charset val="0"/>
      </rPr>
      <t>(</t>
    </r>
    <r>
      <rPr>
        <sz val="10"/>
        <rFont val="宋体"/>
        <charset val="134"/>
      </rPr>
      <t>客</t>
    </r>
    <r>
      <rPr>
        <sz val="10"/>
        <rFont val="Times New Roman"/>
        <charset val="0"/>
      </rPr>
      <t>)</t>
    </r>
    <r>
      <rPr>
        <sz val="10"/>
        <rFont val="宋体"/>
        <charset val="134"/>
      </rPr>
      <t>量</t>
    </r>
  </si>
  <si>
    <r>
      <rPr>
        <sz val="10"/>
        <rFont val="宋体"/>
        <charset val="134"/>
      </rPr>
      <t>满载排水量</t>
    </r>
    <r>
      <rPr>
        <sz val="10"/>
        <rFont val="Times New Roman"/>
        <charset val="0"/>
      </rPr>
      <t>(t)</t>
    </r>
  </si>
  <si>
    <r>
      <rPr>
        <sz val="10"/>
        <rFont val="宋体"/>
        <charset val="134"/>
      </rPr>
      <t>空载排水量</t>
    </r>
    <r>
      <rPr>
        <sz val="10"/>
        <rFont val="Times New Roman"/>
        <charset val="0"/>
      </rPr>
      <t>(t)</t>
    </r>
  </si>
  <si>
    <r>
      <rPr>
        <sz val="10"/>
        <rFont val="宋体"/>
        <charset val="134"/>
      </rPr>
      <t>满载吃水</t>
    </r>
    <r>
      <rPr>
        <sz val="10"/>
        <rFont val="Times New Roman"/>
        <charset val="0"/>
      </rPr>
      <t>(m)</t>
    </r>
  </si>
  <si>
    <r>
      <rPr>
        <sz val="10"/>
        <rFont val="宋体"/>
        <charset val="134"/>
      </rPr>
      <t>空载吃水</t>
    </r>
    <r>
      <rPr>
        <sz val="10"/>
        <rFont val="Times New Roman"/>
        <charset val="0"/>
      </rPr>
      <t>(m)</t>
    </r>
  </si>
  <si>
    <r>
      <rPr>
        <sz val="10"/>
        <rFont val="宋体"/>
        <charset val="134"/>
      </rPr>
      <t>空船重量</t>
    </r>
    <r>
      <rPr>
        <sz val="10"/>
        <rFont val="Times New Roman"/>
        <charset val="0"/>
      </rPr>
      <t>(t)</t>
    </r>
  </si>
  <si>
    <r>
      <rPr>
        <sz val="10"/>
        <rFont val="宋体"/>
        <charset val="134"/>
      </rPr>
      <t>定员</t>
    </r>
    <r>
      <rPr>
        <sz val="10"/>
        <rFont val="Times New Roman"/>
        <charset val="0"/>
      </rPr>
      <t>(</t>
    </r>
    <r>
      <rPr>
        <sz val="10"/>
        <rFont val="宋体"/>
        <charset val="134"/>
      </rPr>
      <t>人</t>
    </r>
    <r>
      <rPr>
        <sz val="10"/>
        <rFont val="Times New Roman"/>
        <charset val="0"/>
      </rPr>
      <t>)</t>
    </r>
  </si>
  <si>
    <r>
      <rPr>
        <sz val="10"/>
        <rFont val="宋体"/>
        <charset val="134"/>
      </rPr>
      <t>航速</t>
    </r>
    <r>
      <rPr>
        <sz val="10"/>
        <rFont val="Times New Roman"/>
        <charset val="0"/>
      </rPr>
      <t>(</t>
    </r>
    <r>
      <rPr>
        <sz val="10"/>
        <rFont val="宋体"/>
        <charset val="134"/>
      </rPr>
      <t>节</t>
    </r>
    <r>
      <rPr>
        <sz val="10"/>
        <rFont val="Times New Roman"/>
        <charset val="0"/>
      </rPr>
      <t>)</t>
    </r>
  </si>
  <si>
    <r>
      <rPr>
        <sz val="10"/>
        <rFont val="宋体"/>
        <charset val="134"/>
      </rPr>
      <t>航区</t>
    </r>
  </si>
  <si>
    <r>
      <rPr>
        <sz val="10"/>
        <rFont val="宋体"/>
        <charset val="134"/>
      </rPr>
      <t>船级社</t>
    </r>
  </si>
  <si>
    <r>
      <rPr>
        <sz val="10"/>
        <rFont val="宋体"/>
        <charset val="134"/>
      </rPr>
      <t>总吨位</t>
    </r>
  </si>
  <si>
    <r>
      <rPr>
        <sz val="10"/>
        <rFont val="宋体"/>
        <charset val="134"/>
      </rPr>
      <t>净吨位</t>
    </r>
  </si>
  <si>
    <r>
      <rPr>
        <sz val="10"/>
        <rFont val="宋体"/>
        <charset val="134"/>
      </rPr>
      <t>货舱涂层</t>
    </r>
  </si>
  <si>
    <r>
      <rPr>
        <sz val="10"/>
        <rFont val="宋体"/>
        <charset val="134"/>
      </rPr>
      <t>船舶主尺度</t>
    </r>
  </si>
  <si>
    <r>
      <rPr>
        <sz val="10"/>
        <rFont val="宋体"/>
        <charset val="134"/>
      </rPr>
      <t>最近一次船检情况</t>
    </r>
  </si>
  <si>
    <r>
      <rPr>
        <sz val="10"/>
        <rFont val="宋体"/>
        <charset val="134"/>
      </rPr>
      <t>主机</t>
    </r>
  </si>
  <si>
    <r>
      <rPr>
        <sz val="10"/>
        <rFont val="宋体"/>
        <charset val="134"/>
      </rPr>
      <t>发电机</t>
    </r>
  </si>
  <si>
    <r>
      <rPr>
        <sz val="10"/>
        <rFont val="宋体"/>
        <charset val="134"/>
      </rPr>
      <t>购置日期</t>
    </r>
  </si>
  <si>
    <r>
      <rPr>
        <sz val="10"/>
        <rFont val="宋体"/>
        <charset val="134"/>
      </rPr>
      <t>启用日期</t>
    </r>
  </si>
  <si>
    <r>
      <rPr>
        <sz val="10"/>
        <rFont val="宋体"/>
        <charset val="134"/>
      </rPr>
      <t>建造完成日期</t>
    </r>
  </si>
  <si>
    <r>
      <rPr>
        <sz val="10"/>
        <rFont val="宋体"/>
        <charset val="134"/>
      </rPr>
      <t>合同价</t>
    </r>
    <r>
      <rPr>
        <sz val="10"/>
        <rFont val="Times New Roman"/>
        <charset val="0"/>
      </rPr>
      <t>(</t>
    </r>
    <r>
      <rPr>
        <sz val="10"/>
        <rFont val="宋体"/>
        <charset val="134"/>
      </rPr>
      <t>美元或人民币</t>
    </r>
    <r>
      <rPr>
        <sz val="10"/>
        <rFont val="Times New Roman"/>
        <charset val="0"/>
      </rPr>
      <t>)</t>
    </r>
  </si>
  <si>
    <r>
      <rPr>
        <sz val="10"/>
        <rFont val="宋体"/>
        <charset val="134"/>
      </rPr>
      <t>船长</t>
    </r>
  </si>
  <si>
    <r>
      <rPr>
        <sz val="10"/>
        <rFont val="宋体"/>
        <charset val="134"/>
      </rPr>
      <t>型宽</t>
    </r>
  </si>
  <si>
    <r>
      <rPr>
        <sz val="10"/>
        <rFont val="宋体"/>
        <charset val="134"/>
      </rPr>
      <t>型深</t>
    </r>
  </si>
  <si>
    <r>
      <rPr>
        <sz val="10"/>
        <rFont val="宋体"/>
        <charset val="134"/>
      </rPr>
      <t>船体</t>
    </r>
  </si>
  <si>
    <r>
      <rPr>
        <sz val="10"/>
        <rFont val="宋体"/>
        <charset val="134"/>
      </rPr>
      <t>轮机</t>
    </r>
  </si>
  <si>
    <r>
      <rPr>
        <sz val="10"/>
        <rFont val="宋体"/>
        <charset val="134"/>
      </rPr>
      <t>舾装</t>
    </r>
  </si>
  <si>
    <r>
      <rPr>
        <sz val="10"/>
        <rFont val="宋体"/>
        <charset val="134"/>
      </rPr>
      <t>电气</t>
    </r>
  </si>
  <si>
    <r>
      <rPr>
        <sz val="10"/>
        <rFont val="宋体"/>
        <charset val="134"/>
      </rPr>
      <t>生产厂商、型号、功率、转速</t>
    </r>
  </si>
  <si>
    <r>
      <rPr>
        <sz val="10"/>
        <rFont val="宋体"/>
        <charset val="134"/>
      </rPr>
      <t>原动机生产厂商、型号、功率、转速</t>
    </r>
  </si>
  <si>
    <r>
      <rPr>
        <sz val="10"/>
        <rFont val="宋体"/>
        <charset val="134"/>
      </rPr>
      <t>主发电机功率</t>
    </r>
    <r>
      <rPr>
        <sz val="10"/>
        <rFont val="Times New Roman"/>
        <charset val="0"/>
      </rPr>
      <t>(KW)</t>
    </r>
  </si>
  <si>
    <r>
      <rPr>
        <sz val="10"/>
        <rFont val="宋体"/>
        <charset val="134"/>
      </rPr>
      <t>美元</t>
    </r>
    <r>
      <rPr>
        <sz val="10"/>
        <rFont val="Times New Roman"/>
        <charset val="0"/>
      </rPr>
      <t>($)</t>
    </r>
  </si>
  <si>
    <r>
      <rPr>
        <sz val="10"/>
        <rFont val="宋体"/>
        <charset val="134"/>
      </rPr>
      <t>人民币</t>
    </r>
    <r>
      <rPr>
        <sz val="10"/>
        <rFont val="Times New Roman"/>
        <charset val="0"/>
      </rPr>
      <t>(</t>
    </r>
    <r>
      <rPr>
        <sz val="10"/>
        <rFont val="宋体"/>
        <charset val="134"/>
      </rPr>
      <t>￥</t>
    </r>
    <r>
      <rPr>
        <sz val="10"/>
        <rFont val="Times New Roman"/>
        <charset val="0"/>
      </rPr>
      <t>)</t>
    </r>
  </si>
  <si>
    <t>船舶合计</t>
  </si>
  <si>
    <t>减：船舶减值准备</t>
  </si>
  <si>
    <t>船舶净额</t>
  </si>
  <si>
    <t>在建工程评估汇总表</t>
  </si>
  <si>
    <t>表4-9</t>
  </si>
  <si>
    <t>4-9-1</t>
  </si>
  <si>
    <t>在建工程—土建工程</t>
  </si>
  <si>
    <t>4-9-2</t>
  </si>
  <si>
    <t>在建工程—设备安装工程</t>
  </si>
  <si>
    <t>4-9-3</t>
  </si>
  <si>
    <t>4-9-4</t>
  </si>
  <si>
    <t>在建工程合计</t>
  </si>
  <si>
    <t>减：在建工程减值准备</t>
  </si>
  <si>
    <t>在建工程净额</t>
  </si>
  <si>
    <t>表4-9-1</t>
  </si>
  <si>
    <r>
      <rPr>
        <sz val="10"/>
        <rFont val="宋体"/>
        <charset val="134"/>
      </rPr>
      <t>建筑面积</t>
    </r>
    <r>
      <rPr>
        <sz val="10"/>
        <rFont val="Times New Roman"/>
        <charset val="0"/>
      </rPr>
      <t>/</t>
    </r>
    <r>
      <rPr>
        <sz val="10"/>
        <rFont val="宋体"/>
        <charset val="134"/>
      </rPr>
      <t>容积
（㎡</t>
    </r>
    <r>
      <rPr>
        <sz val="10"/>
        <rFont val="Times New Roman"/>
        <charset val="0"/>
      </rPr>
      <t>/m³</t>
    </r>
    <r>
      <rPr>
        <sz val="10"/>
        <rFont val="宋体"/>
        <charset val="134"/>
      </rPr>
      <t>）</t>
    </r>
  </si>
  <si>
    <t>形象进度</t>
  </si>
  <si>
    <t>付款比例</t>
  </si>
  <si>
    <t>概算金额(元)</t>
  </si>
  <si>
    <r>
      <rPr>
        <sz val="10"/>
        <rFont val="Times New Roman"/>
        <charset val="0"/>
      </rPr>
      <t xml:space="preserve">土地出让合同
</t>
    </r>
    <r>
      <rPr>
        <sz val="10"/>
        <rFont val="Times New Roman"/>
        <charset val="0"/>
      </rPr>
      <t>(</t>
    </r>
    <r>
      <rPr>
        <sz val="10"/>
        <rFont val="Times New Roman"/>
        <charset val="0"/>
      </rPr>
      <t>有</t>
    </r>
    <r>
      <rPr>
        <sz val="10"/>
        <rFont val="Times New Roman"/>
        <charset val="0"/>
      </rPr>
      <t>/</t>
    </r>
    <r>
      <rPr>
        <sz val="10"/>
        <rFont val="Times New Roman"/>
        <charset val="0"/>
      </rPr>
      <t>无</t>
    </r>
    <r>
      <rPr>
        <sz val="10"/>
        <rFont val="Times New Roman"/>
        <charset val="0"/>
      </rPr>
      <t>)</t>
    </r>
  </si>
  <si>
    <r>
      <rPr>
        <sz val="10"/>
        <rFont val="Times New Roman"/>
        <charset val="0"/>
      </rPr>
      <t xml:space="preserve">建筑用地许可证
</t>
    </r>
    <r>
      <rPr>
        <sz val="10"/>
        <rFont val="Times New Roman"/>
        <charset val="0"/>
      </rPr>
      <t>(</t>
    </r>
    <r>
      <rPr>
        <sz val="10"/>
        <rFont val="Times New Roman"/>
        <charset val="0"/>
      </rPr>
      <t>有</t>
    </r>
    <r>
      <rPr>
        <sz val="10"/>
        <rFont val="Times New Roman"/>
        <charset val="0"/>
      </rPr>
      <t>/</t>
    </r>
    <r>
      <rPr>
        <sz val="10"/>
        <rFont val="Times New Roman"/>
        <charset val="0"/>
      </rPr>
      <t>无</t>
    </r>
    <r>
      <rPr>
        <sz val="10"/>
        <rFont val="Times New Roman"/>
        <charset val="0"/>
      </rPr>
      <t>)</t>
    </r>
  </si>
  <si>
    <r>
      <rPr>
        <sz val="10"/>
        <rFont val="Times New Roman"/>
        <charset val="0"/>
      </rPr>
      <t xml:space="preserve">建筑规划许可证
</t>
    </r>
    <r>
      <rPr>
        <sz val="10"/>
        <rFont val="Times New Roman"/>
        <charset val="0"/>
      </rPr>
      <t>(</t>
    </r>
    <r>
      <rPr>
        <sz val="10"/>
        <rFont val="Times New Roman"/>
        <charset val="0"/>
      </rPr>
      <t>有</t>
    </r>
    <r>
      <rPr>
        <sz val="10"/>
        <rFont val="Times New Roman"/>
        <charset val="0"/>
      </rPr>
      <t>/</t>
    </r>
    <r>
      <rPr>
        <sz val="10"/>
        <rFont val="Times New Roman"/>
        <charset val="0"/>
      </rPr>
      <t>无</t>
    </r>
    <r>
      <rPr>
        <sz val="10"/>
        <rFont val="Times New Roman"/>
        <charset val="0"/>
      </rPr>
      <t>)</t>
    </r>
  </si>
  <si>
    <r>
      <rPr>
        <sz val="10"/>
        <rFont val="Times New Roman"/>
        <charset val="0"/>
      </rPr>
      <t xml:space="preserve">建筑开工许可证
</t>
    </r>
    <r>
      <rPr>
        <sz val="10"/>
        <rFont val="Times New Roman"/>
        <charset val="0"/>
      </rPr>
      <t>(</t>
    </r>
    <r>
      <rPr>
        <sz val="10"/>
        <rFont val="Times New Roman"/>
        <charset val="0"/>
      </rPr>
      <t>有</t>
    </r>
    <r>
      <rPr>
        <sz val="10"/>
        <rFont val="Times New Roman"/>
        <charset val="0"/>
      </rPr>
      <t>/</t>
    </r>
    <r>
      <rPr>
        <sz val="10"/>
        <rFont val="Times New Roman"/>
        <charset val="0"/>
      </rPr>
      <t>无</t>
    </r>
    <r>
      <rPr>
        <sz val="10"/>
        <rFont val="Times New Roman"/>
        <charset val="0"/>
      </rPr>
      <t>)</t>
    </r>
  </si>
  <si>
    <t>在建工程－土建工程合计</t>
  </si>
  <si>
    <t>减：在建土建工程减值准备</t>
  </si>
  <si>
    <t>在建工程－土建工程净额</t>
  </si>
  <si>
    <t>表4-9-2</t>
  </si>
  <si>
    <t>开工
日期</t>
  </si>
  <si>
    <t>预计完
工日期</t>
  </si>
  <si>
    <t>合同(概算)金额</t>
  </si>
  <si>
    <r>
      <rPr>
        <sz val="10"/>
        <rFont val="Times New Roman"/>
        <charset val="0"/>
      </rPr>
      <t xml:space="preserve">付款比例
</t>
    </r>
    <r>
      <rPr>
        <sz val="10"/>
        <rFont val="Times New Roman"/>
        <charset val="0"/>
      </rPr>
      <t>(%)</t>
    </r>
  </si>
  <si>
    <t>设备费</t>
  </si>
  <si>
    <t>资金成本</t>
  </si>
  <si>
    <t>安装费及其他</t>
  </si>
  <si>
    <t>在建工程－设备在建工程合计</t>
  </si>
  <si>
    <t>减：在建设备安装工程减值准备</t>
  </si>
  <si>
    <t>在建工程－设备在建工程净额</t>
  </si>
  <si>
    <r>
      <rPr>
        <b/>
        <sz val="16"/>
        <rFont val="宋体"/>
        <charset val="134"/>
      </rPr>
      <t>在建工程</t>
    </r>
    <r>
      <rPr>
        <b/>
        <sz val="16"/>
        <rFont val="Times New Roman"/>
        <charset val="0"/>
      </rPr>
      <t>-</t>
    </r>
    <r>
      <rPr>
        <b/>
        <sz val="16"/>
        <rFont val="宋体"/>
        <charset val="134"/>
      </rPr>
      <t>待摊投资清查评估明细表</t>
    </r>
  </si>
  <si>
    <t>表4-9-3</t>
  </si>
  <si>
    <t>费用内容</t>
  </si>
  <si>
    <t xml:space="preserve">           合        计</t>
  </si>
  <si>
    <t>表4-9-4</t>
  </si>
  <si>
    <t>工程项目</t>
  </si>
  <si>
    <r>
      <rPr>
        <sz val="10"/>
        <rFont val="Times New Roman"/>
        <charset val="0"/>
      </rPr>
      <t>增值率</t>
    </r>
    <r>
      <rPr>
        <sz val="10"/>
        <rFont val="Times New Roman"/>
        <charset val="0"/>
      </rPr>
      <t>%</t>
    </r>
  </si>
  <si>
    <r>
      <rPr>
        <sz val="10"/>
        <color indexed="8"/>
        <rFont val="宋体"/>
        <charset val="134"/>
      </rPr>
      <t>在建工程</t>
    </r>
    <r>
      <rPr>
        <sz val="10"/>
        <color indexed="8"/>
        <rFont val="Times New Roman"/>
        <charset val="0"/>
      </rPr>
      <t>-</t>
    </r>
    <r>
      <rPr>
        <sz val="10"/>
        <color indexed="8"/>
        <rFont val="宋体"/>
        <charset val="134"/>
      </rPr>
      <t>工程物资合计</t>
    </r>
  </si>
  <si>
    <r>
      <rPr>
        <sz val="10"/>
        <color indexed="8"/>
        <rFont val="宋体"/>
        <charset val="134"/>
      </rPr>
      <t>减：在建工程物资减值准备</t>
    </r>
  </si>
  <si>
    <r>
      <rPr>
        <sz val="10"/>
        <rFont val="宋体"/>
        <charset val="134"/>
      </rPr>
      <t>在建工程</t>
    </r>
    <r>
      <rPr>
        <sz val="10"/>
        <rFont val="Times New Roman"/>
        <charset val="0"/>
      </rPr>
      <t>-</t>
    </r>
    <r>
      <rPr>
        <sz val="10"/>
        <rFont val="宋体"/>
        <charset val="134"/>
      </rPr>
      <t>工程物资净额</t>
    </r>
  </si>
  <si>
    <t>表4-10</t>
  </si>
  <si>
    <t>种类</t>
  </si>
  <si>
    <t>群别</t>
  </si>
  <si>
    <t>减：生产性生物资产减值准备</t>
  </si>
  <si>
    <t>净            额</t>
  </si>
  <si>
    <t>表4-11</t>
  </si>
  <si>
    <t>类别</t>
  </si>
  <si>
    <t>矿区（或油田）</t>
  </si>
  <si>
    <t>形成日期</t>
  </si>
  <si>
    <t>来源（购入、自行建造）</t>
  </si>
  <si>
    <t>油气资产合计</t>
  </si>
  <si>
    <t>减：油气资产减值准备</t>
  </si>
  <si>
    <t>油气资产净额</t>
  </si>
  <si>
    <t>表4-12</t>
  </si>
  <si>
    <r>
      <rPr>
        <sz val="10"/>
        <rFont val="宋体"/>
        <charset val="134"/>
      </rPr>
      <t>项目名称</t>
    </r>
  </si>
  <si>
    <r>
      <rPr>
        <sz val="10"/>
        <rFont val="宋体"/>
        <charset val="134"/>
      </rPr>
      <t>出租人</t>
    </r>
  </si>
  <si>
    <r>
      <rPr>
        <sz val="10"/>
        <rFont val="宋体"/>
        <charset val="134"/>
      </rPr>
      <t>租赁类型</t>
    </r>
  </si>
  <si>
    <r>
      <rPr>
        <sz val="10"/>
        <rFont val="宋体"/>
        <charset val="134"/>
      </rPr>
      <t>租赁期开始日</t>
    </r>
  </si>
  <si>
    <r>
      <rPr>
        <sz val="10"/>
        <rFont val="宋体"/>
        <charset val="134"/>
      </rPr>
      <t>租赁期结束日</t>
    </r>
  </si>
  <si>
    <t>无形资产评估汇总表</t>
  </si>
  <si>
    <t>表4-13</t>
  </si>
  <si>
    <t>4-13-1</t>
  </si>
  <si>
    <t>无形资产-土地使用权</t>
  </si>
  <si>
    <t>4-13-2</t>
  </si>
  <si>
    <t>无形资产-矿业权</t>
  </si>
  <si>
    <t>4-13-3</t>
  </si>
  <si>
    <t>无形资产-其他无形资产</t>
  </si>
  <si>
    <t>无形资产合计</t>
  </si>
  <si>
    <t>其中：土地使用权</t>
  </si>
  <si>
    <t>减：无形资产减值准备</t>
  </si>
  <si>
    <t>无形资产净额</t>
  </si>
  <si>
    <t>表4-13-1</t>
  </si>
  <si>
    <r>
      <rPr>
        <sz val="10"/>
        <rFont val="宋体"/>
        <charset val="134"/>
      </rPr>
      <t>证载权利人</t>
    </r>
  </si>
  <si>
    <r>
      <rPr>
        <sz val="10"/>
        <rFont val="宋体"/>
        <charset val="134"/>
      </rPr>
      <t>终止日期</t>
    </r>
  </si>
  <si>
    <t>他项权利</t>
  </si>
  <si>
    <t>无形-土地合计</t>
  </si>
  <si>
    <t>减：无形-土地减值准备</t>
  </si>
  <si>
    <t>表4-13-2</t>
  </si>
  <si>
    <r>
      <rPr>
        <sz val="10"/>
        <rFont val="Times New Roman"/>
        <charset val="0"/>
      </rPr>
      <t>名称、种类
（探矿权</t>
    </r>
    <r>
      <rPr>
        <sz val="10"/>
        <rFont val="Times New Roman"/>
        <charset val="0"/>
      </rPr>
      <t>/</t>
    </r>
    <r>
      <rPr>
        <sz val="10"/>
        <rFont val="Times New Roman"/>
        <charset val="0"/>
      </rPr>
      <t>采矿权）</t>
    </r>
  </si>
  <si>
    <t>勘查（采矿）许可证编号</t>
  </si>
  <si>
    <t>取得方式</t>
  </si>
  <si>
    <t>剩余有效年限</t>
  </si>
  <si>
    <t>勘查开发阶段</t>
  </si>
  <si>
    <r>
      <rPr>
        <sz val="10"/>
        <rFont val="宋体"/>
        <charset val="134"/>
      </rPr>
      <t>核定（批准）
生产规模</t>
    </r>
  </si>
  <si>
    <t>无形-矿业权合计</t>
  </si>
  <si>
    <t>减：无形-矿业权减值准备</t>
  </si>
  <si>
    <t>表4-13-3</t>
  </si>
  <si>
    <r>
      <rPr>
        <sz val="10"/>
        <rFont val="宋体"/>
        <charset val="134"/>
      </rPr>
      <t>无形资产名称和内容</t>
    </r>
  </si>
  <si>
    <r>
      <rPr>
        <sz val="10"/>
        <rFont val="宋体"/>
        <charset val="134"/>
      </rPr>
      <t>无形资产类型</t>
    </r>
  </si>
  <si>
    <r>
      <rPr>
        <sz val="10"/>
        <rFont val="宋体"/>
        <charset val="134"/>
      </rPr>
      <t>权证编号</t>
    </r>
  </si>
  <si>
    <t>法定/预计使用年限</t>
  </si>
  <si>
    <t>无形-其他合计</t>
  </si>
  <si>
    <t>减：无形-其他减值准备</t>
  </si>
  <si>
    <t>开发支出评估明细表</t>
  </si>
  <si>
    <t>表4-14</t>
  </si>
  <si>
    <t>内容或名称</t>
  </si>
  <si>
    <r>
      <rPr>
        <sz val="10"/>
        <rFont val="宋体"/>
        <charset val="134"/>
      </rPr>
      <t>发生日期
（年月）</t>
    </r>
  </si>
  <si>
    <r>
      <rPr>
        <sz val="10"/>
        <rFont val="宋体"/>
        <charset val="134"/>
      </rPr>
      <t>预计完成日期
（年月）</t>
    </r>
  </si>
  <si>
    <t>拟形成无形资产类型（专有技术/专利）</t>
  </si>
  <si>
    <t>技术成熟度</t>
  </si>
  <si>
    <t>业内技术水平</t>
  </si>
  <si>
    <t>预算投入金额</t>
  </si>
  <si>
    <t>表4-15</t>
  </si>
  <si>
    <t>商誉合计</t>
  </si>
  <si>
    <t>减：商誉减值准备</t>
  </si>
  <si>
    <t>商誉净额</t>
  </si>
  <si>
    <t>长期待摊费用评估明细表</t>
  </si>
  <si>
    <t>表4-16</t>
  </si>
  <si>
    <t>费用名称或内容</t>
  </si>
  <si>
    <t>原始发生额</t>
  </si>
  <si>
    <r>
      <rPr>
        <sz val="10"/>
        <rFont val="宋体"/>
        <charset val="134"/>
      </rPr>
      <t>预计摊销月数</t>
    </r>
  </si>
  <si>
    <r>
      <rPr>
        <sz val="10"/>
        <rFont val="宋体"/>
        <charset val="134"/>
      </rPr>
      <t>尚存受益月数</t>
    </r>
  </si>
  <si>
    <t>合                    计</t>
  </si>
  <si>
    <t>递延所得税资产评估明细表</t>
  </si>
  <si>
    <t>表4-17</t>
  </si>
  <si>
    <t>其他非流动资产评估明细表</t>
  </si>
  <si>
    <t>表4-18</t>
  </si>
  <si>
    <t>流动负债评估汇总表</t>
  </si>
  <si>
    <t>表5</t>
  </si>
  <si>
    <t>5-1</t>
  </si>
  <si>
    <t>5-2</t>
  </si>
  <si>
    <t>5-3</t>
  </si>
  <si>
    <t>5-4</t>
  </si>
  <si>
    <t>5-5</t>
  </si>
  <si>
    <t>5-6</t>
  </si>
  <si>
    <t>5-7</t>
  </si>
  <si>
    <t>5-8</t>
  </si>
  <si>
    <t>5-9</t>
  </si>
  <si>
    <t>5-10</t>
  </si>
  <si>
    <t>5-11</t>
  </si>
  <si>
    <t>5-12</t>
  </si>
  <si>
    <t>5-13</t>
  </si>
  <si>
    <t>短期借款评估明细表</t>
  </si>
  <si>
    <t xml:space="preserve"> 表5-1</t>
  </si>
  <si>
    <t>放款银行（或机构）名称</t>
  </si>
  <si>
    <t>借款方式</t>
  </si>
  <si>
    <t>到期日</t>
  </si>
  <si>
    <t>月利率%</t>
  </si>
  <si>
    <t>外币金额</t>
  </si>
  <si>
    <t>外币基准日汇率</t>
  </si>
  <si>
    <t>交易性金融负债评估明细表</t>
  </si>
  <si>
    <t>表5-2</t>
  </si>
  <si>
    <r>
      <rPr>
        <sz val="10"/>
        <rFont val="宋体"/>
        <charset val="134"/>
      </rPr>
      <t>证券名称</t>
    </r>
  </si>
  <si>
    <r>
      <rPr>
        <sz val="10"/>
        <rFont val="宋体"/>
        <charset val="134"/>
      </rPr>
      <t>证券种类</t>
    </r>
  </si>
  <si>
    <r>
      <rPr>
        <sz val="10"/>
        <rFont val="宋体"/>
        <charset val="134"/>
      </rPr>
      <t>基准日单位市值</t>
    </r>
  </si>
  <si>
    <t>衍生金融负债评估明细表</t>
  </si>
  <si>
    <t>表5-3</t>
  </si>
  <si>
    <r>
      <rPr>
        <sz val="10"/>
        <rFont val="宋体"/>
        <charset val="134"/>
      </rPr>
      <t>现行年利率</t>
    </r>
    <r>
      <rPr>
        <sz val="10"/>
        <rFont val="Times New Roman"/>
        <charset val="0"/>
      </rPr>
      <t>%</t>
    </r>
  </si>
  <si>
    <r>
      <rPr>
        <sz val="10"/>
        <rFont val="宋体"/>
        <charset val="134"/>
      </rPr>
      <t>浮动利率</t>
    </r>
    <r>
      <rPr>
        <sz val="10"/>
        <rFont val="Times New Roman"/>
        <charset val="0"/>
      </rPr>
      <t>/</t>
    </r>
    <r>
      <rPr>
        <sz val="10"/>
        <rFont val="宋体"/>
        <charset val="134"/>
      </rPr>
      <t>固定利率</t>
    </r>
    <r>
      <rPr>
        <sz val="10"/>
        <rFont val="Times New Roman"/>
        <charset val="0"/>
      </rPr>
      <t>%</t>
    </r>
  </si>
  <si>
    <r>
      <rPr>
        <sz val="10"/>
        <rFont val="宋体"/>
        <charset val="134"/>
      </rPr>
      <t>票面价值</t>
    </r>
  </si>
  <si>
    <r>
      <rPr>
        <sz val="10"/>
        <rFont val="宋体"/>
        <charset val="134"/>
      </rPr>
      <t>国库券本金</t>
    </r>
  </si>
  <si>
    <r>
      <rPr>
        <sz val="10"/>
        <rFont val="宋体"/>
        <charset val="134"/>
      </rPr>
      <t>买入国库券垫付利息</t>
    </r>
  </si>
  <si>
    <r>
      <rPr>
        <sz val="10"/>
        <rFont val="宋体"/>
        <charset val="134"/>
      </rPr>
      <t>确定市值方法</t>
    </r>
  </si>
  <si>
    <r>
      <rPr>
        <sz val="10"/>
        <rFont val="宋体"/>
        <charset val="134"/>
      </rPr>
      <t>债券面值</t>
    </r>
  </si>
  <si>
    <r>
      <rPr>
        <sz val="10"/>
        <rFont val="宋体"/>
        <charset val="134"/>
      </rPr>
      <t>溢价</t>
    </r>
    <r>
      <rPr>
        <sz val="10"/>
        <rFont val="Times New Roman"/>
        <charset val="0"/>
      </rPr>
      <t xml:space="preserve"> / (</t>
    </r>
    <r>
      <rPr>
        <sz val="10"/>
        <rFont val="宋体"/>
        <charset val="134"/>
      </rPr>
      <t>折扣</t>
    </r>
    <r>
      <rPr>
        <sz val="10"/>
        <rFont val="Times New Roman"/>
        <charset val="0"/>
      </rPr>
      <t>)</t>
    </r>
  </si>
  <si>
    <r>
      <rPr>
        <sz val="10"/>
        <rFont val="宋体"/>
        <charset val="134"/>
      </rPr>
      <t>应计利息</t>
    </r>
  </si>
  <si>
    <r>
      <rPr>
        <sz val="10"/>
        <rFont val="宋体"/>
        <charset val="134"/>
      </rPr>
      <t>期限</t>
    </r>
  </si>
  <si>
    <r>
      <rPr>
        <sz val="10"/>
        <rFont val="宋体"/>
        <charset val="134"/>
      </rPr>
      <t xml:space="preserve">交易日期
</t>
    </r>
    <r>
      <rPr>
        <sz val="10"/>
        <rFont val="Times New Roman"/>
        <charset val="0"/>
      </rPr>
      <t>(</t>
    </r>
    <r>
      <rPr>
        <sz val="10"/>
        <rFont val="宋体"/>
        <charset val="134"/>
      </rPr>
      <t>年</t>
    </r>
    <r>
      <rPr>
        <sz val="10"/>
        <rFont val="Times New Roman"/>
        <charset val="0"/>
      </rPr>
      <t>/</t>
    </r>
    <r>
      <rPr>
        <sz val="10"/>
        <rFont val="宋体"/>
        <charset val="134"/>
      </rPr>
      <t>月</t>
    </r>
    <r>
      <rPr>
        <sz val="10"/>
        <rFont val="Times New Roman"/>
        <charset val="0"/>
      </rPr>
      <t>/</t>
    </r>
    <r>
      <rPr>
        <sz val="10"/>
        <rFont val="宋体"/>
        <charset val="134"/>
      </rPr>
      <t>日</t>
    </r>
    <r>
      <rPr>
        <sz val="10"/>
        <rFont val="Times New Roman"/>
        <charset val="0"/>
      </rPr>
      <t>)</t>
    </r>
  </si>
  <si>
    <r>
      <rPr>
        <sz val="10"/>
        <rFont val="宋体"/>
        <charset val="134"/>
      </rPr>
      <t xml:space="preserve">结算日期
</t>
    </r>
    <r>
      <rPr>
        <sz val="10"/>
        <rFont val="Times New Roman"/>
        <charset val="0"/>
      </rPr>
      <t>(</t>
    </r>
    <r>
      <rPr>
        <sz val="10"/>
        <rFont val="宋体"/>
        <charset val="134"/>
      </rPr>
      <t>年</t>
    </r>
    <r>
      <rPr>
        <sz val="10"/>
        <rFont val="Times New Roman"/>
        <charset val="0"/>
      </rPr>
      <t>/</t>
    </r>
    <r>
      <rPr>
        <sz val="10"/>
        <rFont val="宋体"/>
        <charset val="134"/>
      </rPr>
      <t>月</t>
    </r>
    <r>
      <rPr>
        <sz val="10"/>
        <rFont val="Times New Roman"/>
        <charset val="0"/>
      </rPr>
      <t>/</t>
    </r>
    <r>
      <rPr>
        <sz val="10"/>
        <rFont val="宋体"/>
        <charset val="134"/>
      </rPr>
      <t>日</t>
    </r>
    <r>
      <rPr>
        <sz val="10"/>
        <rFont val="Times New Roman"/>
        <charset val="0"/>
      </rPr>
      <t>)</t>
    </r>
  </si>
  <si>
    <r>
      <rPr>
        <sz val="10"/>
        <rFont val="宋体"/>
        <charset val="134"/>
      </rPr>
      <t>原币面值</t>
    </r>
  </si>
  <si>
    <r>
      <rPr>
        <sz val="10"/>
        <rFont val="宋体"/>
        <charset val="134"/>
      </rPr>
      <t>原币
溢价</t>
    </r>
    <r>
      <rPr>
        <sz val="10"/>
        <rFont val="Times New Roman"/>
        <charset val="0"/>
      </rPr>
      <t xml:space="preserve"> / (</t>
    </r>
    <r>
      <rPr>
        <sz val="10"/>
        <rFont val="宋体"/>
        <charset val="134"/>
      </rPr>
      <t>折扣</t>
    </r>
    <r>
      <rPr>
        <sz val="10"/>
        <rFont val="Times New Roman"/>
        <charset val="0"/>
      </rPr>
      <t>)</t>
    </r>
  </si>
  <si>
    <r>
      <rPr>
        <sz val="10"/>
        <rFont val="宋体"/>
        <charset val="134"/>
      </rPr>
      <t>原币
债券应收利息</t>
    </r>
  </si>
  <si>
    <r>
      <rPr>
        <sz val="10"/>
        <rFont val="Times New Roman"/>
        <charset val="0"/>
      </rPr>
      <t xml:space="preserve">
</t>
    </r>
    <r>
      <rPr>
        <sz val="10"/>
        <rFont val="宋体"/>
        <charset val="134"/>
      </rPr>
      <t>原币购入净价</t>
    </r>
  </si>
  <si>
    <r>
      <rPr>
        <sz val="10"/>
        <rFont val="宋体"/>
        <charset val="134"/>
      </rPr>
      <t>摊销期限</t>
    </r>
    <r>
      <rPr>
        <sz val="10"/>
        <rFont val="Times New Roman"/>
        <charset val="0"/>
      </rPr>
      <t xml:space="preserve">
(</t>
    </r>
    <r>
      <rPr>
        <sz val="10"/>
        <rFont val="宋体"/>
        <charset val="134"/>
      </rPr>
      <t>以结算日期起计之总月数</t>
    </r>
    <r>
      <rPr>
        <sz val="10"/>
        <rFont val="Times New Roman"/>
        <charset val="0"/>
      </rPr>
      <t>)</t>
    </r>
  </si>
  <si>
    <r>
      <rPr>
        <sz val="10"/>
        <rFont val="宋体"/>
        <charset val="134"/>
      </rPr>
      <t>期初余额
原币金额</t>
    </r>
  </si>
  <si>
    <r>
      <rPr>
        <sz val="10"/>
        <rFont val="宋体"/>
        <charset val="134"/>
      </rPr>
      <t>本期摊销
原币金额</t>
    </r>
  </si>
  <si>
    <r>
      <rPr>
        <sz val="10"/>
        <rFont val="宋体"/>
        <charset val="134"/>
      </rPr>
      <t>期末余额
原币金额</t>
    </r>
  </si>
  <si>
    <r>
      <rPr>
        <sz val="10"/>
        <rFont val="宋体"/>
        <charset val="134"/>
      </rPr>
      <t>最后计提日期
（年</t>
    </r>
    <r>
      <rPr>
        <sz val="10"/>
        <rFont val="Times New Roman"/>
        <charset val="0"/>
      </rPr>
      <t>/</t>
    </r>
    <r>
      <rPr>
        <sz val="10"/>
        <rFont val="宋体"/>
        <charset val="134"/>
      </rPr>
      <t>月</t>
    </r>
    <r>
      <rPr>
        <sz val="10"/>
        <rFont val="Times New Roman"/>
        <charset val="0"/>
      </rPr>
      <t>/</t>
    </r>
    <r>
      <rPr>
        <sz val="10"/>
        <rFont val="宋体"/>
        <charset val="134"/>
      </rPr>
      <t>日）</t>
    </r>
  </si>
  <si>
    <r>
      <rPr>
        <sz val="10"/>
        <rFont val="宋体"/>
        <charset val="134"/>
      </rPr>
      <t>计提日数</t>
    </r>
  </si>
  <si>
    <r>
      <rPr>
        <sz val="10"/>
        <rFont val="宋体"/>
        <charset val="134"/>
      </rPr>
      <t>折人民币</t>
    </r>
  </si>
  <si>
    <t>应付票据评估明细表</t>
  </si>
  <si>
    <t>表5-4</t>
  </si>
  <si>
    <t>应付账款评估明细表</t>
  </si>
  <si>
    <t>表5-5</t>
  </si>
  <si>
    <r>
      <rPr>
        <sz val="10"/>
        <rFont val="宋体"/>
        <charset val="134"/>
      </rPr>
      <t>账面余额</t>
    </r>
  </si>
  <si>
    <t>预收款项评估明细表</t>
  </si>
  <si>
    <r>
      <rPr>
        <sz val="10"/>
        <rFont val="Times New Roman"/>
        <charset val="0"/>
      </rPr>
      <t>表</t>
    </r>
    <r>
      <rPr>
        <sz val="10"/>
        <rFont val="Times New Roman"/>
        <charset val="0"/>
      </rPr>
      <t>5-6</t>
    </r>
  </si>
  <si>
    <t>合同负债评估明细表</t>
  </si>
  <si>
    <r>
      <rPr>
        <sz val="10"/>
        <rFont val="Times New Roman"/>
        <charset val="0"/>
      </rPr>
      <t>表</t>
    </r>
    <r>
      <rPr>
        <sz val="10"/>
        <rFont val="Times New Roman"/>
        <charset val="0"/>
      </rPr>
      <t>5-7</t>
    </r>
  </si>
  <si>
    <r>
      <rPr>
        <sz val="10"/>
        <rFont val="宋体"/>
        <charset val="134"/>
      </rPr>
      <t>履约义务</t>
    </r>
  </si>
  <si>
    <t>应付职工薪酬评估明细表</t>
  </si>
  <si>
    <t>表5-8</t>
  </si>
  <si>
    <t>应交税费评估明细表</t>
  </si>
  <si>
    <t>表5-9</t>
  </si>
  <si>
    <t>征税机关</t>
  </si>
  <si>
    <t>税费种类</t>
  </si>
  <si>
    <t>其他应付款评估明细表</t>
  </si>
  <si>
    <t>表5-10</t>
  </si>
  <si>
    <t>持有待售负债评估明细表</t>
  </si>
  <si>
    <t>表5-11</t>
  </si>
  <si>
    <t>一年内到期的非流动负债评估明细表</t>
  </si>
  <si>
    <t>表5-12</t>
  </si>
  <si>
    <t>结算项目</t>
  </si>
  <si>
    <t>票面月利率%</t>
  </si>
  <si>
    <t>其他流动负债评估明细表</t>
  </si>
  <si>
    <t>表5-13</t>
  </si>
  <si>
    <t>非流动负债评估汇总表</t>
  </si>
  <si>
    <t>表6</t>
  </si>
  <si>
    <t>6-1</t>
  </si>
  <si>
    <t>6-2</t>
  </si>
  <si>
    <t>6-3</t>
  </si>
  <si>
    <t>6-4</t>
  </si>
  <si>
    <t>6-5</t>
  </si>
  <si>
    <t>6-6</t>
  </si>
  <si>
    <t>6-7</t>
  </si>
  <si>
    <t>6-8</t>
  </si>
  <si>
    <t>长期借款评估明细表</t>
  </si>
  <si>
    <t>表6-1</t>
  </si>
  <si>
    <t>应付债券评估明细表</t>
  </si>
  <si>
    <t>表6-2</t>
  </si>
  <si>
    <t>债券发行单位</t>
  </si>
  <si>
    <t>债券种类</t>
  </si>
  <si>
    <t xml:space="preserve"> 备 注</t>
  </si>
  <si>
    <t>租赁负债评估明细表</t>
  </si>
  <si>
    <t>表6-3</t>
  </si>
  <si>
    <r>
      <rPr>
        <sz val="10"/>
        <rFont val="宋体"/>
        <charset val="134"/>
      </rPr>
      <t>发生日期</t>
    </r>
  </si>
  <si>
    <t>长期应付款评估明细表</t>
  </si>
  <si>
    <t>表6-4</t>
  </si>
  <si>
    <t>预计负债评估明细表</t>
  </si>
  <si>
    <t>表6-5</t>
  </si>
  <si>
    <t xml:space="preserve">     金额单位：人民币元</t>
  </si>
  <si>
    <t>核算内容</t>
  </si>
  <si>
    <t>递延收益评估明细表</t>
  </si>
  <si>
    <t>表6-6</t>
  </si>
  <si>
    <r>
      <rPr>
        <sz val="10"/>
        <rFont val="宋体"/>
        <charset val="134"/>
      </rPr>
      <t>性质（政府补助、其他）</t>
    </r>
  </si>
  <si>
    <r>
      <rPr>
        <sz val="10"/>
        <rFont val="宋体"/>
        <charset val="134"/>
      </rPr>
      <t>与资产</t>
    </r>
    <r>
      <rPr>
        <sz val="10"/>
        <rFont val="Times New Roman"/>
        <charset val="0"/>
      </rPr>
      <t>/</t>
    </r>
    <r>
      <rPr>
        <sz val="10"/>
        <rFont val="宋体"/>
        <charset val="134"/>
      </rPr>
      <t>收益相关</t>
    </r>
  </si>
  <si>
    <r>
      <rPr>
        <sz val="10"/>
        <rFont val="宋体"/>
        <charset val="134"/>
      </rPr>
      <t>文件</t>
    </r>
    <r>
      <rPr>
        <sz val="10"/>
        <rFont val="Times New Roman"/>
        <charset val="0"/>
      </rPr>
      <t>/</t>
    </r>
    <r>
      <rPr>
        <sz val="10"/>
        <rFont val="宋体"/>
        <charset val="134"/>
      </rPr>
      <t>协议索引</t>
    </r>
  </si>
  <si>
    <t>递延所得税负债评估明细表</t>
  </si>
  <si>
    <t>表6-7</t>
  </si>
  <si>
    <t>其他非流动负债评估明细表</t>
  </si>
  <si>
    <t xml:space="preserve"> 表6-8</t>
  </si>
  <si>
    <t>以上检测结果，形成于2022年06月13日00时12分</t>
  </si>
  <si>
    <t>1-汇总表'!C22</t>
  </si>
  <si>
    <t>1-汇总表账面价值合计是 106.39 万元;各单元格账面价值合计是 106.39 万元,各单元格合计高于1-汇总表: 0 万元</t>
  </si>
  <si>
    <t>1-汇总表'!D22</t>
  </si>
  <si>
    <t>1-汇总表评估价值合计是 8.36 万元;各单元格评估价值合计是 8.36 万元,各单元格合计高于1-汇总表: 0 万元</t>
  </si>
  <si>
    <t>以上检测结果，形成于2024年05月27日13时54分</t>
  </si>
  <si>
    <t>1-汇总表账面价值合计是 327.05 万元;各单元格账面价值合计是 327.05 万元,各单元格合计高于1-汇总表: 0 万元</t>
  </si>
  <si>
    <t>1-汇总表评估价值合计是 28 万元;各单元格评估价值合计是 28 万元,各单元格合计高于1-汇总表: 0 万元</t>
  </si>
  <si>
    <t>2-分类汇总'!C76</t>
  </si>
  <si>
    <t>2-分类汇总账面价值合计是 3270480.8 元;各单元格账面价值合计是 3270480.8 元,各单元格合计高于2-分类汇总: 0 元</t>
  </si>
  <si>
    <t>2-分类汇总'!D76</t>
  </si>
  <si>
    <t>2-分类汇总评估价值合计是 279969.2 元;各单元格评估价值合计是 279969.2 元,各单元格合计高于2-分类汇总: 0 元</t>
  </si>
  <si>
    <t>以上检测结果，形成于2025年03月03日12时36分</t>
  </si>
  <si>
    <t>1-汇总表账面价值合计是 16.93 万元;各单元格账面价值合计是 16.93 万元,各单元格合计高于1-汇总表: 0 万元</t>
  </si>
  <si>
    <t>1-汇总表评估价值合计是 3.87 万元;各单元格评估价值合计是 3.87 万元,各单元格合计高于1-汇总表: 0 万元</t>
  </si>
  <si>
    <t>2-分类汇总账面价值合计是 169328.04 元;各单元格账面价值合计是 169328.04 元,各单元格合计高于2-分类汇总: 0 元</t>
  </si>
  <si>
    <t>2-分类汇总评估价值合计是 38686.84 元;各单元格评估价值合计是 38686.84 元,各单元格合计高于2-分类汇总: 0 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</si>
</sst>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38">
    <numFmt numFmtId="41" formatCode="_ * #,##0_ ;_ * \-#,##0_ ;_ * &quot;-&quot;_ ;_ @_ "/>
    <numFmt numFmtId="42" formatCode="_ &quot;￥&quot;* #,##0_ ;_ &quot;￥&quot;* \-#,##0_ ;_ &quot;￥&quot;* &quot;-&quot;_ ;_ @_ "/>
    <numFmt numFmtId="44" formatCode="_ &quot;￥&quot;* #,##0.00_ ;_ &quot;￥&quot;* \-#,##0.00_ ;_ &quot;￥&quot;* &quot;-&quot;??_ ;_ @_ "/>
    <numFmt numFmtId="176" formatCode="[$-F800]dddd\,\ mmmm\ dd\,\ yyyy"/>
    <numFmt numFmtId="177" formatCode="_(* #,##0.00_);_(* \(#,##0.00\);_(* &quot;-&quot;??_);_(@_)"/>
    <numFmt numFmtId="178" formatCode="yy\.mm\.dd"/>
    <numFmt numFmtId="179" formatCode="_(* #,##0_);_(* \(#,##0\);_(* &quot;-&quot;_);_(@_)"/>
    <numFmt numFmtId="180" formatCode="_-* #,##0_-;\-* #,##0_-;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_-* #,##0.00_-;\-* #,##0.00_-;_-* &quot;-&quot;??_-;_-@_-"/>
    <numFmt numFmtId="184" formatCode="_-&quot;$&quot;* #,##0_-;\-&quot;$&quot;* #,##0_-;_-&quot;$&quot;* &quot;-&quot;_-;_-@_-"/>
    <numFmt numFmtId="185" formatCode="_ \¥* #,##0.00_ ;_ \¥* \-#,##0.00_ ;_ \¥* &quot;-&quot;??_ ;_ @_ "/>
    <numFmt numFmtId="186" formatCode="_-&quot;$&quot;* #,##0.00_-;\-&quot;$&quot;* #,##0.00_-;_-&quot;$&quot;* &quot;-&quot;??_-;_-@_-"/>
    <numFmt numFmtId="187" formatCode="_ &quot;\&quot;* #,##0.00_ ;_ &quot;\&quot;* \-#,##0.00_ ;_ &quot;\&quot;* &quot;-&quot;??_ ;_ @_ "/>
    <numFmt numFmtId="188" formatCode="&quot;\&quot;#,##0;[Red]&quot;\&quot;&quot;\&quot;\-#,##0"/>
    <numFmt numFmtId="189" formatCode="#,##0\ ;\-#,##0"/>
    <numFmt numFmtId="190" formatCode="&quot;\&quot;#,##0.00;[Red]&quot;\&quot;\-#,##0.00"/>
    <numFmt numFmtId="191" formatCode="&quot;\&quot;#,##0;[Red]&quot;\&quot;\-#,##0"/>
    <numFmt numFmtId="192" formatCode="0.000_ "/>
    <numFmt numFmtId="193" formatCode="mmm\ dd\,\ yy"/>
    <numFmt numFmtId="194" formatCode="#,##0.00_ "/>
    <numFmt numFmtId="195" formatCode="yyyy\-mm"/>
    <numFmt numFmtId="196" formatCode="yyyy&quot;年&quot;m&quot;月&quot;;@"/>
    <numFmt numFmtId="197" formatCode="0.00_);[Red]\(0.00\)"/>
    <numFmt numFmtId="198" formatCode="0.00_ "/>
    <numFmt numFmtId="199" formatCode="yyyy/mm"/>
    <numFmt numFmtId="200" formatCode="0_ "/>
    <numFmt numFmtId="201" formatCode="#,##0_ "/>
    <numFmt numFmtId="202" formatCode="0_);[Red]\(0\)"/>
    <numFmt numFmtId="203" formatCode="0.0"/>
    <numFmt numFmtId="204" formatCode="yyyy&quot;年&quot;m&quot;月&quot;d&quot;日&quot;;@"/>
    <numFmt numFmtId="205" formatCode="yyyy/mm/dd;@"/>
    <numFmt numFmtId="206" formatCode="#,##0.00_ ;[Red]\-#,##0.00\ "/>
    <numFmt numFmtId="207" formatCode="#,##0.00;\(#,##0.00\)"/>
    <numFmt numFmtId="208" formatCode="#,##0;\(#,##0\)"/>
    <numFmt numFmtId="209" formatCode="#,##0_ ;[Red]\-#,##0\ "/>
    <numFmt numFmtId="210" formatCode="\¥#,##0.00;\¥\-#,##0.00"/>
  </numFmts>
  <fonts count="127">
    <font>
      <sz val="12"/>
      <name val="Times New Roman"/>
      <charset val="0"/>
    </font>
    <font>
      <u/>
      <sz val="12"/>
      <color theme="10"/>
      <name val="Times New Roman"/>
      <charset val="0"/>
    </font>
    <font>
      <sz val="18"/>
      <name val="黑体"/>
      <charset val="134"/>
    </font>
    <font>
      <sz val="10"/>
      <name val="Times New Roman"/>
      <charset val="0"/>
    </font>
    <font>
      <b/>
      <sz val="10"/>
      <color indexed="12"/>
      <name val="Times New Roman"/>
      <charset val="0"/>
    </font>
    <font>
      <sz val="10"/>
      <color indexed="8"/>
      <name val="Times New Roman"/>
      <charset val="0"/>
    </font>
    <font>
      <b/>
      <sz val="10"/>
      <name val="Times New Roman"/>
      <charset val="0"/>
    </font>
    <font>
      <sz val="10"/>
      <name val="宋体"/>
      <charset val="134"/>
    </font>
    <font>
      <sz val="12"/>
      <name val="黑体"/>
      <charset val="134"/>
    </font>
    <font>
      <b/>
      <sz val="16"/>
      <name val="Times New Roman"/>
      <charset val="0"/>
    </font>
    <font>
      <sz val="10"/>
      <color indexed="8"/>
      <name val="宋体"/>
      <charset val="134"/>
    </font>
    <font>
      <sz val="10"/>
      <name val="Arial Narrow"/>
      <charset val="0"/>
    </font>
    <font>
      <sz val="12"/>
      <name val="Arial Narrow"/>
      <charset val="0"/>
    </font>
    <font>
      <b/>
      <sz val="12"/>
      <name val="Arial Narrow"/>
      <charset val="0"/>
    </font>
    <font>
      <sz val="18"/>
      <name val="Arial Narrow"/>
      <charset val="0"/>
    </font>
    <font>
      <b/>
      <sz val="16"/>
      <name val="Arial Narrow"/>
      <charset val="0"/>
    </font>
    <font>
      <b/>
      <sz val="22"/>
      <name val="Arial Narrow"/>
      <charset val="0"/>
    </font>
    <font>
      <sz val="10"/>
      <name val="Arial"/>
      <charset val="0"/>
    </font>
    <font>
      <sz val="18"/>
      <name val="Times New Roman"/>
      <charset val="0"/>
    </font>
    <font>
      <sz val="10"/>
      <color rgb="FF000000"/>
      <name val="宋体"/>
      <charset val="134"/>
    </font>
    <font>
      <b/>
      <sz val="18"/>
      <name val="黑体"/>
      <charset val="134"/>
    </font>
    <font>
      <u/>
      <sz val="12"/>
      <name val="Times New Roman"/>
      <charset val="0"/>
    </font>
    <font>
      <b/>
      <sz val="10"/>
      <color indexed="12"/>
      <name val="Arial Narrow"/>
      <charset val="0"/>
    </font>
    <font>
      <sz val="16"/>
      <name val="黑体"/>
      <charset val="134"/>
    </font>
    <font>
      <sz val="10"/>
      <name val="宋体"/>
      <charset val="0"/>
    </font>
    <font>
      <sz val="10"/>
      <color rgb="FF000000"/>
      <name val="宋体"/>
      <charset val="0"/>
    </font>
    <font>
      <sz val="10"/>
      <color rgb="FF000000"/>
      <name val="Times New Roman"/>
      <charset val="0"/>
    </font>
    <font>
      <b/>
      <sz val="10"/>
      <color rgb="FF0000FF"/>
      <name val="宋体"/>
      <charset val="134"/>
    </font>
    <font>
      <sz val="10"/>
      <name val="仿宋_GB2312"/>
      <charset val="134"/>
    </font>
    <font>
      <b/>
      <sz val="14"/>
      <name val="宋体"/>
      <charset val="134"/>
    </font>
    <font>
      <b/>
      <sz val="12"/>
      <name val="Times New Roman"/>
      <charset val="0"/>
    </font>
    <font>
      <sz val="10"/>
      <color theme="1"/>
      <name val="Times New Roman"/>
      <charset val="0"/>
    </font>
    <font>
      <b/>
      <sz val="10"/>
      <name val="Arial Narrow"/>
      <charset val="0"/>
    </font>
    <font>
      <sz val="12"/>
      <name val="宋体"/>
      <charset val="134"/>
    </font>
    <font>
      <b/>
      <sz val="10"/>
      <color indexed="8"/>
      <name val="Times New Roman"/>
      <charset val="0"/>
    </font>
    <font>
      <b/>
      <sz val="10"/>
      <color indexed="8"/>
      <name val="宋体"/>
      <charset val="134"/>
    </font>
    <font>
      <b/>
      <sz val="10"/>
      <name val="宋体"/>
      <charset val="134"/>
    </font>
    <font>
      <b/>
      <sz val="10"/>
      <color rgb="FF000000"/>
      <name val="宋体"/>
      <charset val="134"/>
    </font>
    <font>
      <sz val="11"/>
      <name val="宋体"/>
      <charset val="134"/>
    </font>
    <font>
      <u/>
      <sz val="10"/>
      <color indexed="12"/>
      <name val="Times New Roman"/>
      <charset val="0"/>
    </font>
    <font>
      <b/>
      <sz val="12"/>
      <name val="宋体"/>
      <charset val="134"/>
    </font>
    <font>
      <i/>
      <sz val="12"/>
      <name val="宋体"/>
      <charset val="134"/>
    </font>
    <font>
      <b/>
      <sz val="20"/>
      <name val="黑体"/>
      <charset val="134"/>
    </font>
    <font>
      <b/>
      <sz val="15"/>
      <name val="黑体"/>
      <charset val="134"/>
    </font>
    <font>
      <b/>
      <sz val="14"/>
      <name val="黑体"/>
      <charset val="134"/>
    </font>
    <font>
      <sz val="14"/>
      <name val="仿宋_GB2312"/>
      <charset val="134"/>
    </font>
    <font>
      <b/>
      <sz val="14"/>
      <name val="仿宋_GB2312"/>
      <charset val="134"/>
    </font>
    <font>
      <sz val="12"/>
      <name val="仿宋_GB2312"/>
      <charset val="134"/>
    </font>
    <font>
      <b/>
      <sz val="16"/>
      <name val="黑体"/>
      <charset val="134"/>
    </font>
    <font>
      <b/>
      <sz val="10"/>
      <color indexed="10"/>
      <name val="Times New Roman"/>
      <charset val="0"/>
    </font>
    <font>
      <u/>
      <sz val="10"/>
      <name val="宋体"/>
      <charset val="134"/>
    </font>
    <font>
      <sz val="9"/>
      <name val="Times New Roman"/>
      <charset val="0"/>
    </font>
    <font>
      <b/>
      <sz val="16"/>
      <name val="宋体"/>
      <charset val="134"/>
    </font>
    <font>
      <sz val="9"/>
      <name val="宋体"/>
      <charset val="134"/>
    </font>
    <font>
      <sz val="9"/>
      <color indexed="12"/>
      <name val="宋体"/>
      <charset val="134"/>
    </font>
    <font>
      <sz val="9"/>
      <color theme="10"/>
      <name val="Times New Roman"/>
      <charset val="0"/>
    </font>
    <font>
      <sz val="9"/>
      <color theme="10"/>
      <name val="DengXian"/>
      <charset val="134"/>
      <scheme val="minor"/>
    </font>
    <font>
      <sz val="12"/>
      <color theme="0"/>
      <name val="DengXian"/>
      <charset val="134"/>
      <scheme val="minor"/>
    </font>
    <font>
      <sz val="12"/>
      <name val="DengXian"/>
      <charset val="134"/>
      <scheme val="minor"/>
    </font>
    <font>
      <sz val="9"/>
      <color theme="0"/>
      <name val="DengXian"/>
      <charset val="134"/>
      <scheme val="minor"/>
    </font>
    <font>
      <sz val="18"/>
      <color theme="0"/>
      <name val="DengXian"/>
      <charset val="134"/>
      <scheme val="minor"/>
    </font>
    <font>
      <sz val="9"/>
      <name val="DengXian"/>
      <charset val="134"/>
      <scheme val="minor"/>
    </font>
    <font>
      <sz val="11"/>
      <name val="DengXian"/>
      <charset val="134"/>
      <scheme val="minor"/>
    </font>
    <font>
      <sz val="14"/>
      <name val="DengXian"/>
      <charset val="134"/>
      <scheme val="minor"/>
    </font>
    <font>
      <sz val="10"/>
      <name val="DengXian"/>
      <charset val="134"/>
      <scheme val="minor"/>
    </font>
    <font>
      <sz val="28"/>
      <name val="Times New Roman"/>
      <charset val="0"/>
    </font>
    <font>
      <sz val="20"/>
      <name val="Times New Roman"/>
      <charset val="0"/>
    </font>
    <font>
      <sz val="28"/>
      <name val="宋体"/>
      <charset val="134"/>
    </font>
    <font>
      <sz val="22"/>
      <name val="Times New Roman"/>
      <charset val="0"/>
    </font>
    <font>
      <sz val="20"/>
      <name val="宋体"/>
      <charset val="134"/>
    </font>
    <font>
      <sz val="9"/>
      <name val="Arial Narrow"/>
      <charset val="0"/>
    </font>
    <font>
      <b/>
      <sz val="10"/>
      <color indexed="12"/>
      <name val="宋体"/>
      <charset val="134"/>
    </font>
    <font>
      <u/>
      <sz val="9"/>
      <color theme="10"/>
      <name val="宋体"/>
      <charset val="134"/>
    </font>
    <font>
      <b/>
      <sz val="9"/>
      <name val="Times New Roman"/>
      <charset val="0"/>
    </font>
    <font>
      <sz val="11"/>
      <name val="Times New Roman"/>
      <charset val="0"/>
    </font>
    <font>
      <sz val="11"/>
      <color theme="1"/>
      <name val="DengXian"/>
      <charset val="134"/>
      <scheme val="minor"/>
    </font>
    <font>
      <u/>
      <sz val="11"/>
      <color rgb="FF800080"/>
      <name val="DengXian"/>
      <charset val="134"/>
      <scheme val="minor"/>
    </font>
    <font>
      <sz val="11"/>
      <color rgb="FFFF0000"/>
      <name val="DengXian"/>
      <charset val="134"/>
      <scheme val="minor"/>
    </font>
    <font>
      <b/>
      <sz val="18"/>
      <color theme="3"/>
      <name val="DengXian"/>
      <charset val="134"/>
      <scheme val="minor"/>
    </font>
    <font>
      <i/>
      <sz val="11"/>
      <color rgb="FF7F7F7F"/>
      <name val="DengXian"/>
      <charset val="134"/>
      <scheme val="minor"/>
    </font>
    <font>
      <b/>
      <sz val="15"/>
      <color theme="3"/>
      <name val="DengXian"/>
      <charset val="134"/>
      <scheme val="minor"/>
    </font>
    <font>
      <b/>
      <sz val="13"/>
      <color theme="3"/>
      <name val="DengXian"/>
      <charset val="134"/>
      <scheme val="minor"/>
    </font>
    <font>
      <b/>
      <sz val="11"/>
      <color theme="3"/>
      <name val="DengXian"/>
      <charset val="134"/>
      <scheme val="minor"/>
    </font>
    <font>
      <sz val="11"/>
      <color rgb="FF3F3F76"/>
      <name val="DengXian"/>
      <charset val="134"/>
      <scheme val="minor"/>
    </font>
    <font>
      <b/>
      <sz val="11"/>
      <color rgb="FF3F3F3F"/>
      <name val="DengXian"/>
      <charset val="134"/>
      <scheme val="minor"/>
    </font>
    <font>
      <b/>
      <sz val="11"/>
      <color rgb="FFFA7D00"/>
      <name val="DengXian"/>
      <charset val="134"/>
      <scheme val="minor"/>
    </font>
    <font>
      <b/>
      <sz val="11"/>
      <color rgb="FFFFFFFF"/>
      <name val="DengXian"/>
      <charset val="134"/>
      <scheme val="minor"/>
    </font>
    <font>
      <sz val="11"/>
      <color rgb="FFFA7D00"/>
      <name val="DengXian"/>
      <charset val="134"/>
      <scheme val="minor"/>
    </font>
    <font>
      <b/>
      <sz val="11"/>
      <color theme="1"/>
      <name val="DengXian"/>
      <charset val="134"/>
      <scheme val="minor"/>
    </font>
    <font>
      <sz val="11"/>
      <color rgb="FF006100"/>
      <name val="DengXian"/>
      <charset val="134"/>
      <scheme val="minor"/>
    </font>
    <font>
      <sz val="11"/>
      <color rgb="FF9C0006"/>
      <name val="DengXian"/>
      <charset val="134"/>
      <scheme val="minor"/>
    </font>
    <font>
      <sz val="11"/>
      <color rgb="FF9C6500"/>
      <name val="DengXian"/>
      <charset val="134"/>
      <scheme val="minor"/>
    </font>
    <font>
      <sz val="11"/>
      <color theme="0"/>
      <name val="DengXian"/>
      <charset val="134"/>
      <scheme val="minor"/>
    </font>
    <font>
      <u/>
      <sz val="9"/>
      <color indexed="36"/>
      <name val="Arial"/>
      <charset val="0"/>
    </font>
    <font>
      <sz val="11"/>
      <color indexed="17"/>
      <name val="宋体"/>
      <charset val="134"/>
    </font>
    <font>
      <sz val="11"/>
      <name val="宋体繁体"/>
      <charset val="134"/>
    </font>
    <font>
      <b/>
      <sz val="9"/>
      <name val="Arial"/>
      <charset val="0"/>
    </font>
    <font>
      <sz val="12"/>
      <name val="바탕체"/>
      <charset val="134"/>
    </font>
    <font>
      <sz val="12"/>
      <color indexed="17"/>
      <name val="宋体"/>
      <charset val="134"/>
    </font>
    <font>
      <u/>
      <sz val="12"/>
      <color indexed="12"/>
      <name val="Times New Roman"/>
      <charset val="0"/>
    </font>
    <font>
      <u/>
      <sz val="12"/>
      <color indexed="12"/>
      <name val="宋体"/>
      <charset val="134"/>
    </font>
    <font>
      <b/>
      <sz val="12"/>
      <color indexed="8"/>
      <name val="宋体"/>
      <charset val="134"/>
    </font>
    <font>
      <sz val="10"/>
      <name val="奔覆眉"/>
      <charset val="134"/>
    </font>
    <font>
      <sz val="10"/>
      <name val="Geneva"/>
      <charset val="0"/>
    </font>
    <font>
      <sz val="14"/>
      <name val="뼻뮝"/>
      <charset val="134"/>
    </font>
    <font>
      <sz val="12"/>
      <name val="뼻뮝"/>
      <charset val="134"/>
    </font>
    <font>
      <sz val="12"/>
      <name val="굴림체"/>
      <charset val="134"/>
    </font>
    <font>
      <sz val="11"/>
      <name val="俵俽 柧挬"/>
      <charset val="134"/>
    </font>
    <font>
      <sz val="11"/>
      <color indexed="8"/>
      <name val="宋体"/>
      <charset val="134"/>
    </font>
    <font>
      <u/>
      <sz val="11"/>
      <color indexed="12"/>
      <name val="돋움"/>
      <charset val="134"/>
    </font>
    <font>
      <sz val="12"/>
      <color indexed="8"/>
      <name val="宋体"/>
      <charset val="134"/>
    </font>
    <font>
      <sz val="10"/>
      <color indexed="17"/>
      <name val="Arial"/>
      <charset val="0"/>
    </font>
    <font>
      <u/>
      <sz val="9"/>
      <color indexed="12"/>
      <name val="Arial"/>
      <charset val="0"/>
    </font>
    <font>
      <sz val="11"/>
      <color indexed="8"/>
      <name val="DengXian"/>
      <charset val="134"/>
      <scheme val="minor"/>
    </font>
    <font>
      <u/>
      <sz val="11"/>
      <color theme="10"/>
      <name val="宋体"/>
      <charset val="134"/>
    </font>
    <font>
      <sz val="10"/>
      <color indexed="17"/>
      <name val="宋体"/>
      <charset val="134"/>
    </font>
    <font>
      <sz val="12"/>
      <name val="新細明體"/>
      <charset val="134"/>
    </font>
    <font>
      <sz val="10"/>
      <name val="楷体"/>
      <charset val="134"/>
    </font>
    <font>
      <sz val="12"/>
      <name val="楷体"/>
      <charset val="134"/>
    </font>
    <font>
      <sz val="12"/>
      <name val="官帕眉"/>
      <charset val="134"/>
    </font>
    <font>
      <sz val="18"/>
      <color indexed="9"/>
      <name val="MS Gothic"/>
      <charset val="134"/>
    </font>
    <font>
      <sz val="18"/>
      <color indexed="9"/>
      <name val="等线"/>
      <charset val="134"/>
    </font>
    <font>
      <b/>
      <sz val="9"/>
      <name val="宋体"/>
      <charset val="134"/>
    </font>
    <font>
      <u/>
      <sz val="10"/>
      <color indexed="12"/>
      <name val="宋体"/>
      <charset val="134"/>
    </font>
    <font>
      <b/>
      <sz val="12"/>
      <color indexed="10"/>
      <name val="宋体"/>
      <charset val="134"/>
    </font>
    <font>
      <sz val="10"/>
      <name val="微软雅黑"/>
      <charset val="134"/>
    </font>
    <font>
      <sz val="9"/>
      <name val="宋体"/>
      <charset val="134"/>
    </font>
  </fonts>
  <fills count="49">
    <fill>
      <patternFill patternType="none"/>
    </fill>
    <fill>
      <patternFill patternType="gray125"/>
    </fill>
    <fill>
      <patternFill patternType="solid">
        <fgColor theme="8" tint="0.599993896298105"/>
        <bgColor indexed="64"/>
      </patternFill>
    </fill>
    <fill>
      <patternFill patternType="solid">
        <fgColor theme="0"/>
        <bgColor indexed="64"/>
      </patternFill>
    </fill>
    <fill>
      <patternFill patternType="solid">
        <fgColor rgb="FF00B0F0"/>
        <bgColor indexed="64"/>
      </patternFill>
    </fill>
    <fill>
      <patternFill patternType="solid">
        <fgColor theme="8" tint="0.799737540818506"/>
        <bgColor indexed="64"/>
      </patternFill>
    </fill>
    <fill>
      <patternFill patternType="solid">
        <fgColor theme="8" tint="0.799768059327982"/>
        <bgColor indexed="64"/>
      </patternFill>
    </fill>
    <fill>
      <patternFill patternType="solid">
        <fgColor indexed="27"/>
        <bgColor indexed="64"/>
      </patternFill>
    </fill>
    <fill>
      <patternFill patternType="solid">
        <fgColor theme="3" tint="0.799737540818506"/>
        <bgColor indexed="64"/>
      </patternFill>
    </fill>
    <fill>
      <patternFill patternType="solid">
        <fgColor theme="9" tint="0.799737540818506"/>
        <bgColor indexed="64"/>
      </patternFill>
    </fill>
    <fill>
      <patternFill patternType="solid">
        <fgColor rgb="FFCCFFFF"/>
        <bgColor indexed="64"/>
      </patternFill>
    </fill>
    <fill>
      <patternFill patternType="solid">
        <fgColor theme="4" tint="0.799768059327982"/>
        <bgColor indexed="64"/>
      </patternFill>
    </fill>
    <fill>
      <patternFill patternType="solid">
        <fgColor rgb="FF92D050"/>
        <bgColor indexed="64"/>
      </patternFill>
    </fill>
    <fill>
      <patternFill patternType="solid">
        <fgColor theme="6" tint="0.39982299264503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42"/>
        <bgColor indexed="64"/>
      </patternFill>
    </fill>
    <fill>
      <patternFill patternType="lightUp">
        <fgColor indexed="9"/>
        <bgColor indexed="29"/>
      </patternFill>
    </fill>
    <fill>
      <patternFill patternType="lightUp">
        <fgColor indexed="9"/>
        <bgColor indexed="22"/>
      </patternFill>
    </fill>
    <fill>
      <patternFill patternType="lightUp">
        <fgColor indexed="9"/>
        <bgColor indexed="55"/>
      </patternFill>
    </fill>
    <fill>
      <patternFill patternType="solid">
        <fgColor indexed="42"/>
        <bgColor indexed="42"/>
      </patternFill>
    </fill>
  </fills>
  <borders count="56">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top style="thin">
        <color auto="1"/>
      </top>
      <bottom/>
      <diagonal/>
    </border>
    <border>
      <left style="thin">
        <color auto="1"/>
      </left>
      <right style="medium">
        <color auto="1"/>
      </right>
      <top style="thin">
        <color auto="1"/>
      </top>
      <bottom style="medium">
        <color auto="1"/>
      </bottom>
      <diagonal/>
    </border>
    <border>
      <left/>
      <right style="thin">
        <color auto="1"/>
      </right>
      <top/>
      <bottom/>
      <diagonal/>
    </border>
    <border>
      <left style="medium">
        <color rgb="FF0070C0"/>
      </left>
      <right style="medium">
        <color rgb="FF0070C0"/>
      </right>
      <top style="medium">
        <color rgb="FF0070C0"/>
      </top>
      <bottom style="medium">
        <color rgb="FF0070C0"/>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78">
    <xf numFmtId="176" fontId="0" fillId="0" borderId="0"/>
    <xf numFmtId="177" fontId="0" fillId="0" borderId="0">
      <alignment vertical="center"/>
    </xf>
    <xf numFmtId="44" fontId="75" fillId="0" borderId="0" applyFont="0" applyFill="0" applyBorder="0" applyAlignment="0" applyProtection="0">
      <alignment vertical="center"/>
    </xf>
    <xf numFmtId="9" fontId="0" fillId="0" borderId="0"/>
    <xf numFmtId="41" fontId="75" fillId="0" borderId="0" applyFont="0" applyFill="0" applyBorder="0" applyAlignment="0" applyProtection="0">
      <alignment vertical="center"/>
    </xf>
    <xf numFmtId="42" fontId="75" fillId="0" borderId="0" applyFont="0" applyFill="0" applyBorder="0" applyAlignment="0" applyProtection="0">
      <alignment vertical="center"/>
    </xf>
    <xf numFmtId="176" fontId="1" fillId="0" borderId="0" applyFill="0" applyBorder="0" applyAlignment="0" applyProtection="0"/>
    <xf numFmtId="0" fontId="76" fillId="0" borderId="0" applyNumberFormat="0" applyFill="0" applyBorder="0" applyAlignment="0" applyProtection="0">
      <alignment vertical="center"/>
    </xf>
    <xf numFmtId="0" fontId="75" fillId="14" borderId="48" applyNumberFormat="0" applyFon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0" fillId="0" borderId="49" applyNumberFormat="0" applyFill="0" applyAlignment="0" applyProtection="0">
      <alignment vertical="center"/>
    </xf>
    <xf numFmtId="0" fontId="81" fillId="0" borderId="49" applyNumberFormat="0" applyFill="0" applyAlignment="0" applyProtection="0">
      <alignment vertical="center"/>
    </xf>
    <xf numFmtId="0" fontId="82" fillId="0" borderId="50" applyNumberFormat="0" applyFill="0" applyAlignment="0" applyProtection="0">
      <alignment vertical="center"/>
    </xf>
    <xf numFmtId="0" fontId="82" fillId="0" borderId="0" applyNumberFormat="0" applyFill="0" applyBorder="0" applyAlignment="0" applyProtection="0">
      <alignment vertical="center"/>
    </xf>
    <xf numFmtId="0" fontId="83" fillId="15" borderId="51" applyNumberFormat="0" applyAlignment="0" applyProtection="0">
      <alignment vertical="center"/>
    </xf>
    <xf numFmtId="0" fontId="84" fillId="16" borderId="52" applyNumberFormat="0" applyAlignment="0" applyProtection="0">
      <alignment vertical="center"/>
    </xf>
    <xf numFmtId="0" fontId="85" fillId="16" borderId="51" applyNumberFormat="0" applyAlignment="0" applyProtection="0">
      <alignment vertical="center"/>
    </xf>
    <xf numFmtId="0" fontId="86" fillId="17" borderId="53" applyNumberFormat="0" applyAlignment="0" applyProtection="0">
      <alignment vertical="center"/>
    </xf>
    <xf numFmtId="0" fontId="87" fillId="0" borderId="54" applyNumberFormat="0" applyFill="0" applyAlignment="0" applyProtection="0">
      <alignment vertical="center"/>
    </xf>
    <xf numFmtId="0" fontId="88" fillId="0" borderId="55" applyNumberFormat="0" applyFill="0" applyAlignment="0" applyProtection="0">
      <alignment vertical="center"/>
    </xf>
    <xf numFmtId="0" fontId="89" fillId="18" borderId="0" applyNumberFormat="0" applyBorder="0" applyAlignment="0" applyProtection="0">
      <alignment vertical="center"/>
    </xf>
    <xf numFmtId="0" fontId="90" fillId="19" borderId="0" applyNumberFormat="0" applyBorder="0" applyAlignment="0" applyProtection="0">
      <alignment vertical="center"/>
    </xf>
    <xf numFmtId="0" fontId="91" fillId="20" borderId="0" applyNumberFormat="0" applyBorder="0" applyAlignment="0" applyProtection="0">
      <alignment vertical="center"/>
    </xf>
    <xf numFmtId="0" fontId="92" fillId="21" borderId="0" applyNumberFormat="0" applyBorder="0" applyAlignment="0" applyProtection="0">
      <alignment vertical="center"/>
    </xf>
    <xf numFmtId="0" fontId="75" fillId="22" borderId="0" applyNumberFormat="0" applyBorder="0" applyAlignment="0" applyProtection="0">
      <alignment vertical="center"/>
    </xf>
    <xf numFmtId="0" fontId="75" fillId="23" borderId="0" applyNumberFormat="0" applyBorder="0" applyAlignment="0" applyProtection="0">
      <alignment vertical="center"/>
    </xf>
    <xf numFmtId="0" fontId="92" fillId="24" borderId="0" applyNumberFormat="0" applyBorder="0" applyAlignment="0" applyProtection="0">
      <alignment vertical="center"/>
    </xf>
    <xf numFmtId="0" fontId="92" fillId="25" borderId="0" applyNumberFormat="0" applyBorder="0" applyAlignment="0" applyProtection="0">
      <alignment vertical="center"/>
    </xf>
    <xf numFmtId="0" fontId="75" fillId="26" borderId="0" applyNumberFormat="0" applyBorder="0" applyAlignment="0" applyProtection="0">
      <alignment vertical="center"/>
    </xf>
    <xf numFmtId="0" fontId="75" fillId="27" borderId="0" applyNumberFormat="0" applyBorder="0" applyAlignment="0" applyProtection="0">
      <alignment vertical="center"/>
    </xf>
    <xf numFmtId="0" fontId="92" fillId="28" borderId="0" applyNumberFormat="0" applyBorder="0" applyAlignment="0" applyProtection="0">
      <alignment vertical="center"/>
    </xf>
    <xf numFmtId="0" fontId="92" fillId="29" borderId="0" applyNumberFormat="0" applyBorder="0" applyAlignment="0" applyProtection="0">
      <alignment vertical="center"/>
    </xf>
    <xf numFmtId="0" fontId="75" fillId="30" borderId="0" applyNumberFormat="0" applyBorder="0" applyAlignment="0" applyProtection="0">
      <alignment vertical="center"/>
    </xf>
    <xf numFmtId="0" fontId="75" fillId="31" borderId="0" applyNumberFormat="0" applyBorder="0" applyAlignment="0" applyProtection="0">
      <alignment vertical="center"/>
    </xf>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75" fillId="34" borderId="0" applyNumberFormat="0" applyBorder="0" applyAlignment="0" applyProtection="0">
      <alignment vertical="center"/>
    </xf>
    <xf numFmtId="0" fontId="75"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75" fillId="38" borderId="0" applyNumberFormat="0" applyBorder="0" applyAlignment="0" applyProtection="0">
      <alignment vertical="center"/>
    </xf>
    <xf numFmtId="0" fontId="75" fillId="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75" fillId="41" borderId="0" applyNumberFormat="0" applyBorder="0" applyAlignment="0" applyProtection="0">
      <alignment vertical="center"/>
    </xf>
    <xf numFmtId="0" fontId="75" fillId="42" borderId="0" applyNumberFormat="0" applyBorder="0" applyAlignment="0" applyProtection="0">
      <alignment vertical="center"/>
    </xf>
    <xf numFmtId="0" fontId="92" fillId="43" borderId="0" applyNumberFormat="0" applyBorder="0" applyAlignment="0" applyProtection="0">
      <alignment vertical="center"/>
    </xf>
    <xf numFmtId="176" fontId="93" fillId="0" borderId="0">
      <alignment vertical="top"/>
      <protection locked="0"/>
    </xf>
    <xf numFmtId="176" fontId="94" fillId="44" borderId="0">
      <alignment vertical="center"/>
    </xf>
    <xf numFmtId="176" fontId="33" fillId="0" borderId="0">
      <alignment vertical="top"/>
    </xf>
    <xf numFmtId="176" fontId="95" fillId="0" borderId="0"/>
    <xf numFmtId="178" fontId="17" fillId="0" borderId="6">
      <alignment horizontal="right"/>
    </xf>
    <xf numFmtId="179" fontId="17" fillId="0" borderId="0"/>
    <xf numFmtId="9" fontId="0" fillId="0" borderId="0"/>
    <xf numFmtId="176" fontId="96" fillId="0" borderId="0"/>
    <xf numFmtId="176" fontId="0" fillId="0" borderId="0"/>
    <xf numFmtId="176" fontId="53" fillId="0" borderId="0">
      <protection locked="0"/>
    </xf>
    <xf numFmtId="176" fontId="97" fillId="0" borderId="0"/>
    <xf numFmtId="176" fontId="75" fillId="0" borderId="0">
      <alignment vertical="center"/>
    </xf>
    <xf numFmtId="180" fontId="33" fillId="0" borderId="0"/>
    <xf numFmtId="176" fontId="94" fillId="44" borderId="0">
      <alignment vertical="center"/>
    </xf>
    <xf numFmtId="176" fontId="98" fillId="44" borderId="0">
      <alignment vertical="center"/>
    </xf>
    <xf numFmtId="179" fontId="0" fillId="0" borderId="0">
      <alignment vertical="center"/>
    </xf>
    <xf numFmtId="176" fontId="0" fillId="0" borderId="0"/>
    <xf numFmtId="176" fontId="33" fillId="0" borderId="0"/>
    <xf numFmtId="176" fontId="53" fillId="0" borderId="0">
      <protection locked="0"/>
    </xf>
    <xf numFmtId="176" fontId="53" fillId="0" borderId="0">
      <protection locked="0"/>
    </xf>
    <xf numFmtId="176" fontId="33" fillId="0" borderId="0"/>
    <xf numFmtId="176" fontId="33" fillId="0" borderId="0"/>
    <xf numFmtId="176" fontId="53" fillId="0" borderId="0">
      <protection locked="0"/>
    </xf>
    <xf numFmtId="176" fontId="53" fillId="0" borderId="0">
      <protection locked="0"/>
    </xf>
    <xf numFmtId="176" fontId="99" fillId="0" borderId="0">
      <alignment vertical="top"/>
      <protection locked="0"/>
    </xf>
    <xf numFmtId="176" fontId="33" fillId="0" borderId="0"/>
    <xf numFmtId="176" fontId="53" fillId="0" borderId="0">
      <protection locked="0"/>
    </xf>
    <xf numFmtId="176" fontId="33" fillId="0" borderId="0">
      <alignment vertical="center"/>
    </xf>
    <xf numFmtId="176" fontId="99" fillId="0" borderId="0">
      <alignment vertical="top"/>
      <protection locked="0"/>
    </xf>
    <xf numFmtId="176" fontId="33" fillId="0" borderId="0"/>
    <xf numFmtId="176" fontId="53" fillId="0" borderId="0">
      <protection locked="0"/>
    </xf>
    <xf numFmtId="176" fontId="33" fillId="0" borderId="0"/>
    <xf numFmtId="176" fontId="100" fillId="0" borderId="0">
      <alignment vertical="top"/>
      <protection locked="0"/>
    </xf>
    <xf numFmtId="176" fontId="33" fillId="0" borderId="0"/>
    <xf numFmtId="176" fontId="53" fillId="0" borderId="0">
      <protection locked="0"/>
    </xf>
    <xf numFmtId="176" fontId="53" fillId="0" borderId="0">
      <protection locked="0"/>
    </xf>
    <xf numFmtId="176" fontId="0" fillId="0" borderId="0"/>
    <xf numFmtId="176" fontId="53" fillId="0" borderId="0">
      <protection locked="0"/>
    </xf>
    <xf numFmtId="176" fontId="75" fillId="0" borderId="0">
      <alignment vertical="center"/>
    </xf>
    <xf numFmtId="176" fontId="33" fillId="0" borderId="0"/>
    <xf numFmtId="176" fontId="101" fillId="45" borderId="0"/>
    <xf numFmtId="176" fontId="53" fillId="0" borderId="0">
      <protection locked="0"/>
    </xf>
    <xf numFmtId="176" fontId="101" fillId="46" borderId="0"/>
    <xf numFmtId="176" fontId="33" fillId="0" borderId="0">
      <alignment vertical="top"/>
    </xf>
    <xf numFmtId="9" fontId="0" fillId="0" borderId="0"/>
    <xf numFmtId="176" fontId="94" fillId="44" borderId="0">
      <alignment vertical="center"/>
    </xf>
    <xf numFmtId="177" fontId="17" fillId="0" borderId="0"/>
    <xf numFmtId="179" fontId="17" fillId="0" borderId="0"/>
    <xf numFmtId="176" fontId="102" fillId="0" borderId="0"/>
    <xf numFmtId="176" fontId="17" fillId="0" borderId="5">
      <alignment horizontal="left"/>
    </xf>
    <xf numFmtId="1" fontId="17" fillId="0" borderId="6">
      <alignment horizontal="center"/>
    </xf>
    <xf numFmtId="176" fontId="101" fillId="47" borderId="0"/>
    <xf numFmtId="176" fontId="94" fillId="44" borderId="0">
      <alignment vertical="center"/>
    </xf>
    <xf numFmtId="176" fontId="17" fillId="0" borderId="0">
      <alignment vertical="top"/>
    </xf>
    <xf numFmtId="181" fontId="17" fillId="0" borderId="0"/>
    <xf numFmtId="176" fontId="17" fillId="0" borderId="0">
      <alignment vertical="top"/>
    </xf>
    <xf numFmtId="182" fontId="103" fillId="0" borderId="0"/>
    <xf numFmtId="176" fontId="33" fillId="0" borderId="0"/>
    <xf numFmtId="176" fontId="0" fillId="0" borderId="0"/>
    <xf numFmtId="176" fontId="104" fillId="0" borderId="0"/>
    <xf numFmtId="176" fontId="0" fillId="0" borderId="0"/>
    <xf numFmtId="176" fontId="53" fillId="0" borderId="0">
      <protection locked="0"/>
    </xf>
    <xf numFmtId="176" fontId="17" fillId="0" borderId="0"/>
    <xf numFmtId="176" fontId="94" fillId="44" borderId="0">
      <alignment vertical="center"/>
    </xf>
    <xf numFmtId="176" fontId="105" fillId="0" borderId="0"/>
    <xf numFmtId="176" fontId="104" fillId="0" borderId="0"/>
    <xf numFmtId="49" fontId="106" fillId="0" borderId="0">
      <alignment horizontal="justify" vertical="center" wrapText="1"/>
    </xf>
    <xf numFmtId="176" fontId="17" fillId="0" borderId="0"/>
    <xf numFmtId="176" fontId="97" fillId="0" borderId="0"/>
    <xf numFmtId="40" fontId="107" fillId="0" borderId="0"/>
    <xf numFmtId="176" fontId="97" fillId="0" borderId="0"/>
    <xf numFmtId="38" fontId="107" fillId="0" borderId="0"/>
    <xf numFmtId="176" fontId="97" fillId="0" borderId="0"/>
    <xf numFmtId="183" fontId="17" fillId="0" borderId="4"/>
    <xf numFmtId="176" fontId="108" fillId="0" borderId="0">
      <alignment vertical="center"/>
    </xf>
    <xf numFmtId="176" fontId="53" fillId="0" borderId="0">
      <protection locked="0"/>
    </xf>
    <xf numFmtId="176" fontId="53" fillId="0" borderId="0">
      <protection locked="0"/>
    </xf>
    <xf numFmtId="176" fontId="53" fillId="0" borderId="0">
      <protection locked="0"/>
    </xf>
    <xf numFmtId="176" fontId="97" fillId="0" borderId="0"/>
    <xf numFmtId="176" fontId="53" fillId="0" borderId="0">
      <protection locked="0"/>
    </xf>
    <xf numFmtId="176" fontId="109" fillId="0" borderId="0">
      <alignment vertical="top"/>
      <protection locked="0"/>
    </xf>
    <xf numFmtId="176" fontId="53" fillId="0" borderId="0">
      <protection locked="0"/>
    </xf>
    <xf numFmtId="176" fontId="53" fillId="0" borderId="0">
      <protection locked="0"/>
    </xf>
    <xf numFmtId="176" fontId="94" fillId="44" borderId="0">
      <alignment vertical="center"/>
    </xf>
    <xf numFmtId="176" fontId="75" fillId="0" borderId="0">
      <alignment vertical="center"/>
    </xf>
    <xf numFmtId="176" fontId="53" fillId="0" borderId="0">
      <protection locked="0"/>
    </xf>
    <xf numFmtId="176" fontId="53" fillId="0" borderId="0">
      <protection locked="0"/>
    </xf>
    <xf numFmtId="176" fontId="108" fillId="0" borderId="0">
      <alignment vertical="center"/>
    </xf>
    <xf numFmtId="176" fontId="53" fillId="0" borderId="0">
      <protection locked="0"/>
    </xf>
    <xf numFmtId="176" fontId="33" fillId="0" borderId="0"/>
    <xf numFmtId="176" fontId="75" fillId="0" borderId="0">
      <alignment vertical="center"/>
    </xf>
    <xf numFmtId="176" fontId="53" fillId="0" borderId="0">
      <protection locked="0"/>
    </xf>
    <xf numFmtId="176" fontId="33" fillId="0" borderId="0"/>
    <xf numFmtId="176" fontId="33" fillId="0" borderId="0"/>
    <xf numFmtId="176" fontId="53" fillId="0" borderId="0">
      <protection locked="0"/>
    </xf>
    <xf numFmtId="176" fontId="33" fillId="0" borderId="0">
      <alignment vertical="top"/>
    </xf>
    <xf numFmtId="176" fontId="33" fillId="0" borderId="0">
      <alignment vertical="top"/>
    </xf>
    <xf numFmtId="176" fontId="33" fillId="0" borderId="0"/>
    <xf numFmtId="176" fontId="53" fillId="0" borderId="0">
      <protection locked="0"/>
    </xf>
    <xf numFmtId="176" fontId="17" fillId="0" borderId="0"/>
    <xf numFmtId="176" fontId="94" fillId="44" borderId="0">
      <alignment vertical="center"/>
    </xf>
    <xf numFmtId="176" fontId="94" fillId="44" borderId="0">
      <alignment vertical="center"/>
    </xf>
    <xf numFmtId="176" fontId="0" fillId="0" borderId="0"/>
    <xf numFmtId="176" fontId="0" fillId="0" borderId="0"/>
    <xf numFmtId="176" fontId="53" fillId="0" borderId="0">
      <protection locked="0"/>
    </xf>
    <xf numFmtId="176" fontId="53" fillId="0" borderId="0">
      <protection locked="0"/>
    </xf>
    <xf numFmtId="176" fontId="33" fillId="0" borderId="0"/>
    <xf numFmtId="176" fontId="66" fillId="0" borderId="0"/>
    <xf numFmtId="176" fontId="33" fillId="0" borderId="0"/>
    <xf numFmtId="176" fontId="53" fillId="0" borderId="0">
      <protection locked="0"/>
    </xf>
    <xf numFmtId="176" fontId="108" fillId="0" borderId="0">
      <alignment vertical="center"/>
    </xf>
    <xf numFmtId="176" fontId="33" fillId="0" borderId="0"/>
    <xf numFmtId="176" fontId="53" fillId="0" borderId="0">
      <protection locked="0"/>
    </xf>
    <xf numFmtId="176" fontId="110" fillId="0" borderId="0">
      <alignment vertical="center"/>
    </xf>
    <xf numFmtId="176" fontId="111" fillId="44" borderId="0">
      <alignment vertical="center"/>
    </xf>
    <xf numFmtId="176" fontId="94" fillId="44" borderId="0">
      <alignment vertical="center"/>
    </xf>
    <xf numFmtId="176" fontId="112" fillId="0" borderId="0">
      <alignment vertical="top"/>
      <protection locked="0"/>
    </xf>
    <xf numFmtId="176" fontId="108" fillId="0" borderId="0">
      <alignment vertical="center"/>
    </xf>
    <xf numFmtId="176" fontId="53" fillId="0" borderId="0">
      <protection locked="0"/>
    </xf>
    <xf numFmtId="176" fontId="94" fillId="44" borderId="0">
      <alignment vertical="center"/>
    </xf>
    <xf numFmtId="176" fontId="94" fillId="44" borderId="0">
      <alignment vertical="center"/>
    </xf>
    <xf numFmtId="176" fontId="0" fillId="0" borderId="0"/>
    <xf numFmtId="176" fontId="0" fillId="0" borderId="0"/>
    <xf numFmtId="176" fontId="0" fillId="0" borderId="0"/>
    <xf numFmtId="176" fontId="5" fillId="0" borderId="0">
      <alignment vertical="center"/>
    </xf>
    <xf numFmtId="176" fontId="113" fillId="0" borderId="0">
      <alignment vertical="center"/>
    </xf>
    <xf numFmtId="176" fontId="33" fillId="0" borderId="0"/>
    <xf numFmtId="176" fontId="5" fillId="0" borderId="0">
      <alignment vertical="center"/>
    </xf>
    <xf numFmtId="176" fontId="0" fillId="0" borderId="0"/>
    <xf numFmtId="176" fontId="0" fillId="0" borderId="0"/>
    <xf numFmtId="176" fontId="75" fillId="0" borderId="0">
      <alignment vertical="center"/>
    </xf>
    <xf numFmtId="176" fontId="94" fillId="44" borderId="0">
      <alignment vertical="center"/>
    </xf>
    <xf numFmtId="176" fontId="94" fillId="44" borderId="0">
      <alignment vertical="center"/>
    </xf>
    <xf numFmtId="176" fontId="108" fillId="0" borderId="0">
      <alignment vertical="center"/>
    </xf>
    <xf numFmtId="176" fontId="33" fillId="0" borderId="0"/>
    <xf numFmtId="176" fontId="33" fillId="0" borderId="0"/>
    <xf numFmtId="176" fontId="75" fillId="0" borderId="0">
      <alignment vertical="center"/>
    </xf>
    <xf numFmtId="176" fontId="0" fillId="0" borderId="0"/>
    <xf numFmtId="176" fontId="33" fillId="0" borderId="0"/>
    <xf numFmtId="176" fontId="33" fillId="0" borderId="0"/>
    <xf numFmtId="176" fontId="33" fillId="0" borderId="0"/>
    <xf numFmtId="176" fontId="33" fillId="0" borderId="0"/>
    <xf numFmtId="176" fontId="33" fillId="0" borderId="0"/>
    <xf numFmtId="176" fontId="33" fillId="0" borderId="0"/>
    <xf numFmtId="176" fontId="94" fillId="44" borderId="0">
      <alignment vertical="center"/>
    </xf>
    <xf numFmtId="176" fontId="0" fillId="0" borderId="0"/>
    <xf numFmtId="176" fontId="33" fillId="0" borderId="0"/>
    <xf numFmtId="176" fontId="0" fillId="0" borderId="0"/>
    <xf numFmtId="176" fontId="33" fillId="0" borderId="0"/>
    <xf numFmtId="176" fontId="10" fillId="0" borderId="0">
      <alignment vertical="center"/>
    </xf>
    <xf numFmtId="176" fontId="33" fillId="0" borderId="0"/>
    <xf numFmtId="176" fontId="98" fillId="48" borderId="0"/>
    <xf numFmtId="176" fontId="98" fillId="44" borderId="0">
      <alignment vertical="center"/>
    </xf>
    <xf numFmtId="176" fontId="94" fillId="44" borderId="0">
      <alignment vertical="center"/>
    </xf>
    <xf numFmtId="176" fontId="94" fillId="44" borderId="0">
      <alignment vertical="center"/>
    </xf>
    <xf numFmtId="176" fontId="94" fillId="7" borderId="0">
      <alignment vertical="center"/>
    </xf>
    <xf numFmtId="176" fontId="94" fillId="44" borderId="0">
      <alignment vertical="center"/>
    </xf>
    <xf numFmtId="176" fontId="94" fillId="44" borderId="0">
      <alignment vertical="center"/>
    </xf>
    <xf numFmtId="176" fontId="94" fillId="44" borderId="0">
      <alignment vertical="center"/>
    </xf>
    <xf numFmtId="176" fontId="33" fillId="0" borderId="0"/>
    <xf numFmtId="176" fontId="114" fillId="0" borderId="0">
      <alignment vertical="top"/>
      <protection locked="0"/>
    </xf>
    <xf numFmtId="176" fontId="94" fillId="44" borderId="0">
      <alignment vertical="center"/>
    </xf>
    <xf numFmtId="176" fontId="33" fillId="0" borderId="0">
      <alignment vertical="center"/>
    </xf>
    <xf numFmtId="176" fontId="94" fillId="44" borderId="0">
      <alignment vertical="center"/>
    </xf>
    <xf numFmtId="176" fontId="94" fillId="44" borderId="0">
      <alignment vertical="center"/>
    </xf>
    <xf numFmtId="4" fontId="103" fillId="0" borderId="0"/>
    <xf numFmtId="176" fontId="115" fillId="44" borderId="0">
      <alignment vertical="center"/>
    </xf>
    <xf numFmtId="179" fontId="17" fillId="0" borderId="0"/>
    <xf numFmtId="176" fontId="94" fillId="44" borderId="0">
      <alignment vertical="center"/>
    </xf>
    <xf numFmtId="176" fontId="100" fillId="0" borderId="0">
      <alignment vertical="top"/>
      <protection locked="0"/>
    </xf>
    <xf numFmtId="184" fontId="116" fillId="0" borderId="0"/>
    <xf numFmtId="185" fontId="33" fillId="0" borderId="0">
      <alignment vertical="center"/>
    </xf>
    <xf numFmtId="186" fontId="116" fillId="0" borderId="0"/>
    <xf numFmtId="176" fontId="10" fillId="0" borderId="0">
      <alignment vertical="center"/>
    </xf>
    <xf numFmtId="176" fontId="117" fillId="0" borderId="6">
      <alignment horizontal="left"/>
    </xf>
    <xf numFmtId="187" fontId="17" fillId="0" borderId="0"/>
    <xf numFmtId="188" fontId="17" fillId="0" borderId="0"/>
    <xf numFmtId="185" fontId="33" fillId="0" borderId="0"/>
    <xf numFmtId="189" fontId="0" fillId="0" borderId="0"/>
    <xf numFmtId="187" fontId="17" fillId="0" borderId="0"/>
    <xf numFmtId="176" fontId="33" fillId="0" borderId="0"/>
    <xf numFmtId="184" fontId="0" fillId="0" borderId="0"/>
    <xf numFmtId="40" fontId="104" fillId="0" borderId="0"/>
    <xf numFmtId="186" fontId="0" fillId="0" borderId="0"/>
    <xf numFmtId="38" fontId="104" fillId="0" borderId="0"/>
    <xf numFmtId="176" fontId="3" fillId="0" borderId="0"/>
    <xf numFmtId="176" fontId="33" fillId="0" borderId="0"/>
    <xf numFmtId="176" fontId="118" fillId="0" borderId="0"/>
    <xf numFmtId="190" fontId="119" fillId="0" borderId="0"/>
    <xf numFmtId="179" fontId="3" fillId="0" borderId="0"/>
    <xf numFmtId="191" fontId="119" fillId="0" borderId="0"/>
    <xf numFmtId="177" fontId="0" fillId="0" borderId="0"/>
    <xf numFmtId="177" fontId="3" fillId="0" borderId="0"/>
    <xf numFmtId="177" fontId="75" fillId="0" borderId="0">
      <alignment vertical="center"/>
    </xf>
    <xf numFmtId="179" fontId="17" fillId="0" borderId="0"/>
    <xf numFmtId="177" fontId="0" fillId="0" borderId="0">
      <alignment vertical="center"/>
    </xf>
    <xf numFmtId="177" fontId="17" fillId="0" borderId="0"/>
    <xf numFmtId="177" fontId="0" fillId="0" borderId="0">
      <alignment vertical="center"/>
    </xf>
    <xf numFmtId="176" fontId="5" fillId="0" borderId="0">
      <alignment vertical="center"/>
    </xf>
    <xf numFmtId="177" fontId="0" fillId="0" borderId="0"/>
    <xf numFmtId="177" fontId="17" fillId="0" borderId="0"/>
    <xf numFmtId="176" fontId="7" fillId="0" borderId="0"/>
    <xf numFmtId="180" fontId="33" fillId="0" borderId="0"/>
    <xf numFmtId="177" fontId="0" fillId="0" borderId="0">
      <alignment vertical="center"/>
    </xf>
    <xf numFmtId="177" fontId="108" fillId="0" borderId="0">
      <alignment vertical="center"/>
    </xf>
    <xf numFmtId="192" fontId="33" fillId="0" borderId="0"/>
    <xf numFmtId="177" fontId="33" fillId="0" borderId="0"/>
    <xf numFmtId="192" fontId="33" fillId="0" borderId="0"/>
    <xf numFmtId="177" fontId="33" fillId="0" borderId="0">
      <alignment vertical="center"/>
    </xf>
    <xf numFmtId="193" fontId="33" fillId="0" borderId="0"/>
    <xf numFmtId="177" fontId="33" fillId="0" borderId="0"/>
    <xf numFmtId="176" fontId="75" fillId="0" borderId="0">
      <alignment vertical="center"/>
    </xf>
    <xf numFmtId="176" fontId="7" fillId="0" borderId="0"/>
    <xf numFmtId="180" fontId="33" fillId="0" borderId="0"/>
    <xf numFmtId="177" fontId="33" fillId="0" borderId="0">
      <alignment vertical="center"/>
    </xf>
    <xf numFmtId="177" fontId="33" fillId="0" borderId="0"/>
    <xf numFmtId="39" fontId="33" fillId="0" borderId="0"/>
    <xf numFmtId="177" fontId="0" fillId="0" borderId="0"/>
    <xf numFmtId="177" fontId="33" fillId="0" borderId="0"/>
    <xf numFmtId="177" fontId="33" fillId="0" borderId="0"/>
    <xf numFmtId="177" fontId="108" fillId="0" borderId="0"/>
    <xf numFmtId="176" fontId="94" fillId="44" borderId="0">
      <alignment vertical="center"/>
    </xf>
    <xf numFmtId="177" fontId="0" fillId="0" borderId="0"/>
    <xf numFmtId="177" fontId="0" fillId="0" borderId="0"/>
    <xf numFmtId="177" fontId="17" fillId="0" borderId="0">
      <alignment vertical="center"/>
    </xf>
    <xf numFmtId="177" fontId="0" fillId="0" borderId="0"/>
    <xf numFmtId="177" fontId="17" fillId="0" borderId="0">
      <alignment vertical="center"/>
    </xf>
    <xf numFmtId="177" fontId="3" fillId="0" borderId="4">
      <alignment vertical="center"/>
    </xf>
    <xf numFmtId="177" fontId="3" fillId="0" borderId="4">
      <alignment vertical="center"/>
    </xf>
  </cellStyleXfs>
  <cellXfs count="850">
    <xf numFmtId="176" fontId="0" fillId="0" borderId="0" xfId="0" applyAlignment="1">
      <alignment vertical="center"/>
    </xf>
    <xf numFmtId="176" fontId="0" fillId="0" borderId="0" xfId="0" applyAlignment="1" applyProtection="1">
      <alignment vertical="center"/>
      <protection locked="0"/>
    </xf>
    <xf numFmtId="176" fontId="0" fillId="0" borderId="0" xfId="0" applyAlignment="1" applyProtection="1">
      <alignment vertical="center"/>
    </xf>
    <xf numFmtId="176" fontId="0" fillId="2" borderId="0" xfId="0" applyFill="1" applyAlignment="1" applyProtection="1">
      <alignment vertical="center"/>
      <protection locked="0"/>
    </xf>
    <xf numFmtId="176" fontId="1" fillId="0" borderId="0" xfId="6" applyAlignment="1" applyProtection="1">
      <alignment vertical="center"/>
      <protection locked="0"/>
    </xf>
    <xf numFmtId="194" fontId="2" fillId="0" borderId="0" xfId="0" applyNumberFormat="1" applyFont="1" applyFill="1" applyAlignment="1">
      <alignment vertical="center"/>
    </xf>
    <xf numFmtId="194" fontId="3" fillId="0" borderId="0" xfId="0" applyNumberFormat="1" applyFont="1" applyFill="1" applyAlignment="1">
      <alignment horizontal="center" vertical="center"/>
    </xf>
    <xf numFmtId="194" fontId="3" fillId="0" borderId="0" xfId="0" applyNumberFormat="1" applyFont="1" applyFill="1" applyAlignment="1">
      <alignment vertical="center"/>
    </xf>
    <xf numFmtId="176" fontId="4" fillId="0" borderId="0" xfId="0" applyFont="1" applyFill="1" applyAlignment="1" applyProtection="1">
      <alignment vertical="center"/>
      <protection locked="0" hidden="1"/>
    </xf>
    <xf numFmtId="194" fontId="2" fillId="0" borderId="0" xfId="0" applyNumberFormat="1" applyFont="1" applyFill="1" applyAlignment="1">
      <alignment horizontal="center" vertical="center" wrapText="1"/>
    </xf>
    <xf numFmtId="194" fontId="2" fillId="0" borderId="0" xfId="0" applyNumberFormat="1" applyFont="1" applyFill="1" applyAlignment="1">
      <alignment horizontal="center" vertical="center"/>
    </xf>
    <xf numFmtId="194" fontId="3" fillId="0" borderId="0" xfId="0" applyNumberFormat="1" applyFont="1" applyFill="1" applyAlignment="1">
      <alignment horizontal="right" vertical="center"/>
    </xf>
    <xf numFmtId="194" fontId="3" fillId="0" borderId="1" xfId="0" applyNumberFormat="1" applyFont="1" applyFill="1" applyBorder="1" applyAlignment="1">
      <alignment horizontal="left" vertical="center"/>
    </xf>
    <xf numFmtId="176" fontId="0" fillId="0" borderId="1" xfId="0" applyFont="1" applyFill="1" applyBorder="1"/>
    <xf numFmtId="194" fontId="3" fillId="0" borderId="0" xfId="0" applyNumberFormat="1" applyFont="1" applyFill="1" applyAlignment="1">
      <alignment horizontal="left" vertical="center"/>
    </xf>
    <xf numFmtId="194" fontId="3" fillId="0" borderId="2" xfId="0" applyNumberFormat="1" applyFont="1" applyFill="1" applyBorder="1" applyAlignment="1">
      <alignment horizontal="center" vertical="center"/>
    </xf>
    <xf numFmtId="194" fontId="3" fillId="0" borderId="3" xfId="0" applyNumberFormat="1" applyFont="1" applyFill="1" applyBorder="1" applyAlignment="1">
      <alignment horizontal="center" vertical="center" wrapText="1"/>
    </xf>
    <xf numFmtId="176" fontId="5" fillId="0" borderId="4" xfId="0"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195" fontId="5" fillId="0" borderId="4" xfId="0" applyNumberFormat="1" applyFont="1" applyFill="1" applyBorder="1" applyAlignment="1">
      <alignment horizontal="center" vertical="center" wrapText="1"/>
    </xf>
    <xf numFmtId="194" fontId="5" fillId="0" borderId="4" xfId="0" applyNumberFormat="1" applyFont="1" applyFill="1" applyBorder="1" applyAlignment="1">
      <alignment horizontal="right" vertical="center" wrapText="1"/>
    </xf>
    <xf numFmtId="194" fontId="3" fillId="0" borderId="5" xfId="0" applyNumberFormat="1" applyFont="1" applyFill="1" applyBorder="1" applyAlignment="1">
      <alignment horizontal="center" vertical="center"/>
    </xf>
    <xf numFmtId="176" fontId="0" fillId="0" borderId="6" xfId="0" applyFont="1" applyFill="1" applyBorder="1"/>
    <xf numFmtId="194" fontId="3" fillId="0" borderId="6" xfId="0" applyNumberFormat="1" applyFont="1" applyFill="1" applyBorder="1" applyAlignment="1">
      <alignment horizontal="right" vertical="center"/>
    </xf>
    <xf numFmtId="194" fontId="3" fillId="0" borderId="5" xfId="0" applyNumberFormat="1" applyFont="1" applyFill="1" applyBorder="1" applyAlignment="1">
      <alignment vertical="center"/>
    </xf>
    <xf numFmtId="194" fontId="3" fillId="0" borderId="6" xfId="0" applyNumberFormat="1" applyFont="1" applyFill="1" applyBorder="1" applyAlignment="1">
      <alignment vertical="center"/>
    </xf>
    <xf numFmtId="176" fontId="5" fillId="0" borderId="4" xfId="0" applyFont="1" applyFill="1" applyBorder="1" applyAlignment="1">
      <alignment vertical="center" wrapText="1"/>
    </xf>
    <xf numFmtId="195" fontId="5" fillId="0" borderId="4" xfId="0" applyNumberFormat="1" applyFont="1" applyFill="1" applyBorder="1" applyAlignment="1">
      <alignment vertical="center" wrapText="1"/>
    </xf>
    <xf numFmtId="194" fontId="3" fillId="0" borderId="5" xfId="0" applyNumberFormat="1" applyFont="1" applyFill="1" applyBorder="1" applyAlignment="1">
      <alignment horizontal="right" vertical="center"/>
    </xf>
    <xf numFmtId="194" fontId="6" fillId="0" borderId="0" xfId="0" applyNumberFormat="1" applyFont="1" applyFill="1" applyAlignment="1">
      <alignment horizontal="center" vertical="center"/>
    </xf>
    <xf numFmtId="194" fontId="3" fillId="0" borderId="0" xfId="0" applyNumberFormat="1" applyFont="1" applyFill="1" applyBorder="1" applyAlignment="1">
      <alignment vertical="center"/>
    </xf>
    <xf numFmtId="194" fontId="3" fillId="0" borderId="0" xfId="0" applyNumberFormat="1" applyFont="1" applyFill="1" applyBorder="1" applyAlignment="1">
      <alignment horizontal="center" vertical="center"/>
    </xf>
    <xf numFmtId="194" fontId="3" fillId="0" borderId="0" xfId="0" applyNumberFormat="1" applyFont="1" applyFill="1" applyBorder="1" applyAlignment="1">
      <alignment horizontal="right" vertical="center"/>
    </xf>
    <xf numFmtId="194" fontId="3" fillId="0" borderId="4" xfId="0" applyNumberFormat="1" applyFont="1" applyFill="1" applyBorder="1" applyAlignment="1">
      <alignment horizontal="center" vertical="center"/>
    </xf>
    <xf numFmtId="195" fontId="5" fillId="0" borderId="4" xfId="0" applyNumberFormat="1" applyFont="1" applyFill="1" applyBorder="1" applyAlignment="1">
      <alignment horizontal="left" vertical="center" wrapText="1"/>
    </xf>
    <xf numFmtId="194" fontId="6" fillId="0" borderId="5" xfId="0" applyNumberFormat="1" applyFont="1" applyFill="1" applyBorder="1" applyAlignment="1">
      <alignment vertical="center"/>
    </xf>
    <xf numFmtId="10" fontId="5" fillId="0" borderId="4" xfId="0" applyNumberFormat="1" applyFont="1" applyFill="1" applyBorder="1" applyAlignment="1">
      <alignment horizontal="right" vertical="center" wrapText="1"/>
    </xf>
    <xf numFmtId="10" fontId="3" fillId="0" borderId="5" xfId="0" applyNumberFormat="1" applyFont="1" applyFill="1" applyBorder="1" applyAlignment="1">
      <alignment horizontal="center" vertical="center"/>
    </xf>
    <xf numFmtId="194" fontId="3" fillId="0" borderId="6" xfId="0" applyNumberFormat="1" applyFont="1" applyFill="1" applyBorder="1" applyAlignment="1">
      <alignment horizontal="center" vertical="center"/>
    </xf>
    <xf numFmtId="194" fontId="3" fillId="0" borderId="4" xfId="0" applyNumberFormat="1" applyFont="1" applyFill="1" applyBorder="1" applyAlignment="1">
      <alignment vertical="center"/>
    </xf>
    <xf numFmtId="194" fontId="3" fillId="0" borderId="4" xfId="0" applyNumberFormat="1" applyFont="1" applyFill="1" applyBorder="1" applyAlignment="1">
      <alignment horizontal="right" vertical="center"/>
    </xf>
    <xf numFmtId="194" fontId="7" fillId="0" borderId="0" xfId="0" applyNumberFormat="1" applyFont="1" applyFill="1" applyAlignment="1">
      <alignment vertical="center"/>
    </xf>
    <xf numFmtId="194" fontId="7" fillId="0" borderId="4" xfId="0" applyNumberFormat="1" applyFont="1" applyFill="1" applyBorder="1" applyAlignment="1">
      <alignment vertical="center"/>
    </xf>
    <xf numFmtId="176" fontId="0" fillId="0" borderId="7" xfId="0" applyFill="1" applyBorder="1"/>
    <xf numFmtId="10" fontId="3" fillId="0" borderId="5" xfId="0" applyNumberFormat="1" applyFont="1" applyFill="1" applyBorder="1" applyAlignment="1">
      <alignment vertical="center"/>
    </xf>
    <xf numFmtId="176" fontId="0" fillId="0" borderId="0" xfId="0" applyFont="1" applyFill="1" applyBorder="1"/>
    <xf numFmtId="196" fontId="5" fillId="0" borderId="4" xfId="0" applyNumberFormat="1" applyFont="1" applyFill="1" applyBorder="1" applyAlignment="1">
      <alignment horizontal="center" vertical="center" wrapText="1"/>
    </xf>
    <xf numFmtId="194" fontId="5" fillId="0" borderId="4" xfId="0" applyNumberFormat="1" applyFont="1" applyFill="1" applyBorder="1" applyAlignment="1">
      <alignment horizontal="center" vertical="center" wrapText="1"/>
    </xf>
    <xf numFmtId="194" fontId="5" fillId="0" borderId="4" xfId="0" applyNumberFormat="1" applyFont="1" applyFill="1" applyBorder="1" applyAlignment="1">
      <alignment horizontal="right" vertical="center"/>
    </xf>
    <xf numFmtId="49" fontId="3" fillId="0" borderId="5" xfId="0" applyNumberFormat="1" applyFont="1" applyFill="1" applyBorder="1" applyAlignment="1">
      <alignment horizontal="center" vertical="center"/>
    </xf>
    <xf numFmtId="194" fontId="7" fillId="0" borderId="3" xfId="0" applyNumberFormat="1" applyFont="1" applyFill="1" applyBorder="1" applyAlignment="1">
      <alignment horizontal="center" vertical="center" wrapText="1"/>
    </xf>
    <xf numFmtId="194" fontId="3" fillId="0" borderId="0" xfId="0" applyNumberFormat="1" applyFont="1" applyFill="1" applyBorder="1" applyAlignment="1">
      <alignment horizontal="left" vertical="center"/>
    </xf>
    <xf numFmtId="176" fontId="3" fillId="0" borderId="4" xfId="0" applyFont="1" applyFill="1" applyBorder="1" applyAlignment="1">
      <alignment horizontal="center" vertical="center" wrapText="1"/>
    </xf>
    <xf numFmtId="194" fontId="5" fillId="0" borderId="4" xfId="0" applyNumberFormat="1" applyFont="1" applyFill="1" applyBorder="1" applyAlignment="1">
      <alignment horizontal="left" vertical="center" wrapText="1"/>
    </xf>
    <xf numFmtId="176" fontId="0" fillId="0" borderId="4" xfId="0" applyFont="1" applyFill="1" applyBorder="1"/>
    <xf numFmtId="194" fontId="0" fillId="0" borderId="4" xfId="0" applyNumberFormat="1" applyFont="1" applyFill="1" applyBorder="1"/>
    <xf numFmtId="177" fontId="3" fillId="0" borderId="4" xfId="1" applyFont="1" applyFill="1" applyBorder="1" applyAlignment="1">
      <alignment horizontal="center" vertical="center"/>
    </xf>
    <xf numFmtId="176" fontId="3" fillId="0" borderId="4" xfId="0" applyFont="1" applyFill="1" applyBorder="1" applyAlignment="1">
      <alignment horizontal="center" vertical="center"/>
    </xf>
    <xf numFmtId="177" fontId="3" fillId="0" borderId="4" xfId="1" applyFont="1" applyFill="1" applyBorder="1" applyAlignment="1">
      <alignment horizontal="center" vertical="center" wrapText="1"/>
    </xf>
    <xf numFmtId="197" fontId="5" fillId="0" borderId="4" xfId="0" applyNumberFormat="1" applyFont="1" applyFill="1" applyBorder="1" applyAlignment="1">
      <alignment horizontal="right" vertical="center" wrapText="1"/>
    </xf>
    <xf numFmtId="49" fontId="5" fillId="0" borderId="4" xfId="0" applyNumberFormat="1" applyFont="1" applyFill="1" applyBorder="1" applyAlignment="1">
      <alignment horizontal="center" vertical="center" wrapText="1"/>
    </xf>
    <xf numFmtId="49" fontId="3" fillId="0" borderId="4" xfId="0" applyNumberFormat="1" applyFont="1" applyFill="1" applyBorder="1" applyAlignment="1">
      <alignment vertical="center"/>
    </xf>
    <xf numFmtId="197" fontId="3" fillId="0" borderId="5" xfId="0" applyNumberFormat="1" applyFont="1" applyFill="1" applyBorder="1" applyAlignment="1">
      <alignment horizontal="right" vertical="center"/>
    </xf>
    <xf numFmtId="176" fontId="8" fillId="0" borderId="0" xfId="0" applyFont="1" applyFill="1"/>
    <xf numFmtId="176" fontId="0" fillId="0" borderId="0" xfId="0" applyFill="1"/>
    <xf numFmtId="176" fontId="0" fillId="0" borderId="1" xfId="0" applyFill="1" applyBorder="1"/>
    <xf numFmtId="194" fontId="3" fillId="0" borderId="8" xfId="0" applyNumberFormat="1" applyFont="1" applyFill="1" applyBorder="1" applyAlignment="1">
      <alignment horizontal="center" vertical="center"/>
    </xf>
    <xf numFmtId="194" fontId="3" fillId="0" borderId="7" xfId="0" applyNumberFormat="1" applyFont="1" applyFill="1" applyBorder="1" applyAlignment="1">
      <alignment vertical="center"/>
    </xf>
    <xf numFmtId="194" fontId="3" fillId="0" borderId="7" xfId="0" applyNumberFormat="1" applyFont="1" applyFill="1" applyBorder="1" applyAlignment="1">
      <alignment horizontal="right" vertical="center"/>
    </xf>
    <xf numFmtId="194" fontId="7" fillId="0" borderId="7" xfId="0" applyNumberFormat="1" applyFont="1" applyFill="1" applyBorder="1" applyAlignment="1">
      <alignment vertical="center"/>
    </xf>
    <xf numFmtId="194" fontId="3" fillId="0" borderId="2" xfId="0" applyNumberFormat="1" applyFont="1" applyFill="1" applyBorder="1" applyAlignment="1">
      <alignment horizontal="center" vertical="center" wrapText="1"/>
    </xf>
    <xf numFmtId="194" fontId="3" fillId="0" borderId="0" xfId="0" applyNumberFormat="1" applyFont="1" applyFill="1" applyAlignment="1">
      <alignment horizontal="center" vertical="center" wrapText="1"/>
    </xf>
    <xf numFmtId="176" fontId="0" fillId="0" borderId="7" xfId="0" applyFont="1" applyFill="1" applyBorder="1"/>
    <xf numFmtId="194" fontId="3" fillId="0" borderId="3" xfId="0" applyNumberFormat="1" applyFont="1" applyFill="1" applyBorder="1" applyAlignment="1">
      <alignment horizontal="center" vertical="center"/>
    </xf>
    <xf numFmtId="176" fontId="5" fillId="0" borderId="4" xfId="0" applyFont="1" applyFill="1" applyBorder="1" applyAlignment="1">
      <alignment horizontal="left" vertical="center" wrapText="1"/>
    </xf>
    <xf numFmtId="176" fontId="0" fillId="0" borderId="9" xfId="0" applyFont="1" applyFill="1" applyBorder="1"/>
    <xf numFmtId="194" fontId="8" fillId="0" borderId="0" xfId="0" applyNumberFormat="1" applyFont="1" applyFill="1"/>
    <xf numFmtId="194" fontId="0" fillId="0" borderId="0" xfId="0" applyNumberFormat="1" applyFont="1" applyFill="1"/>
    <xf numFmtId="194" fontId="0" fillId="0" borderId="0" xfId="0" applyNumberFormat="1" applyFill="1"/>
    <xf numFmtId="194" fontId="0" fillId="0" borderId="0" xfId="0" applyNumberFormat="1" applyFont="1" applyFill="1" applyAlignment="1">
      <alignment horizontal="center"/>
    </xf>
    <xf numFmtId="198" fontId="5" fillId="0" borderId="4" xfId="0" applyNumberFormat="1" applyFont="1" applyFill="1" applyBorder="1" applyAlignment="1">
      <alignment horizontal="center" vertical="center" wrapText="1"/>
    </xf>
    <xf numFmtId="194" fontId="3" fillId="0" borderId="1" xfId="0" applyNumberFormat="1" applyFont="1" applyFill="1" applyBorder="1" applyAlignment="1">
      <alignment horizontal="right" vertical="center"/>
    </xf>
    <xf numFmtId="194" fontId="7" fillId="0" borderId="0" xfId="0" applyNumberFormat="1" applyFont="1" applyFill="1" applyAlignment="1">
      <alignment horizontal="right" vertical="center"/>
    </xf>
    <xf numFmtId="194" fontId="7" fillId="0" borderId="4" xfId="0" applyNumberFormat="1" applyFont="1" applyFill="1" applyBorder="1" applyAlignment="1">
      <alignment horizontal="center" vertical="center"/>
    </xf>
    <xf numFmtId="194" fontId="3" fillId="0" borderId="7" xfId="0" applyNumberFormat="1" applyFont="1" applyFill="1" applyBorder="1" applyAlignment="1">
      <alignment horizontal="left" vertical="center"/>
    </xf>
    <xf numFmtId="194" fontId="3" fillId="0" borderId="7" xfId="0" applyNumberFormat="1" applyFont="1" applyFill="1" applyBorder="1" applyAlignment="1" applyProtection="1">
      <alignment horizontal="right" vertical="center"/>
      <protection locked="0"/>
    </xf>
    <xf numFmtId="176" fontId="0" fillId="0" borderId="10" xfId="0" applyFont="1" applyFill="1" applyBorder="1"/>
    <xf numFmtId="194" fontId="3" fillId="0" borderId="5" xfId="0" applyNumberFormat="1" applyFont="1" applyFill="1" applyBorder="1" applyAlignment="1">
      <alignment horizontal="center" vertical="center" wrapText="1"/>
    </xf>
    <xf numFmtId="194" fontId="3" fillId="0" borderId="7" xfId="0" applyNumberFormat="1" applyFont="1" applyFill="1" applyBorder="1" applyAlignment="1">
      <alignment horizontal="center" vertical="center"/>
    </xf>
    <xf numFmtId="194" fontId="3" fillId="0" borderId="4" xfId="0" applyNumberFormat="1" applyFont="1" applyFill="1" applyBorder="1" applyAlignment="1">
      <alignment horizontal="center" vertical="center" wrapText="1"/>
    </xf>
    <xf numFmtId="176" fontId="0" fillId="0" borderId="5" xfId="0" applyFont="1" applyFill="1" applyBorder="1"/>
    <xf numFmtId="176" fontId="5" fillId="0" borderId="5" xfId="0" applyFont="1" applyFill="1" applyBorder="1" applyAlignment="1">
      <alignment horizontal="center" vertical="center" wrapText="1"/>
    </xf>
    <xf numFmtId="49" fontId="5" fillId="0" borderId="5" xfId="0" applyNumberFormat="1" applyFont="1" applyFill="1" applyBorder="1" applyAlignment="1">
      <alignment horizontal="left" vertical="center" wrapText="1"/>
    </xf>
    <xf numFmtId="194" fontId="5" fillId="0" borderId="5" xfId="0" applyNumberFormat="1" applyFont="1" applyFill="1" applyBorder="1" applyAlignment="1">
      <alignment horizontal="center" vertical="center" wrapText="1"/>
    </xf>
    <xf numFmtId="195" fontId="5" fillId="0" borderId="5"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shrinkToFit="1"/>
    </xf>
    <xf numFmtId="10" fontId="3" fillId="0" borderId="4" xfId="0" applyNumberFormat="1" applyFont="1" applyFill="1" applyBorder="1" applyAlignment="1">
      <alignment horizontal="center" vertical="center" shrinkToFit="1"/>
    </xf>
    <xf numFmtId="177" fontId="3" fillId="0" borderId="3" xfId="0" applyNumberFormat="1" applyFont="1" applyFill="1" applyBorder="1" applyAlignment="1">
      <alignment horizontal="center" vertical="center" shrinkToFit="1"/>
    </xf>
    <xf numFmtId="177" fontId="3" fillId="0" borderId="2" xfId="0" applyNumberFormat="1" applyFont="1" applyFill="1" applyBorder="1" applyAlignment="1">
      <alignment horizontal="center" vertical="center" shrinkToFit="1"/>
    </xf>
    <xf numFmtId="10" fontId="3" fillId="0" borderId="2" xfId="0" applyNumberFormat="1" applyFont="1" applyFill="1" applyBorder="1" applyAlignment="1">
      <alignment horizontal="center" vertical="center" shrinkToFit="1"/>
    </xf>
    <xf numFmtId="194" fontId="5" fillId="0" borderId="5" xfId="66" applyNumberFormat="1" applyFont="1" applyFill="1" applyBorder="1" applyAlignment="1">
      <alignment horizontal="right" vertical="center" wrapText="1"/>
    </xf>
    <xf numFmtId="194" fontId="5" fillId="0" borderId="5" xfId="0" applyNumberFormat="1" applyFont="1" applyFill="1" applyBorder="1" applyAlignment="1">
      <alignment horizontal="right" vertical="center" wrapText="1"/>
    </xf>
    <xf numFmtId="176" fontId="5" fillId="0" borderId="8" xfId="0" applyFont="1" applyFill="1" applyBorder="1" applyAlignment="1">
      <alignment horizontal="center" vertical="center" wrapText="1"/>
    </xf>
    <xf numFmtId="176" fontId="5" fillId="0" borderId="9" xfId="0" applyFont="1" applyFill="1" applyBorder="1" applyAlignment="1">
      <alignment horizontal="center" vertical="center" wrapText="1"/>
    </xf>
    <xf numFmtId="176" fontId="5" fillId="0" borderId="7" xfId="0" applyFont="1" applyFill="1" applyBorder="1" applyAlignment="1">
      <alignment horizontal="center" vertical="center" wrapText="1"/>
    </xf>
    <xf numFmtId="194" fontId="5" fillId="0" borderId="4" xfId="66" applyNumberFormat="1" applyFont="1" applyFill="1" applyBorder="1" applyAlignment="1">
      <alignment horizontal="right" vertical="center" wrapText="1"/>
    </xf>
    <xf numFmtId="194" fontId="3" fillId="0" borderId="9" xfId="0" applyNumberFormat="1" applyFont="1" applyFill="1" applyBorder="1" applyAlignment="1">
      <alignment horizontal="center" vertical="center"/>
    </xf>
    <xf numFmtId="176" fontId="3" fillId="0" borderId="0" xfId="85" applyFont="1" applyFill="1" applyAlignment="1">
      <alignment vertical="center"/>
    </xf>
    <xf numFmtId="176" fontId="0" fillId="0" borderId="0" xfId="85" applyFont="1" applyFill="1"/>
    <xf numFmtId="176" fontId="0" fillId="0" borderId="0" xfId="85" applyFont="1" applyFill="1" applyAlignment="1">
      <alignment horizontal="center"/>
    </xf>
    <xf numFmtId="194" fontId="0" fillId="0" borderId="0" xfId="85" applyNumberFormat="1" applyFont="1" applyFill="1"/>
    <xf numFmtId="176" fontId="9" fillId="0" borderId="0" xfId="85" applyFont="1" applyFill="1" applyAlignment="1">
      <alignment horizontal="center"/>
    </xf>
    <xf numFmtId="176" fontId="3" fillId="0" borderId="0" xfId="85" applyFont="1" applyFill="1" applyAlignment="1">
      <alignment horizontal="center" vertical="center"/>
    </xf>
    <xf numFmtId="176" fontId="3" fillId="0" borderId="0" xfId="84" applyFont="1" applyFill="1" applyAlignment="1" applyProtection="1">
      <alignment horizontal="right" vertical="center"/>
    </xf>
    <xf numFmtId="176" fontId="3" fillId="0" borderId="0" xfId="84" applyFont="1" applyFill="1" applyProtection="1">
      <protection locked="0"/>
    </xf>
    <xf numFmtId="176" fontId="3" fillId="0" borderId="0" xfId="85" applyFont="1" applyFill="1" applyAlignment="1">
      <alignment horizontal="right" vertical="center"/>
    </xf>
    <xf numFmtId="176" fontId="3" fillId="0" borderId="4" xfId="85" applyFont="1" applyFill="1" applyBorder="1" applyAlignment="1">
      <alignment horizontal="center" vertical="center"/>
    </xf>
    <xf numFmtId="194" fontId="3" fillId="0" borderId="4" xfId="85" applyNumberFormat="1" applyFont="1" applyFill="1" applyBorder="1" applyAlignment="1">
      <alignment horizontal="center" vertical="center"/>
    </xf>
    <xf numFmtId="176" fontId="3" fillId="0" borderId="4" xfId="195" applyFont="1" applyFill="1" applyBorder="1" applyAlignment="1">
      <alignment horizontal="center" vertical="center"/>
    </xf>
    <xf numFmtId="176" fontId="3" fillId="0" borderId="4" xfId="195" applyFont="1" applyFill="1" applyBorder="1" applyAlignment="1">
      <alignment horizontal="left" vertical="center"/>
    </xf>
    <xf numFmtId="176" fontId="3" fillId="0" borderId="4" xfId="85" applyFont="1" applyFill="1" applyBorder="1" applyAlignment="1">
      <alignment horizontal="left" vertical="center" shrinkToFit="1"/>
    </xf>
    <xf numFmtId="199" fontId="3" fillId="0" borderId="4" xfId="195" applyNumberFormat="1" applyFont="1" applyFill="1" applyBorder="1" applyAlignment="1">
      <alignment horizontal="center" vertical="center"/>
    </xf>
    <xf numFmtId="194" fontId="3" fillId="0" borderId="4" xfId="95" applyNumberFormat="1" applyFont="1" applyFill="1" applyBorder="1" applyAlignment="1">
      <alignment vertical="center"/>
    </xf>
    <xf numFmtId="176" fontId="3" fillId="0" borderId="4" xfId="85" applyFont="1" applyFill="1" applyBorder="1" applyAlignment="1">
      <alignment vertical="center"/>
    </xf>
    <xf numFmtId="176" fontId="6" fillId="0" borderId="0" xfId="85" applyFont="1" applyFill="1" applyAlignment="1">
      <alignment horizontal="center" vertical="center"/>
    </xf>
    <xf numFmtId="176" fontId="6" fillId="0" borderId="0" xfId="195" applyFont="1" applyFill="1" applyAlignment="1">
      <alignment horizontal="center" vertical="center"/>
    </xf>
    <xf numFmtId="194" fontId="3" fillId="0" borderId="0" xfId="95" applyNumberFormat="1" applyFont="1" applyFill="1" applyAlignment="1">
      <alignment vertical="center"/>
    </xf>
    <xf numFmtId="176" fontId="3" fillId="0" borderId="0" xfId="85" applyFont="1" applyFill="1"/>
    <xf numFmtId="176" fontId="3" fillId="0" borderId="0" xfId="85" applyFont="1" applyFill="1" applyAlignment="1">
      <alignment horizontal="center"/>
    </xf>
    <xf numFmtId="194" fontId="3" fillId="0" borderId="0" xfId="85" applyNumberFormat="1" applyFont="1" applyFill="1"/>
    <xf numFmtId="176" fontId="0" fillId="0" borderId="0" xfId="85" applyFont="1" applyFill="1" applyAlignment="1">
      <alignment horizontal="center" vertical="center"/>
    </xf>
    <xf numFmtId="200" fontId="5" fillId="0" borderId="4" xfId="0" applyNumberFormat="1" applyFont="1" applyFill="1" applyBorder="1" applyAlignment="1">
      <alignment horizontal="left" vertical="center" wrapText="1"/>
    </xf>
    <xf numFmtId="4" fontId="5" fillId="0" borderId="4" xfId="0" applyNumberFormat="1" applyFont="1" applyFill="1" applyBorder="1" applyAlignment="1">
      <alignment horizontal="left" vertical="center" wrapText="1"/>
    </xf>
    <xf numFmtId="4" fontId="5" fillId="0" borderId="4" xfId="0" applyNumberFormat="1" applyFont="1" applyFill="1" applyBorder="1" applyAlignment="1">
      <alignment horizontal="center" vertical="center" wrapText="1"/>
    </xf>
    <xf numFmtId="4" fontId="3" fillId="0" borderId="5" xfId="0" applyNumberFormat="1" applyFont="1" applyFill="1" applyBorder="1" applyAlignment="1">
      <alignment horizontal="right" vertical="center"/>
    </xf>
    <xf numFmtId="4" fontId="5" fillId="0" borderId="4" xfId="0" applyNumberFormat="1" applyFont="1" applyFill="1" applyBorder="1" applyAlignment="1">
      <alignment horizontal="right" vertical="center" wrapText="1"/>
    </xf>
    <xf numFmtId="4" fontId="3" fillId="0" borderId="5" xfId="0" applyNumberFormat="1" applyFont="1" applyFill="1" applyBorder="1" applyAlignment="1">
      <alignment vertical="center"/>
    </xf>
    <xf numFmtId="4" fontId="3" fillId="0" borderId="4" xfId="0" applyNumberFormat="1" applyFont="1" applyFill="1" applyBorder="1" applyAlignment="1">
      <alignment horizontal="right" vertical="center"/>
    </xf>
    <xf numFmtId="49" fontId="5" fillId="0" borderId="4" xfId="0" applyNumberFormat="1" applyFont="1" applyFill="1" applyBorder="1" applyAlignment="1">
      <alignment horizontal="center" vertical="center"/>
    </xf>
    <xf numFmtId="194" fontId="3" fillId="0" borderId="4" xfId="0" applyNumberFormat="1" applyFont="1" applyFill="1" applyBorder="1" applyAlignment="1">
      <alignment horizontal="left" vertical="center"/>
    </xf>
    <xf numFmtId="194" fontId="10" fillId="0" borderId="4" xfId="0" applyNumberFormat="1" applyFont="1" applyFill="1" applyBorder="1" applyAlignment="1">
      <alignment vertical="center"/>
    </xf>
    <xf numFmtId="194" fontId="5" fillId="0" borderId="4" xfId="0" applyNumberFormat="1" applyFont="1" applyFill="1" applyBorder="1" applyAlignment="1">
      <alignment vertical="center"/>
    </xf>
    <xf numFmtId="176" fontId="11" fillId="0" borderId="0" xfId="151" applyFont="1" applyFill="1"/>
    <xf numFmtId="176" fontId="12" fillId="0" borderId="0" xfId="151" applyFont="1" applyFill="1"/>
    <xf numFmtId="176" fontId="7" fillId="0" borderId="0" xfId="151" applyFont="1" applyFill="1" applyAlignment="1">
      <alignment horizontal="left" vertical="center"/>
    </xf>
    <xf numFmtId="176" fontId="13" fillId="0" borderId="0" xfId="151" applyFont="1" applyFill="1"/>
    <xf numFmtId="176" fontId="14" fillId="0" borderId="0" xfId="151" applyFont="1" applyFill="1"/>
    <xf numFmtId="176" fontId="3" fillId="0" borderId="0" xfId="151" applyFont="1" applyFill="1" applyAlignment="1">
      <alignment vertical="center"/>
    </xf>
    <xf numFmtId="176" fontId="3" fillId="0" borderId="0" xfId="151" applyFont="1" applyFill="1" applyAlignment="1">
      <alignment horizontal="center" vertical="center"/>
    </xf>
    <xf numFmtId="176" fontId="3" fillId="0" borderId="0" xfId="0" applyFont="1" applyFill="1" applyAlignment="1">
      <alignment vertical="center"/>
    </xf>
    <xf numFmtId="176" fontId="3" fillId="0" borderId="0" xfId="151" applyFont="1" applyFill="1"/>
    <xf numFmtId="176" fontId="6" fillId="0" borderId="0" xfId="151" applyFont="1" applyFill="1"/>
    <xf numFmtId="177" fontId="12" fillId="0" borderId="0" xfId="266" applyFont="1" applyFill="1"/>
    <xf numFmtId="176" fontId="2" fillId="0" borderId="0" xfId="73" applyFont="1" applyFill="1" applyAlignment="1" applyProtection="1">
      <alignment horizontal="centerContinuous"/>
    </xf>
    <xf numFmtId="176" fontId="14" fillId="0" borderId="0" xfId="151" applyFont="1" applyFill="1" applyAlignment="1">
      <alignment horizontal="centerContinuous"/>
    </xf>
    <xf numFmtId="176" fontId="6" fillId="0" borderId="0" xfId="151" applyFont="1" applyFill="1" applyAlignment="1">
      <alignment horizontal="centerContinuous" vertical="center"/>
    </xf>
    <xf numFmtId="176" fontId="3" fillId="0" borderId="0" xfId="151" applyFont="1" applyFill="1" applyAlignment="1">
      <alignment horizontal="centerContinuous" vertical="center"/>
    </xf>
    <xf numFmtId="176" fontId="3" fillId="0" borderId="0" xfId="151" applyFont="1" applyFill="1" applyAlignment="1">
      <alignment horizontal="left"/>
    </xf>
    <xf numFmtId="176" fontId="3" fillId="0" borderId="4" xfId="160" applyFont="1" applyFill="1" applyBorder="1" applyAlignment="1">
      <alignment horizontal="center" vertical="center" wrapText="1"/>
    </xf>
    <xf numFmtId="176" fontId="3" fillId="0" borderId="5" xfId="0" applyFont="1" applyFill="1" applyBorder="1"/>
    <xf numFmtId="201" fontId="3" fillId="0" borderId="4" xfId="0" applyNumberFormat="1" applyFont="1" applyFill="1" applyBorder="1" applyAlignment="1">
      <alignment horizontal="center" vertical="center"/>
    </xf>
    <xf numFmtId="177" fontId="3" fillId="0" borderId="4" xfId="1" applyFont="1" applyFill="1" applyBorder="1" applyAlignment="1">
      <alignment horizontal="left" shrinkToFit="1"/>
    </xf>
    <xf numFmtId="194" fontId="3" fillId="0" borderId="4" xfId="244" applyNumberFormat="1" applyFont="1" applyFill="1" applyBorder="1" applyAlignment="1">
      <alignment horizontal="center"/>
    </xf>
    <xf numFmtId="176" fontId="3" fillId="0" borderId="9" xfId="0" applyFont="1" applyFill="1" applyBorder="1"/>
    <xf numFmtId="176" fontId="3" fillId="0" borderId="7" xfId="0" applyFont="1" applyFill="1" applyBorder="1"/>
    <xf numFmtId="176" fontId="3" fillId="0" borderId="4" xfId="151" applyFont="1" applyFill="1" applyBorder="1" applyAlignment="1">
      <alignment vertical="center"/>
    </xf>
    <xf numFmtId="194" fontId="3" fillId="0" borderId="4" xfId="151" applyNumberFormat="1" applyFont="1" applyFill="1" applyBorder="1" applyAlignment="1">
      <alignment vertical="center"/>
    </xf>
    <xf numFmtId="176" fontId="3" fillId="0" borderId="1" xfId="0" applyFont="1" applyFill="1" applyBorder="1"/>
    <xf numFmtId="176" fontId="3" fillId="0" borderId="6" xfId="0" applyFont="1" applyFill="1" applyBorder="1"/>
    <xf numFmtId="176" fontId="3" fillId="0" borderId="0" xfId="151" applyFont="1" applyFill="1" applyAlignment="1">
      <alignment horizontal="left" vertical="center"/>
    </xf>
    <xf numFmtId="176" fontId="15" fillId="0" borderId="0" xfId="151" applyFont="1" applyFill="1" applyAlignment="1">
      <alignment horizontal="centerContinuous"/>
    </xf>
    <xf numFmtId="176" fontId="3" fillId="0" borderId="4" xfId="160" applyFont="1" applyFill="1" applyBorder="1" applyAlignment="1">
      <alignment horizontal="center" vertical="center"/>
    </xf>
    <xf numFmtId="194" fontId="3" fillId="0" borderId="4" xfId="151" applyNumberFormat="1" applyFont="1" applyFill="1" applyBorder="1" applyAlignment="1">
      <alignment horizontal="center" vertical="center"/>
    </xf>
    <xf numFmtId="194" fontId="3" fillId="0" borderId="4" xfId="244" applyNumberFormat="1" applyFont="1" applyFill="1" applyBorder="1" applyAlignment="1">
      <alignment horizontal="center" wrapText="1"/>
    </xf>
    <xf numFmtId="2" fontId="3" fillId="0" borderId="4" xfId="151" applyNumberFormat="1" applyFont="1" applyFill="1" applyBorder="1" applyAlignment="1">
      <alignment horizontal="center" vertical="center"/>
    </xf>
    <xf numFmtId="194" fontId="3" fillId="0" borderId="4" xfId="1" applyNumberFormat="1" applyFont="1" applyFill="1" applyBorder="1" applyAlignment="1">
      <alignment horizontal="center" wrapText="1"/>
    </xf>
    <xf numFmtId="194" fontId="3" fillId="0" borderId="4" xfId="1" applyNumberFormat="1" applyFont="1" applyFill="1" applyBorder="1" applyAlignment="1">
      <alignment horizontal="center" vertical="center" shrinkToFit="1"/>
    </xf>
    <xf numFmtId="194" fontId="3" fillId="0" borderId="4" xfId="1" applyNumberFormat="1" applyFont="1" applyFill="1" applyBorder="1" applyAlignment="1">
      <alignment horizontal="right" vertical="center"/>
    </xf>
    <xf numFmtId="194" fontId="3" fillId="0" borderId="4" xfId="1" applyNumberFormat="1" applyFont="1" applyFill="1" applyBorder="1" applyAlignment="1">
      <alignment vertical="center"/>
    </xf>
    <xf numFmtId="176" fontId="16" fillId="0" borderId="0" xfId="151" applyFont="1" applyFill="1" applyAlignment="1">
      <alignment horizontal="centerContinuous"/>
    </xf>
    <xf numFmtId="177" fontId="14" fillId="0" borderId="0" xfId="266" applyFont="1" applyFill="1" applyAlignment="1">
      <alignment horizontal="centerContinuous"/>
    </xf>
    <xf numFmtId="177" fontId="3" fillId="0" borderId="0" xfId="266" applyFont="1" applyFill="1" applyAlignment="1">
      <alignment horizontal="centerContinuous" vertical="center"/>
    </xf>
    <xf numFmtId="176" fontId="3" fillId="0" borderId="0" xfId="151" applyFont="1" applyFill="1" applyAlignment="1">
      <alignment horizontal="right" vertical="center"/>
    </xf>
    <xf numFmtId="177" fontId="3" fillId="0" borderId="0" xfId="266" applyFont="1" applyFill="1" applyAlignment="1">
      <alignment vertical="center"/>
    </xf>
    <xf numFmtId="176" fontId="3" fillId="0" borderId="4" xfId="151" applyFont="1" applyFill="1" applyBorder="1" applyAlignment="1">
      <alignment horizontal="centerContinuous" vertical="center" wrapText="1"/>
    </xf>
    <xf numFmtId="177" fontId="3" fillId="0" borderId="4" xfId="266" applyFont="1" applyFill="1" applyBorder="1" applyAlignment="1">
      <alignment horizontal="centerContinuous" vertical="center" wrapText="1"/>
    </xf>
    <xf numFmtId="176" fontId="3" fillId="0" borderId="4" xfId="151" applyFont="1" applyFill="1" applyBorder="1" applyAlignment="1">
      <alignment horizontal="center" vertical="center" wrapText="1"/>
    </xf>
    <xf numFmtId="176" fontId="3" fillId="0" borderId="4" xfId="151" applyFont="1" applyFill="1" applyBorder="1" applyAlignment="1">
      <alignment horizontal="center" vertical="center"/>
    </xf>
    <xf numFmtId="177" fontId="3" fillId="0" borderId="4" xfId="266" applyFont="1" applyFill="1" applyBorder="1" applyAlignment="1">
      <alignment horizontal="center" vertical="center" wrapText="1"/>
    </xf>
    <xf numFmtId="176" fontId="3" fillId="0" borderId="4" xfId="0" applyFont="1" applyFill="1" applyBorder="1" applyAlignment="1">
      <alignment vertical="center"/>
    </xf>
    <xf numFmtId="176" fontId="3" fillId="0" borderId="0" xfId="0" applyFont="1" applyFill="1" applyAlignment="1">
      <alignment horizontal="center" vertical="center"/>
    </xf>
    <xf numFmtId="177" fontId="3" fillId="0" borderId="0" xfId="266" applyFont="1" applyFill="1"/>
    <xf numFmtId="177" fontId="6" fillId="0" borderId="0" xfId="266" applyFont="1" applyFill="1"/>
    <xf numFmtId="194" fontId="7" fillId="0" borderId="2" xfId="0" applyNumberFormat="1" applyFont="1" applyFill="1" applyBorder="1" applyAlignment="1">
      <alignment horizontal="center" vertical="center" wrapText="1"/>
    </xf>
    <xf numFmtId="176" fontId="3" fillId="0" borderId="10" xfId="0" applyFont="1" applyFill="1" applyBorder="1"/>
    <xf numFmtId="194" fontId="3" fillId="0" borderId="5" xfId="0" applyNumberFormat="1" applyFont="1" applyFill="1" applyBorder="1" applyAlignment="1">
      <alignment horizontal="left" vertical="center"/>
    </xf>
    <xf numFmtId="194" fontId="7" fillId="0" borderId="0" xfId="0" applyNumberFormat="1" applyFont="1" applyFill="1" applyAlignment="1">
      <alignment horizontal="center" vertical="center"/>
    </xf>
    <xf numFmtId="176" fontId="17" fillId="0" borderId="0" xfId="0" applyFont="1" applyFill="1" applyBorder="1" applyAlignment="1"/>
    <xf numFmtId="194" fontId="18" fillId="0" borderId="0" xfId="0" applyNumberFormat="1" applyFont="1" applyFill="1" applyAlignment="1">
      <alignment horizontal="center" vertical="center" wrapText="1"/>
    </xf>
    <xf numFmtId="194" fontId="18" fillId="0" borderId="0" xfId="0" applyNumberFormat="1" applyFont="1" applyFill="1" applyAlignment="1">
      <alignment vertical="center"/>
    </xf>
    <xf numFmtId="194" fontId="3" fillId="3" borderId="0" xfId="0" applyNumberFormat="1" applyFont="1" applyFill="1" applyAlignment="1">
      <alignment vertical="center"/>
    </xf>
    <xf numFmtId="176" fontId="0" fillId="0" borderId="5" xfId="0" applyFont="1" applyFill="1" applyBorder="1" applyAlignment="1">
      <alignment horizontal="center"/>
    </xf>
    <xf numFmtId="202" fontId="5" fillId="0" borderId="4" xfId="0" applyNumberFormat="1" applyFont="1" applyFill="1" applyBorder="1" applyAlignment="1">
      <alignment horizontal="center" vertical="center" wrapText="1"/>
    </xf>
    <xf numFmtId="176" fontId="5" fillId="0" borderId="4" xfId="0" applyFont="1" applyFill="1" applyBorder="1" applyAlignment="1">
      <alignment horizontal="center" vertical="center" shrinkToFit="1"/>
    </xf>
    <xf numFmtId="49" fontId="10" fillId="3" borderId="4" xfId="0" applyNumberFormat="1" applyFont="1" applyFill="1" applyBorder="1" applyAlignment="1">
      <alignment horizontal="left" vertical="center" shrinkToFit="1"/>
    </xf>
    <xf numFmtId="49" fontId="5" fillId="0" borderId="4" xfId="0" applyNumberFormat="1" applyFont="1" applyFill="1" applyBorder="1" applyAlignment="1">
      <alignment horizontal="left" vertical="center" shrinkToFit="1"/>
    </xf>
    <xf numFmtId="49" fontId="5" fillId="0" borderId="4" xfId="0" applyNumberFormat="1" applyFont="1" applyFill="1" applyBorder="1" applyAlignment="1">
      <alignment horizontal="center" vertical="center" shrinkToFit="1"/>
    </xf>
    <xf numFmtId="49" fontId="10" fillId="3" borderId="4" xfId="0" applyNumberFormat="1" applyFont="1" applyFill="1" applyBorder="1" applyAlignment="1">
      <alignment horizontal="center" vertical="center" shrinkToFit="1"/>
    </xf>
    <xf numFmtId="194" fontId="5" fillId="3" borderId="4" xfId="0" applyNumberFormat="1" applyFont="1" applyFill="1" applyBorder="1" applyAlignment="1">
      <alignment horizontal="center" vertical="center" wrapText="1"/>
    </xf>
    <xf numFmtId="49" fontId="19" fillId="3" borderId="4" xfId="0" applyNumberFormat="1" applyFont="1" applyFill="1" applyBorder="1" applyAlignment="1">
      <alignment horizontal="left" vertical="center" shrinkToFit="1"/>
    </xf>
    <xf numFmtId="49" fontId="5" fillId="3" borderId="4" xfId="0" applyNumberFormat="1" applyFont="1" applyFill="1" applyBorder="1" applyAlignment="1">
      <alignment horizontal="left" vertical="center" shrinkToFit="1"/>
    </xf>
    <xf numFmtId="202" fontId="5" fillId="3" borderId="4" xfId="0" applyNumberFormat="1" applyFont="1" applyFill="1" applyBorder="1" applyAlignment="1">
      <alignment horizontal="center" vertical="center" wrapText="1"/>
    </xf>
    <xf numFmtId="176"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10" fillId="0" borderId="4" xfId="0" applyNumberFormat="1" applyFont="1" applyFill="1" applyBorder="1" applyAlignment="1">
      <alignment horizontal="center" vertical="center" wrapText="1"/>
    </xf>
    <xf numFmtId="176" fontId="0" fillId="0" borderId="10" xfId="0" applyFont="1" applyFill="1" applyBorder="1" applyAlignment="1">
      <alignment horizontal="center"/>
    </xf>
    <xf numFmtId="201" fontId="5"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shrinkToFit="1"/>
    </xf>
    <xf numFmtId="14" fontId="5" fillId="0" borderId="4" xfId="0" applyNumberFormat="1" applyFont="1" applyFill="1" applyBorder="1" applyAlignment="1">
      <alignment horizontal="center" vertical="center" wrapText="1"/>
    </xf>
    <xf numFmtId="194" fontId="5" fillId="3" borderId="4" xfId="0" applyNumberFormat="1" applyFont="1" applyFill="1" applyBorder="1" applyAlignment="1">
      <alignment horizontal="right" vertical="center" wrapText="1"/>
    </xf>
    <xf numFmtId="10" fontId="5" fillId="3" borderId="4" xfId="0" applyNumberFormat="1" applyFont="1" applyFill="1" applyBorder="1" applyAlignment="1">
      <alignment horizontal="right" vertical="center" wrapText="1"/>
    </xf>
    <xf numFmtId="194" fontId="3" fillId="3" borderId="5" xfId="0" applyNumberFormat="1" applyFont="1" applyFill="1" applyBorder="1" applyAlignment="1">
      <alignment horizontal="right" vertical="center"/>
    </xf>
    <xf numFmtId="49" fontId="5" fillId="3" borderId="4" xfId="0" applyNumberFormat="1" applyFont="1" applyFill="1" applyBorder="1" applyAlignment="1">
      <alignment horizontal="left" vertical="center" wrapText="1"/>
    </xf>
    <xf numFmtId="194" fontId="3" fillId="3" borderId="0" xfId="0" applyNumberFormat="1" applyFont="1" applyFill="1" applyAlignment="1">
      <alignment horizontal="center" vertical="center"/>
    </xf>
    <xf numFmtId="176" fontId="3" fillId="0" borderId="0" xfId="0" applyFont="1" applyFill="1" applyAlignment="1">
      <alignment vertical="center" wrapText="1"/>
    </xf>
    <xf numFmtId="14" fontId="3" fillId="0" borderId="0" xfId="0" applyNumberFormat="1" applyFont="1" applyFill="1" applyAlignment="1">
      <alignment vertical="center"/>
    </xf>
    <xf numFmtId="194" fontId="20" fillId="0" borderId="0" xfId="0" applyNumberFormat="1" applyFont="1" applyFill="1" applyAlignment="1">
      <alignment horizontal="center" vertical="center" wrapText="1"/>
    </xf>
    <xf numFmtId="2" fontId="3" fillId="0" borderId="0" xfId="0" applyNumberFormat="1" applyFont="1" applyFill="1" applyAlignment="1">
      <alignment horizontal="center" vertical="center"/>
    </xf>
    <xf numFmtId="1" fontId="3" fillId="0" borderId="0" xfId="0" applyNumberFormat="1" applyFont="1" applyFill="1" applyAlignment="1">
      <alignment horizontal="left" vertical="center"/>
    </xf>
    <xf numFmtId="176" fontId="3" fillId="0" borderId="4" xfId="65" applyFont="1" applyFill="1" applyBorder="1" applyAlignment="1">
      <alignment horizontal="center" vertical="center" wrapText="1"/>
    </xf>
    <xf numFmtId="49" fontId="3" fillId="0" borderId="2" xfId="65" applyNumberFormat="1"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176" fontId="3" fillId="0" borderId="5" xfId="0" applyFont="1" applyFill="1" applyBorder="1" applyAlignment="1">
      <alignment vertical="center" wrapText="1"/>
    </xf>
    <xf numFmtId="194" fontId="3" fillId="0" borderId="5" xfId="0" applyNumberFormat="1" applyFont="1" applyFill="1" applyBorder="1" applyAlignment="1">
      <alignment vertical="center" wrapText="1"/>
    </xf>
    <xf numFmtId="194" fontId="3" fillId="0" borderId="5" xfId="0" applyNumberFormat="1" applyFont="1" applyFill="1" applyBorder="1" applyAlignment="1">
      <alignment horizontal="centerContinuous" vertical="center" wrapText="1"/>
    </xf>
    <xf numFmtId="194" fontId="3" fillId="0" borderId="0" xfId="177" applyNumberFormat="1" applyFont="1" applyFill="1" applyAlignment="1">
      <alignment vertical="center"/>
    </xf>
    <xf numFmtId="1"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14" fontId="3" fillId="0" borderId="0" xfId="0" applyNumberFormat="1" applyFont="1" applyFill="1" applyAlignment="1">
      <alignment horizontal="right" vertical="center"/>
    </xf>
    <xf numFmtId="14" fontId="3" fillId="0" borderId="4" xfId="65" applyNumberFormat="1" applyFont="1" applyFill="1" applyBorder="1" applyAlignment="1">
      <alignment horizontal="center" vertical="center" wrapText="1"/>
    </xf>
    <xf numFmtId="195" fontId="3" fillId="0" borderId="4" xfId="0" applyNumberFormat="1" applyFont="1" applyFill="1" applyBorder="1" applyAlignment="1">
      <alignment horizontal="center" vertical="center" wrapText="1"/>
    </xf>
    <xf numFmtId="196" fontId="3" fillId="0" borderId="4" xfId="0" applyNumberFormat="1" applyFont="1" applyFill="1" applyBorder="1" applyAlignment="1">
      <alignment horizontal="center" vertical="center" wrapText="1"/>
    </xf>
    <xf numFmtId="197" fontId="3" fillId="0" borderId="5" xfId="0" applyNumberFormat="1" applyFont="1" applyFill="1" applyBorder="1" applyAlignment="1">
      <alignment horizontal="centerContinuous" vertical="center" wrapText="1"/>
    </xf>
    <xf numFmtId="197" fontId="3" fillId="0" borderId="5" xfId="0" applyNumberFormat="1" applyFont="1" applyFill="1" applyBorder="1" applyAlignment="1">
      <alignment vertical="center"/>
    </xf>
    <xf numFmtId="176" fontId="21" fillId="0" borderId="0" xfId="0" applyFont="1" applyFill="1"/>
    <xf numFmtId="203" fontId="3" fillId="0" borderId="0" xfId="0" applyNumberFormat="1" applyFont="1" applyFill="1" applyAlignment="1">
      <alignment horizontal="right" vertical="center"/>
    </xf>
    <xf numFmtId="1" fontId="3" fillId="0" borderId="0" xfId="64" applyNumberFormat="1" applyFont="1" applyFill="1" applyAlignment="1">
      <alignment horizontal="right" vertical="center"/>
    </xf>
    <xf numFmtId="1" fontId="3" fillId="0" borderId="0" xfId="0" applyNumberFormat="1" applyFont="1" applyFill="1" applyAlignment="1">
      <alignment vertical="center"/>
    </xf>
    <xf numFmtId="2" fontId="3"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1" fontId="3" fillId="0" borderId="4" xfId="64" applyNumberFormat="1" applyFont="1" applyFill="1" applyBorder="1" applyAlignment="1">
      <alignment horizontal="center" vertical="center" wrapText="1"/>
    </xf>
    <xf numFmtId="177" fontId="3" fillId="0" borderId="2" xfId="64" applyNumberFormat="1" applyFont="1" applyFill="1" applyBorder="1" applyAlignment="1">
      <alignment horizontal="center" vertical="center" shrinkToFit="1"/>
    </xf>
    <xf numFmtId="194" fontId="3" fillId="0" borderId="4" xfId="0" applyNumberFormat="1" applyFont="1" applyFill="1" applyBorder="1" applyAlignment="1">
      <alignment horizontal="right" vertical="center" wrapText="1"/>
    </xf>
    <xf numFmtId="194" fontId="3" fillId="0" borderId="4" xfId="64" applyNumberFormat="1" applyFont="1" applyFill="1" applyBorder="1" applyAlignment="1">
      <alignment horizontal="right" vertical="center" wrapText="1"/>
    </xf>
    <xf numFmtId="176" fontId="3" fillId="0" borderId="4" xfId="64" applyNumberFormat="1" applyFont="1" applyFill="1" applyBorder="1" applyAlignment="1">
      <alignment horizontal="center" vertical="center" wrapText="1"/>
    </xf>
    <xf numFmtId="49" fontId="3" fillId="0" borderId="4" xfId="64" applyNumberFormat="1" applyFont="1" applyFill="1" applyBorder="1" applyAlignment="1">
      <alignment horizontal="left" vertical="center" wrapText="1"/>
    </xf>
    <xf numFmtId="194" fontId="3" fillId="0" borderId="11" xfId="0" applyNumberFormat="1" applyFont="1" applyFill="1" applyBorder="1" applyAlignment="1">
      <alignment horizontal="center" vertical="center"/>
    </xf>
    <xf numFmtId="198"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94" fontId="2" fillId="0" borderId="0" xfId="0" applyNumberFormat="1" applyFont="1" applyFill="1" applyAlignment="1">
      <alignment vertical="center" wrapText="1"/>
    </xf>
    <xf numFmtId="176" fontId="3" fillId="0" borderId="2" xfId="0" applyFont="1" applyFill="1" applyBorder="1" applyAlignment="1">
      <alignment horizontal="center" vertical="center"/>
    </xf>
    <xf numFmtId="194" fontId="3" fillId="0" borderId="2" xfId="74" applyNumberFormat="1" applyFont="1" applyFill="1" applyBorder="1" applyAlignment="1">
      <alignment horizontal="center" vertical="center" wrapText="1"/>
    </xf>
    <xf numFmtId="194" fontId="0" fillId="0" borderId="6" xfId="0" applyNumberFormat="1" applyFont="1" applyFill="1" applyBorder="1"/>
    <xf numFmtId="194" fontId="3" fillId="0" borderId="12" xfId="0" applyNumberFormat="1" applyFont="1" applyFill="1" applyBorder="1" applyAlignment="1">
      <alignment horizontal="center" vertical="center" wrapText="1"/>
    </xf>
    <xf numFmtId="176" fontId="0" fillId="0" borderId="13" xfId="0" applyFont="1" applyFill="1" applyBorder="1"/>
    <xf numFmtId="176"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194" fontId="7" fillId="0" borderId="7" xfId="0" applyNumberFormat="1" applyFont="1" applyFill="1" applyBorder="1" applyAlignment="1">
      <alignment horizontal="left" vertical="center"/>
    </xf>
    <xf numFmtId="198" fontId="5" fillId="0" borderId="4" xfId="0" applyNumberFormat="1" applyFont="1" applyFill="1" applyBorder="1" applyAlignment="1">
      <alignment horizontal="right" vertical="center" wrapText="1"/>
    </xf>
    <xf numFmtId="198" fontId="3" fillId="0" borderId="5" xfId="0" applyNumberFormat="1" applyFont="1" applyFill="1" applyBorder="1" applyAlignment="1">
      <alignment horizontal="right" vertical="center"/>
    </xf>
    <xf numFmtId="10" fontId="3" fillId="0" borderId="5" xfId="0" applyNumberFormat="1" applyFont="1" applyFill="1" applyBorder="1" applyAlignment="1">
      <alignment horizontal="right" vertical="center"/>
    </xf>
    <xf numFmtId="194" fontId="7" fillId="0" borderId="4" xfId="0" applyNumberFormat="1" applyFont="1" applyFill="1" applyBorder="1" applyAlignment="1">
      <alignment horizontal="center" vertical="center" wrapText="1"/>
    </xf>
    <xf numFmtId="176" fontId="0" fillId="0" borderId="0" xfId="0" applyFont="1" applyFill="1" applyAlignment="1">
      <alignment vertical="center"/>
    </xf>
    <xf numFmtId="176" fontId="0" fillId="0" borderId="0" xfId="0" applyFill="1" applyAlignment="1">
      <alignment vertical="center"/>
    </xf>
    <xf numFmtId="14" fontId="3" fillId="0" borderId="2" xfId="0" applyNumberFormat="1" applyFont="1" applyFill="1" applyBorder="1" applyAlignment="1">
      <alignment horizontal="center" vertical="center"/>
    </xf>
    <xf numFmtId="10" fontId="3" fillId="0" borderId="2" xfId="0" applyNumberFormat="1" applyFont="1" applyFill="1" applyBorder="1" applyAlignment="1">
      <alignment horizontal="center" vertical="center"/>
    </xf>
    <xf numFmtId="195" fontId="5" fillId="0" borderId="2" xfId="0" applyNumberFormat="1" applyFont="1" applyFill="1" applyBorder="1" applyAlignment="1">
      <alignment horizontal="center" vertical="center" wrapText="1"/>
    </xf>
    <xf numFmtId="195" fontId="3" fillId="0" borderId="2" xfId="0" applyNumberFormat="1" applyFont="1" applyFill="1" applyBorder="1" applyAlignment="1">
      <alignment horizontal="center" vertical="center"/>
    </xf>
    <xf numFmtId="194" fontId="7" fillId="0" borderId="2" xfId="0" applyNumberFormat="1" applyFont="1" applyFill="1" applyBorder="1" applyAlignment="1">
      <alignment horizontal="center" vertical="center"/>
    </xf>
    <xf numFmtId="49" fontId="5" fillId="0" borderId="4" xfId="0" applyNumberFormat="1" applyFont="1" applyFill="1" applyBorder="1" applyAlignment="1">
      <alignment horizontal="right" vertical="center" wrapText="1"/>
    </xf>
    <xf numFmtId="49" fontId="3" fillId="0" borderId="5" xfId="0" applyNumberFormat="1" applyFont="1" applyFill="1" applyBorder="1" applyAlignment="1">
      <alignment horizontal="right" vertical="center"/>
    </xf>
    <xf numFmtId="14" fontId="3" fillId="0" borderId="0" xfId="0" applyNumberFormat="1" applyFont="1" applyFill="1" applyAlignment="1">
      <alignment horizontal="center" vertical="center"/>
    </xf>
    <xf numFmtId="14" fontId="3" fillId="0" borderId="2" xfId="0" applyNumberFormat="1" applyFont="1" applyFill="1" applyBorder="1" applyAlignment="1">
      <alignment horizontal="center" vertical="center" wrapText="1"/>
    </xf>
    <xf numFmtId="194" fontId="7" fillId="0" borderId="5" xfId="0" applyNumberFormat="1" applyFont="1" applyFill="1" applyBorder="1" applyAlignment="1">
      <alignment horizontal="center" vertical="center"/>
    </xf>
    <xf numFmtId="176" fontId="10" fillId="0" borderId="4" xfId="0" applyFont="1" applyFill="1" applyBorder="1" applyAlignment="1">
      <alignment horizontal="center" vertical="center" wrapText="1"/>
    </xf>
    <xf numFmtId="194" fontId="7" fillId="0" borderId="5" xfId="0" applyNumberFormat="1" applyFont="1" applyFill="1" applyBorder="1" applyAlignment="1">
      <alignment horizontal="left" vertical="center" indent="3"/>
    </xf>
    <xf numFmtId="14" fontId="3" fillId="0" borderId="5" xfId="0" applyNumberFormat="1" applyFont="1" applyFill="1" applyBorder="1" applyAlignment="1">
      <alignment horizontal="center" vertical="center"/>
    </xf>
    <xf numFmtId="194" fontId="5" fillId="0" borderId="4" xfId="272" applyNumberFormat="1" applyFont="1" applyFill="1" applyBorder="1" applyAlignment="1">
      <alignment horizontal="right" vertical="center" wrapText="1"/>
    </xf>
    <xf numFmtId="194" fontId="5" fillId="0" borderId="4" xfId="266" applyNumberFormat="1" applyFont="1" applyFill="1" applyBorder="1" applyAlignment="1">
      <alignment horizontal="right" vertical="center" wrapText="1"/>
    </xf>
    <xf numFmtId="194" fontId="3" fillId="0" borderId="5" xfId="266" applyNumberFormat="1" applyFont="1" applyFill="1" applyBorder="1" applyAlignment="1">
      <alignment horizontal="right" vertical="center"/>
    </xf>
    <xf numFmtId="176" fontId="22" fillId="0" borderId="0" xfId="0" applyFont="1" applyFill="1" applyAlignment="1" applyProtection="1">
      <alignment vertical="center"/>
      <protection locked="0" hidden="1"/>
    </xf>
    <xf numFmtId="194" fontId="23" fillId="0" borderId="0" xfId="0" applyNumberFormat="1" applyFont="1" applyFill="1" applyAlignment="1">
      <alignment horizontal="center" vertical="center" wrapText="1"/>
    </xf>
    <xf numFmtId="176" fontId="3" fillId="0" borderId="4" xfId="196" applyFont="1" applyFill="1" applyBorder="1" applyAlignment="1">
      <alignment horizontal="center" vertical="center" wrapText="1" shrinkToFit="1"/>
    </xf>
    <xf numFmtId="176" fontId="3" fillId="0" borderId="4" xfId="196" applyFont="1" applyFill="1" applyBorder="1" applyAlignment="1">
      <alignment horizontal="center" vertical="center" shrinkToFit="1"/>
    </xf>
    <xf numFmtId="176" fontId="5" fillId="0" borderId="6" xfId="0" applyFont="1" applyFill="1" applyBorder="1" applyAlignment="1">
      <alignment horizontal="left" vertical="center"/>
    </xf>
    <xf numFmtId="176" fontId="3" fillId="0" borderId="4" xfId="196" applyFont="1" applyFill="1" applyBorder="1" applyAlignment="1">
      <alignment horizontal="center" vertical="center"/>
    </xf>
    <xf numFmtId="195" fontId="3" fillId="0" borderId="6" xfId="0" applyNumberFormat="1" applyFont="1" applyFill="1" applyBorder="1" applyAlignment="1">
      <alignment vertical="center"/>
    </xf>
    <xf numFmtId="10" fontId="3" fillId="0" borderId="6" xfId="0" applyNumberFormat="1" applyFont="1" applyFill="1" applyBorder="1" applyAlignment="1">
      <alignment vertical="center"/>
    </xf>
    <xf numFmtId="194" fontId="5" fillId="0" borderId="7" xfId="0" applyNumberFormat="1" applyFont="1" applyFill="1" applyBorder="1" applyAlignment="1">
      <alignment vertical="center"/>
    </xf>
    <xf numFmtId="194" fontId="3" fillId="0" borderId="4" xfId="66" applyNumberFormat="1" applyFont="1" applyFill="1" applyBorder="1" applyAlignment="1">
      <alignment horizontal="right" vertical="center" wrapText="1"/>
    </xf>
    <xf numFmtId="49" fontId="3" fillId="0" borderId="4" xfId="196" applyNumberFormat="1" applyFont="1" applyFill="1" applyBorder="1" applyAlignment="1">
      <alignment horizontal="center" vertical="center"/>
    </xf>
    <xf numFmtId="194" fontId="3" fillId="0" borderId="4" xfId="196" applyNumberFormat="1" applyFont="1" applyFill="1" applyBorder="1" applyAlignment="1">
      <alignment horizontal="right" vertical="center"/>
    </xf>
    <xf numFmtId="194" fontId="3" fillId="0" borderId="4" xfId="248" applyNumberFormat="1" applyFont="1" applyFill="1" applyBorder="1" applyAlignment="1">
      <alignment horizontal="right" vertical="center" wrapText="1"/>
    </xf>
    <xf numFmtId="194" fontId="3" fillId="0" borderId="4" xfId="1" applyNumberFormat="1" applyFont="1" applyFill="1" applyBorder="1" applyAlignment="1">
      <alignment horizontal="right" vertical="center" wrapText="1"/>
    </xf>
    <xf numFmtId="194" fontId="5" fillId="0" borderId="4" xfId="244" applyNumberFormat="1" applyFont="1" applyFill="1" applyBorder="1" applyAlignment="1" applyProtection="1">
      <alignment horizontal="right" vertical="center" wrapText="1"/>
      <protection locked="0"/>
    </xf>
    <xf numFmtId="194" fontId="3" fillId="0" borderId="4" xfId="1" applyNumberFormat="1" applyFont="1" applyFill="1" applyBorder="1">
      <alignment vertical="center"/>
    </xf>
    <xf numFmtId="176" fontId="3" fillId="0" borderId="4" xfId="196" applyFont="1" applyFill="1" applyBorder="1" applyAlignment="1">
      <alignment vertical="center"/>
    </xf>
    <xf numFmtId="194" fontId="14" fillId="0" borderId="0" xfId="0" applyNumberFormat="1" applyFont="1" applyFill="1" applyAlignment="1">
      <alignment vertical="center"/>
    </xf>
    <xf numFmtId="194" fontId="11" fillId="0" borderId="0" xfId="0" applyNumberFormat="1" applyFont="1" applyFill="1" applyAlignment="1">
      <alignment vertical="center"/>
    </xf>
    <xf numFmtId="194" fontId="11" fillId="0" borderId="0" xfId="66" applyNumberFormat="1" applyFont="1" applyFill="1" applyAlignment="1">
      <alignment vertical="center"/>
    </xf>
    <xf numFmtId="194" fontId="14" fillId="0" borderId="0" xfId="0" applyNumberFormat="1" applyFont="1" applyFill="1" applyAlignment="1">
      <alignment horizontal="center" vertical="center" wrapText="1"/>
    </xf>
    <xf numFmtId="177" fontId="3" fillId="0" borderId="2" xfId="0" applyNumberFormat="1" applyFont="1" applyFill="1" applyBorder="1" applyAlignment="1">
      <alignment horizontal="right" vertical="center" shrinkToFit="1"/>
    </xf>
    <xf numFmtId="194" fontId="5" fillId="0" borderId="4" xfId="66" applyNumberFormat="1" applyFont="1" applyFill="1" applyBorder="1" applyAlignment="1">
      <alignment horizontal="center" vertical="center" wrapText="1"/>
    </xf>
    <xf numFmtId="194" fontId="3" fillId="0" borderId="5" xfId="66" applyNumberFormat="1" applyFont="1" applyFill="1" applyBorder="1" applyAlignment="1">
      <alignment horizontal="right" vertical="center" wrapText="1"/>
    </xf>
    <xf numFmtId="194" fontId="3" fillId="0" borderId="0" xfId="66" applyNumberFormat="1" applyFont="1" applyFill="1" applyAlignment="1">
      <alignment vertical="center"/>
    </xf>
    <xf numFmtId="198" fontId="3" fillId="0" borderId="2" xfId="66" applyNumberFormat="1" applyFont="1" applyFill="1" applyBorder="1" applyAlignment="1">
      <alignment horizontal="center" vertical="center" wrapText="1"/>
    </xf>
    <xf numFmtId="176" fontId="3" fillId="0" borderId="0" xfId="152" applyFont="1" applyFill="1" applyAlignment="1">
      <alignment vertical="center"/>
    </xf>
    <xf numFmtId="176" fontId="3" fillId="0" borderId="0" xfId="152" applyFont="1" applyFill="1" applyAlignment="1" applyProtection="1">
      <alignment vertical="center"/>
      <protection locked="0"/>
    </xf>
    <xf numFmtId="176" fontId="3" fillId="0" borderId="0" xfId="152" applyFont="1" applyFill="1"/>
    <xf numFmtId="176" fontId="3" fillId="0" borderId="0" xfId="152" applyFont="1" applyFill="1" applyAlignment="1">
      <alignment wrapText="1"/>
    </xf>
    <xf numFmtId="176" fontId="2" fillId="0" borderId="0" xfId="152" applyFont="1" applyFill="1" applyAlignment="1">
      <alignment horizontal="center" vertical="center" wrapText="1"/>
    </xf>
    <xf numFmtId="197" fontId="3" fillId="0" borderId="0" xfId="152" applyNumberFormat="1" applyFont="1" applyFill="1" applyAlignment="1">
      <alignment horizontal="center" vertical="center"/>
    </xf>
    <xf numFmtId="197" fontId="3" fillId="0" borderId="0" xfId="152" applyNumberFormat="1" applyFont="1" applyFill="1" applyAlignment="1">
      <alignment horizontal="center" vertical="center" wrapText="1"/>
    </xf>
    <xf numFmtId="197" fontId="3" fillId="0" borderId="0" xfId="152" applyNumberFormat="1" applyFont="1" applyFill="1" applyAlignment="1">
      <alignment vertical="center"/>
    </xf>
    <xf numFmtId="176" fontId="3" fillId="0" borderId="0" xfId="152" applyFont="1" applyFill="1" applyAlignment="1">
      <alignment vertical="center" wrapText="1"/>
    </xf>
    <xf numFmtId="194" fontId="3" fillId="0" borderId="0" xfId="152" applyNumberFormat="1" applyFont="1" applyFill="1" applyAlignment="1">
      <alignment vertical="center" wrapText="1"/>
    </xf>
    <xf numFmtId="194" fontId="3" fillId="0" borderId="0" xfId="152" applyNumberFormat="1" applyFont="1" applyFill="1" applyAlignment="1">
      <alignment vertical="center"/>
    </xf>
    <xf numFmtId="176" fontId="3" fillId="0" borderId="4" xfId="77" applyFont="1" applyFill="1" applyBorder="1" applyAlignment="1" applyProtection="1">
      <alignment horizontal="center" vertical="center" wrapText="1"/>
    </xf>
    <xf numFmtId="176" fontId="3" fillId="0" borderId="4" xfId="152" applyFont="1" applyFill="1" applyBorder="1" applyAlignment="1">
      <alignment horizontal="center" vertical="center" wrapText="1"/>
    </xf>
    <xf numFmtId="176" fontId="7" fillId="0" borderId="4" xfId="152" applyFont="1" applyFill="1" applyBorder="1" applyAlignment="1">
      <alignment horizontal="center" vertical="center" wrapText="1"/>
    </xf>
    <xf numFmtId="176" fontId="7" fillId="0" borderId="2" xfId="152" applyFont="1" applyFill="1" applyBorder="1" applyAlignment="1">
      <alignment horizontal="center" vertical="center" wrapText="1"/>
    </xf>
    <xf numFmtId="176" fontId="0" fillId="0" borderId="5" xfId="0" applyFill="1" applyBorder="1"/>
    <xf numFmtId="176" fontId="0" fillId="0" borderId="10" xfId="0" applyFill="1" applyBorder="1"/>
    <xf numFmtId="49" fontId="5" fillId="0" borderId="4" xfId="152" applyNumberFormat="1" applyFont="1" applyFill="1" applyBorder="1" applyAlignment="1" applyProtection="1">
      <alignment horizontal="left" vertical="center" wrapText="1"/>
      <protection locked="0"/>
    </xf>
    <xf numFmtId="176" fontId="5" fillId="0" borderId="4" xfId="152" applyFont="1" applyFill="1" applyBorder="1" applyAlignment="1" applyProtection="1">
      <alignment horizontal="center" vertical="center" wrapText="1"/>
      <protection locked="0"/>
    </xf>
    <xf numFmtId="49" fontId="5" fillId="0" borderId="4" xfId="152" applyNumberFormat="1" applyFont="1" applyFill="1" applyBorder="1" applyAlignment="1">
      <alignment horizontal="left" vertical="center" wrapText="1"/>
    </xf>
    <xf numFmtId="194" fontId="5" fillId="0" borderId="4" xfId="1" applyNumberFormat="1" applyFont="1" applyFill="1" applyBorder="1" applyAlignment="1">
      <alignment horizontal="center" vertical="center" wrapText="1"/>
    </xf>
    <xf numFmtId="176" fontId="5" fillId="0" borderId="4" xfId="152" applyFont="1" applyFill="1" applyBorder="1" applyAlignment="1">
      <alignment horizontal="center" vertical="center" wrapText="1"/>
    </xf>
    <xf numFmtId="194" fontId="5" fillId="0" borderId="4" xfId="152" applyNumberFormat="1" applyFont="1" applyFill="1" applyBorder="1" applyAlignment="1">
      <alignment horizontal="center" vertical="center" wrapText="1"/>
    </xf>
    <xf numFmtId="176" fontId="10" fillId="0" borderId="5" xfId="152" applyFont="1" applyFill="1" applyBorder="1" applyAlignment="1">
      <alignment horizontal="center" vertical="center"/>
    </xf>
    <xf numFmtId="176" fontId="0" fillId="0" borderId="6" xfId="0" applyFill="1" applyBorder="1"/>
    <xf numFmtId="176" fontId="5" fillId="0" borderId="5" xfId="152" applyFont="1" applyFill="1" applyBorder="1" applyAlignment="1">
      <alignment horizontal="center" vertical="center" wrapText="1"/>
    </xf>
    <xf numFmtId="176" fontId="5" fillId="0" borderId="5" xfId="152" applyFont="1" applyFill="1" applyBorder="1" applyAlignment="1">
      <alignment vertical="center" wrapText="1"/>
    </xf>
    <xf numFmtId="176" fontId="5" fillId="0" borderId="5" xfId="152" applyFont="1" applyFill="1" applyBorder="1" applyAlignment="1">
      <alignment vertical="center"/>
    </xf>
    <xf numFmtId="194" fontId="5" fillId="0" borderId="5" xfId="152" applyNumberFormat="1" applyFont="1" applyFill="1" applyBorder="1" applyAlignment="1">
      <alignment vertical="center"/>
    </xf>
    <xf numFmtId="197" fontId="5" fillId="0" borderId="5" xfId="152" applyNumberFormat="1" applyFont="1" applyFill="1" applyBorder="1" applyAlignment="1">
      <alignment vertical="center"/>
    </xf>
    <xf numFmtId="176" fontId="10" fillId="0" borderId="0" xfId="0" applyFont="1" applyFill="1" applyAlignment="1" applyProtection="1">
      <alignment horizontal="center" vertical="center" wrapText="1"/>
      <protection locked="0"/>
    </xf>
    <xf numFmtId="176" fontId="3" fillId="0" borderId="0" xfId="152" applyFont="1" applyFill="1" applyAlignment="1">
      <alignment horizontal="center" vertical="center"/>
    </xf>
    <xf numFmtId="176" fontId="3" fillId="0" borderId="0" xfId="152" applyFont="1" applyFill="1" applyAlignment="1">
      <alignment horizontal="right" vertical="center"/>
    </xf>
    <xf numFmtId="176" fontId="0" fillId="0" borderId="9" xfId="0" applyFill="1" applyBorder="1"/>
    <xf numFmtId="176" fontId="3" fillId="0" borderId="2" xfId="152" applyFont="1" applyFill="1" applyBorder="1" applyAlignment="1">
      <alignment horizontal="center" vertical="center" wrapText="1"/>
    </xf>
    <xf numFmtId="198" fontId="3" fillId="0" borderId="2" xfId="152" applyNumberFormat="1" applyFont="1" applyFill="1" applyBorder="1" applyAlignment="1">
      <alignment horizontal="center" vertical="center" wrapText="1"/>
    </xf>
    <xf numFmtId="194" fontId="5" fillId="0" borderId="4" xfId="244" applyNumberFormat="1" applyFont="1" applyFill="1" applyBorder="1" applyAlignment="1" applyProtection="1">
      <alignment horizontal="center" vertical="center" wrapText="1"/>
      <protection locked="0"/>
    </xf>
    <xf numFmtId="196" fontId="5" fillId="0" borderId="4" xfId="152" applyNumberFormat="1" applyFont="1" applyFill="1" applyBorder="1" applyAlignment="1">
      <alignment horizontal="center" vertical="center" wrapText="1"/>
    </xf>
    <xf numFmtId="176" fontId="7" fillId="0" borderId="4" xfId="152" applyFont="1" applyFill="1" applyBorder="1" applyAlignment="1">
      <alignment horizontal="center" vertical="center"/>
    </xf>
    <xf numFmtId="176" fontId="7" fillId="0" borderId="2" xfId="152" applyFont="1" applyFill="1" applyBorder="1" applyAlignment="1">
      <alignment horizontal="center" vertical="center"/>
    </xf>
    <xf numFmtId="198" fontId="7" fillId="0" borderId="2" xfId="152" applyNumberFormat="1" applyFont="1" applyFill="1" applyBorder="1" applyAlignment="1">
      <alignment horizontal="center" vertical="center" wrapText="1"/>
    </xf>
    <xf numFmtId="194" fontId="5" fillId="0" borderId="4" xfId="152" applyNumberFormat="1" applyFont="1" applyFill="1" applyBorder="1" applyAlignment="1" applyProtection="1">
      <alignment horizontal="center" vertical="center" wrapText="1"/>
      <protection locked="0"/>
    </xf>
    <xf numFmtId="194" fontId="5" fillId="0" borderId="4" xfId="0" applyNumberFormat="1" applyFont="1" applyFill="1" applyBorder="1" applyAlignment="1" applyProtection="1">
      <alignment horizontal="center" vertical="center" wrapText="1"/>
      <protection locked="0"/>
    </xf>
    <xf numFmtId="194" fontId="5" fillId="0" borderId="4" xfId="271" applyNumberFormat="1" applyFont="1" applyFill="1" applyBorder="1" applyAlignment="1">
      <alignment horizontal="right" vertical="center" wrapText="1"/>
    </xf>
    <xf numFmtId="194" fontId="5" fillId="0" borderId="5" xfId="271" applyNumberFormat="1" applyFont="1" applyFill="1" applyBorder="1" applyAlignment="1">
      <alignment horizontal="right" vertical="center"/>
    </xf>
    <xf numFmtId="177" fontId="5" fillId="0" borderId="0" xfId="271" applyFont="1" applyFill="1" applyAlignment="1">
      <alignment horizontal="right" vertical="center"/>
    </xf>
    <xf numFmtId="177" fontId="3" fillId="0" borderId="0" xfId="152" applyNumberFormat="1" applyFont="1" applyFill="1"/>
    <xf numFmtId="177" fontId="3" fillId="0" borderId="0" xfId="244" applyFont="1" applyFill="1" applyAlignment="1"/>
    <xf numFmtId="176" fontId="3" fillId="0" borderId="4" xfId="152" applyFont="1" applyFill="1" applyBorder="1" applyAlignment="1">
      <alignment horizontal="center" vertical="center"/>
    </xf>
    <xf numFmtId="176" fontId="7" fillId="0" borderId="0" xfId="152" applyFont="1" applyFill="1"/>
    <xf numFmtId="176" fontId="3" fillId="0" borderId="0" xfId="152" applyFont="1" applyFill="1" applyAlignment="1" applyProtection="1">
      <alignment vertical="center" wrapText="1"/>
      <protection locked="0"/>
    </xf>
    <xf numFmtId="14" fontId="3" fillId="0" borderId="0" xfId="152" applyNumberFormat="1" applyFont="1" applyFill="1"/>
    <xf numFmtId="14" fontId="3" fillId="0" borderId="0" xfId="152" applyNumberFormat="1" applyFont="1" applyFill="1" applyAlignment="1">
      <alignment horizontal="center" vertical="center"/>
    </xf>
    <xf numFmtId="14" fontId="3" fillId="0" borderId="0" xfId="152" applyNumberFormat="1" applyFont="1" applyFill="1" applyAlignment="1">
      <alignment vertical="center"/>
    </xf>
    <xf numFmtId="176" fontId="3" fillId="0" borderId="4" xfId="73" applyFont="1" applyFill="1" applyBorder="1" applyAlignment="1" applyProtection="1">
      <alignment horizontal="center" vertical="center" wrapText="1"/>
    </xf>
    <xf numFmtId="14" fontId="3" fillId="0" borderId="4" xfId="152" applyNumberFormat="1" applyFont="1" applyFill="1" applyBorder="1" applyAlignment="1">
      <alignment horizontal="center" vertical="center" wrapText="1"/>
    </xf>
    <xf numFmtId="195" fontId="5" fillId="0" borderId="4" xfId="152" applyNumberFormat="1" applyFont="1" applyFill="1" applyBorder="1" applyAlignment="1">
      <alignment horizontal="center" vertical="center" wrapText="1"/>
    </xf>
    <xf numFmtId="176" fontId="5" fillId="0" borderId="5" xfId="152" applyFont="1" applyFill="1" applyBorder="1" applyAlignment="1">
      <alignment horizontal="center" vertical="center"/>
    </xf>
    <xf numFmtId="14" fontId="5" fillId="0" borderId="5" xfId="152" applyNumberFormat="1" applyFont="1" applyFill="1" applyBorder="1" applyAlignment="1">
      <alignment vertical="center"/>
    </xf>
    <xf numFmtId="194" fontId="5" fillId="0" borderId="4" xfId="152" applyNumberFormat="1" applyFont="1" applyFill="1" applyBorder="1" applyAlignment="1">
      <alignment horizontal="right" vertical="center" wrapText="1"/>
    </xf>
    <xf numFmtId="194" fontId="5" fillId="0" borderId="5" xfId="152" applyNumberFormat="1" applyFont="1" applyFill="1" applyBorder="1" applyAlignment="1">
      <alignment horizontal="right" vertical="center"/>
    </xf>
    <xf numFmtId="194" fontId="3" fillId="0" borderId="0" xfId="152" applyNumberFormat="1" applyFont="1" applyFill="1"/>
    <xf numFmtId="177" fontId="3" fillId="0" borderId="0" xfId="271" applyFont="1" applyFill="1"/>
    <xf numFmtId="176" fontId="3" fillId="0" borderId="0" xfId="152" applyFont="1" applyFill="1" applyAlignment="1" applyProtection="1">
      <alignment horizontal="center" vertical="center" wrapText="1"/>
      <protection locked="0"/>
    </xf>
    <xf numFmtId="177" fontId="3" fillId="0" borderId="0" xfId="271" applyFont="1" applyFill="1" applyAlignment="1">
      <alignment horizontal="center" vertical="center"/>
    </xf>
    <xf numFmtId="197" fontId="5" fillId="0" borderId="4" xfId="0" applyNumberFormat="1" applyFont="1" applyFill="1" applyBorder="1" applyAlignment="1">
      <alignment horizontal="center" vertical="center" wrapText="1"/>
    </xf>
    <xf numFmtId="197" fontId="3" fillId="0" borderId="6" xfId="0" applyNumberFormat="1" applyFont="1" applyFill="1" applyBorder="1" applyAlignment="1">
      <alignment horizontal="center" vertical="center"/>
    </xf>
    <xf numFmtId="10" fontId="5" fillId="0" borderId="4" xfId="66" applyNumberFormat="1" applyFont="1" applyFill="1" applyBorder="1" applyAlignment="1">
      <alignment horizontal="right" vertical="center" wrapText="1"/>
    </xf>
    <xf numFmtId="198" fontId="3" fillId="0" borderId="4" xfId="0" applyNumberFormat="1" applyFont="1" applyFill="1" applyBorder="1" applyAlignment="1">
      <alignment horizontal="center" vertical="center"/>
    </xf>
    <xf numFmtId="195" fontId="5" fillId="0" borderId="4" xfId="66" applyNumberFormat="1" applyFont="1" applyFill="1" applyBorder="1" applyAlignment="1">
      <alignment horizontal="center" vertical="center" wrapText="1"/>
    </xf>
    <xf numFmtId="196" fontId="5" fillId="0" borderId="4" xfId="66" applyNumberFormat="1" applyFont="1" applyFill="1" applyBorder="1" applyAlignment="1">
      <alignment horizontal="center" vertical="center" wrapText="1"/>
    </xf>
    <xf numFmtId="14" fontId="3" fillId="0" borderId="5" xfId="66" applyNumberFormat="1" applyFont="1" applyFill="1" applyBorder="1" applyAlignment="1">
      <alignment horizontal="right" vertical="center" wrapText="1"/>
    </xf>
    <xf numFmtId="194" fontId="24" fillId="0" borderId="4" xfId="0" applyNumberFormat="1" applyFont="1" applyFill="1" applyBorder="1" applyAlignment="1">
      <alignment horizontal="center" vertical="center"/>
    </xf>
    <xf numFmtId="194" fontId="7" fillId="0" borderId="2" xfId="0" applyNumberFormat="1" applyFont="1" applyFill="1" applyBorder="1" applyAlignment="1">
      <alignment horizontal="center" vertical="center" wrapText="1"/>
    </xf>
    <xf numFmtId="194" fontId="7" fillId="0" borderId="10" xfId="0" applyNumberFormat="1" applyFont="1" applyFill="1" applyBorder="1" applyAlignment="1">
      <alignment horizontal="center" vertical="center" wrapText="1"/>
    </xf>
    <xf numFmtId="176" fontId="3" fillId="0" borderId="10" xfId="0" applyFont="1" applyFill="1" applyBorder="1" applyAlignment="1">
      <alignment horizontal="center"/>
    </xf>
    <xf numFmtId="49" fontId="10" fillId="0" borderId="4" xfId="0" applyNumberFormat="1" applyFont="1" applyFill="1" applyBorder="1" applyAlignment="1">
      <alignment horizontal="left" vertical="center" wrapText="1"/>
    </xf>
    <xf numFmtId="201" fontId="5" fillId="0" borderId="4" xfId="66" applyNumberFormat="1" applyFont="1" applyFill="1" applyBorder="1" applyAlignment="1">
      <alignment horizontal="center" vertical="center" wrapText="1"/>
    </xf>
    <xf numFmtId="49" fontId="25" fillId="0" borderId="4" xfId="0" applyNumberFormat="1" applyFont="1" applyFill="1" applyBorder="1" applyAlignment="1">
      <alignment horizontal="left" vertical="center" wrapText="1"/>
    </xf>
    <xf numFmtId="49" fontId="25" fillId="0" borderId="4" xfId="0" applyNumberFormat="1" applyFont="1" applyFill="1" applyBorder="1" applyAlignment="1">
      <alignment horizontal="center" vertical="center" wrapText="1"/>
    </xf>
    <xf numFmtId="49" fontId="25" fillId="0" borderId="4" xfId="0" applyNumberFormat="1" applyFont="1" applyFill="1" applyBorder="1" applyAlignment="1">
      <alignment horizontal="left" vertical="center" shrinkToFit="1"/>
    </xf>
    <xf numFmtId="194" fontId="3" fillId="0" borderId="4" xfId="0" applyNumberFormat="1" applyFont="1" applyFill="1" applyBorder="1" applyAlignment="1">
      <alignment vertical="center"/>
    </xf>
    <xf numFmtId="194" fontId="5" fillId="0" borderId="4" xfId="0" applyNumberFormat="1" applyFont="1" applyFill="1" applyBorder="1" applyAlignment="1">
      <alignment horizontal="center" vertical="center" shrinkToFit="1"/>
    </xf>
    <xf numFmtId="49" fontId="10" fillId="3" borderId="4" xfId="0" applyNumberFormat="1" applyFont="1" applyFill="1" applyBorder="1" applyAlignment="1">
      <alignment horizontal="left" vertical="center" wrapText="1"/>
    </xf>
    <xf numFmtId="49" fontId="26" fillId="0" borderId="4" xfId="0" applyNumberFormat="1" applyFont="1" applyFill="1" applyBorder="1" applyAlignment="1">
      <alignment horizontal="left" vertical="center" wrapText="1" shrinkToFit="1"/>
    </xf>
    <xf numFmtId="194" fontId="3" fillId="0" borderId="5" xfId="0" applyNumberFormat="1" applyFont="1" applyFill="1" applyBorder="1" applyAlignment="1">
      <alignment horizontal="left" vertical="center" indent="3"/>
    </xf>
    <xf numFmtId="14" fontId="3" fillId="0" borderId="5" xfId="0" applyNumberFormat="1" applyFont="1" applyFill="1" applyBorder="1" applyAlignment="1">
      <alignment vertical="center"/>
    </xf>
    <xf numFmtId="176" fontId="7" fillId="0" borderId="4" xfId="0" applyFont="1" applyFill="1" applyBorder="1" applyAlignment="1">
      <alignment horizontal="center" vertical="center"/>
    </xf>
    <xf numFmtId="194" fontId="5" fillId="0" borderId="4" xfId="1" applyNumberFormat="1" applyFont="1" applyFill="1" applyBorder="1" applyAlignment="1">
      <alignment horizontal="right" vertical="center" wrapText="1"/>
    </xf>
    <xf numFmtId="176" fontId="3" fillId="0" borderId="4" xfId="0" applyFont="1" applyFill="1" applyBorder="1"/>
    <xf numFmtId="10" fontId="3" fillId="0" borderId="4" xfId="0" applyNumberFormat="1" applyFont="1" applyFill="1" applyBorder="1" applyAlignment="1">
      <alignment vertical="center"/>
    </xf>
    <xf numFmtId="194" fontId="3" fillId="0" borderId="8" xfId="0" applyNumberFormat="1" applyFont="1" applyFill="1" applyBorder="1" applyAlignment="1">
      <alignment horizontal="left" vertical="center" indent="3"/>
    </xf>
    <xf numFmtId="194" fontId="3" fillId="0" borderId="7" xfId="0" applyNumberFormat="1" applyFont="1" applyFill="1" applyBorder="1" applyAlignment="1">
      <alignment horizontal="left" vertical="center" indent="3"/>
    </xf>
    <xf numFmtId="177" fontId="7" fillId="0" borderId="4" xfId="1" applyFont="1" applyFill="1" applyBorder="1" applyAlignment="1">
      <alignment horizontal="center" vertical="center"/>
    </xf>
    <xf numFmtId="176" fontId="7" fillId="0" borderId="4" xfId="0" applyFont="1" applyFill="1" applyBorder="1" applyAlignment="1">
      <alignment horizontal="center" vertical="center" wrapText="1"/>
    </xf>
    <xf numFmtId="176" fontId="11" fillId="0" borderId="4" xfId="0" applyFont="1" applyFill="1" applyBorder="1" applyAlignment="1">
      <alignment horizontal="center" vertical="center"/>
    </xf>
    <xf numFmtId="177" fontId="11" fillId="0" borderId="4" xfId="1" applyFont="1" applyFill="1" applyBorder="1" applyAlignment="1">
      <alignment horizontal="center" vertical="center"/>
    </xf>
    <xf numFmtId="176" fontId="11" fillId="0" borderId="4" xfId="0" applyFont="1" applyFill="1" applyBorder="1" applyAlignment="1">
      <alignment horizontal="center" vertical="center" wrapText="1"/>
    </xf>
    <xf numFmtId="10" fontId="5" fillId="0" borderId="4" xfId="272" applyNumberFormat="1" applyFont="1" applyFill="1" applyBorder="1" applyAlignment="1">
      <alignment horizontal="right" vertical="center" wrapText="1"/>
    </xf>
    <xf numFmtId="194" fontId="7" fillId="0" borderId="4" xfId="0" applyNumberFormat="1" applyFont="1" applyFill="1" applyBorder="1" applyAlignment="1">
      <alignment horizontal="left" vertical="center" indent="3"/>
    </xf>
    <xf numFmtId="194" fontId="3" fillId="0" borderId="4" xfId="0" applyNumberFormat="1" applyFont="1" applyFill="1" applyBorder="1"/>
    <xf numFmtId="194" fontId="3" fillId="0" borderId="4" xfId="266" applyNumberFormat="1" applyFont="1" applyFill="1" applyBorder="1" applyAlignment="1">
      <alignment horizontal="right" vertical="center"/>
    </xf>
    <xf numFmtId="14" fontId="7" fillId="0" borderId="2" xfId="0" applyNumberFormat="1" applyFont="1" applyFill="1" applyBorder="1" applyAlignment="1">
      <alignment horizontal="center" vertical="center"/>
    </xf>
    <xf numFmtId="194" fontId="3" fillId="0" borderId="2" xfId="0" applyNumberFormat="1" applyFont="1" applyFill="1" applyBorder="1" applyAlignment="1">
      <alignment horizontal="right" vertical="center"/>
    </xf>
    <xf numFmtId="194" fontId="5" fillId="0" borderId="8" xfId="0" applyNumberFormat="1" applyFont="1" applyFill="1" applyBorder="1" applyAlignment="1">
      <alignment horizontal="right" vertical="center" wrapText="1"/>
    </xf>
    <xf numFmtId="49" fontId="5" fillId="0" borderId="7" xfId="0" applyNumberFormat="1" applyFont="1" applyFill="1" applyBorder="1" applyAlignment="1">
      <alignment horizontal="left" vertical="center" wrapText="1"/>
    </xf>
    <xf numFmtId="10" fontId="3" fillId="0" borderId="0" xfId="0" applyNumberFormat="1" applyFont="1" applyFill="1" applyAlignment="1">
      <alignment vertical="center"/>
    </xf>
    <xf numFmtId="10" fontId="3" fillId="0" borderId="0" xfId="0" applyNumberFormat="1" applyFont="1" applyFill="1" applyAlignment="1">
      <alignment horizontal="center" vertical="center"/>
    </xf>
    <xf numFmtId="176" fontId="27" fillId="0" borderId="0" xfId="0" applyFont="1" applyFill="1" applyAlignment="1" applyProtection="1">
      <alignment vertical="center"/>
      <protection locked="0" hidden="1"/>
    </xf>
    <xf numFmtId="194" fontId="5" fillId="0" borderId="0" xfId="0" applyNumberFormat="1" applyFont="1" applyFill="1" applyAlignment="1">
      <alignment horizontal="right" vertical="center"/>
    </xf>
    <xf numFmtId="194" fontId="5" fillId="0" borderId="4" xfId="0" applyNumberFormat="1" applyFont="1" applyFill="1" applyBorder="1" applyAlignment="1">
      <alignment horizontal="center" vertical="center"/>
    </xf>
    <xf numFmtId="194" fontId="5" fillId="0" borderId="7" xfId="0" applyNumberFormat="1" applyFont="1" applyFill="1" applyBorder="1" applyAlignment="1">
      <alignment horizontal="center" vertical="center"/>
    </xf>
    <xf numFmtId="194" fontId="7" fillId="0" borderId="4" xfId="0" applyNumberFormat="1" applyFont="1" applyFill="1" applyBorder="1" applyAlignment="1">
      <alignment horizontal="left" vertical="center"/>
    </xf>
    <xf numFmtId="176" fontId="0" fillId="0" borderId="0" xfId="170" applyAlignment="1">
      <alignment vertical="center"/>
    </xf>
    <xf numFmtId="176" fontId="3" fillId="0" borderId="0" xfId="170" applyFont="1" applyAlignment="1">
      <alignment vertical="center"/>
    </xf>
    <xf numFmtId="176" fontId="28" fillId="0" borderId="0" xfId="170" applyFont="1" applyAlignment="1">
      <alignment vertical="center"/>
    </xf>
    <xf numFmtId="176" fontId="29" fillId="0" borderId="0" xfId="170" applyFont="1" applyAlignment="1">
      <alignment vertical="center"/>
    </xf>
    <xf numFmtId="176" fontId="30" fillId="0" borderId="1" xfId="170" applyFont="1" applyBorder="1" applyAlignment="1">
      <alignment horizontal="left" vertical="center"/>
    </xf>
    <xf numFmtId="194" fontId="7" fillId="0" borderId="4" xfId="92" applyNumberFormat="1" applyFont="1" applyBorder="1" applyAlignment="1">
      <alignment horizontal="center" vertical="center"/>
    </xf>
    <xf numFmtId="194" fontId="3" fillId="0" borderId="0" xfId="92" applyNumberFormat="1" applyFont="1" applyAlignment="1">
      <alignment vertical="center"/>
    </xf>
    <xf numFmtId="194" fontId="3" fillId="0" borderId="4" xfId="92" applyNumberFormat="1" applyFont="1" applyBorder="1" applyAlignment="1">
      <alignment horizontal="left" vertical="center"/>
    </xf>
    <xf numFmtId="194" fontId="7" fillId="0" borderId="4" xfId="92" applyNumberFormat="1" applyFont="1" applyBorder="1" applyAlignment="1">
      <alignment horizontal="left" vertical="center" wrapText="1"/>
    </xf>
    <xf numFmtId="194" fontId="7" fillId="0" borderId="4" xfId="92" applyNumberFormat="1" applyFont="1" applyBorder="1" applyAlignment="1">
      <alignment horizontal="left" vertical="center"/>
    </xf>
    <xf numFmtId="204" fontId="31" fillId="0" borderId="4" xfId="170" applyNumberFormat="1" applyFont="1" applyBorder="1" applyAlignment="1">
      <alignment horizontal="left" vertical="center"/>
    </xf>
    <xf numFmtId="204" fontId="31" fillId="0" borderId="0" xfId="170" applyNumberFormat="1" applyFont="1" applyAlignment="1">
      <alignment vertical="center"/>
    </xf>
    <xf numFmtId="194" fontId="11" fillId="0" borderId="4" xfId="199" applyNumberFormat="1" applyFont="1" applyBorder="1" applyAlignment="1">
      <alignment horizontal="right" vertical="center"/>
    </xf>
    <xf numFmtId="194" fontId="3" fillId="0" borderId="4" xfId="92" applyNumberFormat="1" applyFont="1" applyBorder="1" applyAlignment="1">
      <alignment vertical="center"/>
    </xf>
    <xf numFmtId="194" fontId="3" fillId="0" borderId="0" xfId="92" applyNumberFormat="1" applyFont="1" applyAlignment="1">
      <alignment horizontal="left" vertical="center"/>
    </xf>
    <xf numFmtId="194" fontId="3" fillId="0" borderId="4" xfId="92" applyNumberFormat="1" applyFont="1" applyBorder="1" applyAlignment="1">
      <alignment horizontal="center" vertical="center"/>
    </xf>
    <xf numFmtId="194" fontId="6" fillId="0" borderId="4" xfId="92" applyNumberFormat="1" applyFont="1" applyBorder="1" applyAlignment="1">
      <alignment horizontal="left" vertical="center"/>
    </xf>
    <xf numFmtId="194" fontId="32" fillId="0" borderId="4" xfId="199" applyNumberFormat="1" applyFont="1" applyBorder="1" applyAlignment="1">
      <alignment horizontal="right" vertical="center"/>
    </xf>
    <xf numFmtId="194" fontId="5" fillId="0" borderId="2" xfId="170" applyNumberFormat="1" applyFont="1" applyBorder="1" applyAlignment="1">
      <alignment horizontal="center" vertical="center"/>
    </xf>
    <xf numFmtId="194" fontId="3" fillId="0" borderId="4" xfId="170" applyNumberFormat="1" applyFont="1" applyBorder="1" applyAlignment="1">
      <alignment horizontal="center" vertical="center"/>
    </xf>
    <xf numFmtId="194" fontId="7" fillId="0" borderId="4" xfId="170" applyNumberFormat="1" applyFont="1" applyBorder="1" applyAlignment="1">
      <alignment horizontal="center" vertical="center"/>
    </xf>
    <xf numFmtId="194" fontId="5" fillId="0" borderId="4" xfId="170" applyNumberFormat="1" applyFont="1" applyBorder="1" applyAlignment="1">
      <alignment horizontal="center" vertical="center"/>
    </xf>
    <xf numFmtId="194" fontId="5" fillId="0" borderId="5" xfId="170" applyNumberFormat="1" applyFont="1" applyBorder="1" applyAlignment="1">
      <alignment horizontal="center" vertical="center"/>
    </xf>
    <xf numFmtId="194" fontId="3" fillId="0" borderId="4" xfId="170" applyNumberFormat="1" applyFont="1" applyBorder="1" applyAlignment="1">
      <alignment horizontal="right" vertical="center"/>
    </xf>
    <xf numFmtId="194" fontId="7" fillId="0" borderId="4" xfId="145" applyNumberFormat="1" applyFont="1" applyBorder="1" applyAlignment="1">
      <alignment horizontal="left" vertical="center"/>
    </xf>
    <xf numFmtId="194" fontId="3" fillId="0" borderId="4" xfId="145" applyNumberFormat="1" applyFont="1" applyBorder="1" applyAlignment="1">
      <alignment horizontal="left" vertical="center" indent="2"/>
    </xf>
    <xf numFmtId="194" fontId="6" fillId="0" borderId="4" xfId="92" applyNumberFormat="1" applyFont="1" applyBorder="1" applyAlignment="1">
      <alignment horizontal="center" vertical="center"/>
    </xf>
    <xf numFmtId="194" fontId="6" fillId="0" borderId="4" xfId="170" applyNumberFormat="1" applyFont="1" applyBorder="1" applyAlignment="1">
      <alignment horizontal="right" vertical="center"/>
    </xf>
    <xf numFmtId="176" fontId="0" fillId="0" borderId="4" xfId="170" applyBorder="1" applyAlignment="1">
      <alignment vertical="center"/>
    </xf>
    <xf numFmtId="176" fontId="33" fillId="0" borderId="4" xfId="170" applyFont="1" applyBorder="1" applyAlignment="1">
      <alignment horizontal="center" vertical="center"/>
    </xf>
    <xf numFmtId="176" fontId="3" fillId="0" borderId="4" xfId="170" applyFont="1" applyBorder="1" applyAlignment="1">
      <alignment horizontal="center" vertical="center"/>
    </xf>
    <xf numFmtId="205" fontId="3" fillId="0" borderId="4" xfId="170" applyNumberFormat="1" applyFont="1" applyBorder="1" applyAlignment="1">
      <alignment horizontal="center" vertical="center"/>
    </xf>
    <xf numFmtId="206" fontId="7" fillId="0" borderId="4" xfId="55" applyNumberFormat="1" applyFont="1" applyBorder="1" applyAlignment="1">
      <alignment horizontal="left" vertical="center" wrapText="1"/>
    </xf>
    <xf numFmtId="206" fontId="3" fillId="0" borderId="4" xfId="55" applyNumberFormat="1" applyFont="1" applyBorder="1" applyAlignment="1">
      <alignment horizontal="right" vertical="center"/>
    </xf>
    <xf numFmtId="206" fontId="3" fillId="0" borderId="0" xfId="55" applyNumberFormat="1" applyFont="1" applyAlignment="1">
      <alignment horizontal="left" vertical="center" wrapText="1"/>
    </xf>
    <xf numFmtId="206" fontId="3" fillId="0" borderId="0" xfId="55" applyNumberFormat="1" applyFont="1" applyAlignment="1">
      <alignment horizontal="right" vertical="center"/>
    </xf>
    <xf numFmtId="176" fontId="30" fillId="0" borderId="1" xfId="215" applyFont="1" applyFill="1" applyBorder="1" applyAlignment="1">
      <alignment horizontal="left" vertical="center"/>
    </xf>
    <xf numFmtId="176" fontId="7" fillId="0" borderId="4" xfId="208" applyFont="1" applyBorder="1" applyAlignment="1">
      <alignment horizontal="center" vertical="center"/>
    </xf>
    <xf numFmtId="57" fontId="3" fillId="0" borderId="4" xfId="208" applyNumberFormat="1" applyFont="1" applyBorder="1" applyAlignment="1">
      <alignment horizontal="center" vertical="center"/>
    </xf>
    <xf numFmtId="206" fontId="3" fillId="0" borderId="4" xfId="93" applyNumberFormat="1" applyFont="1" applyBorder="1" applyAlignment="1">
      <alignment horizontal="right" vertical="center"/>
    </xf>
    <xf numFmtId="206" fontId="3" fillId="0" borderId="4" xfId="55" applyNumberFormat="1" applyFont="1" applyBorder="1" applyAlignment="1">
      <alignment horizontal="left" vertical="center" wrapText="1"/>
    </xf>
    <xf numFmtId="194" fontId="5" fillId="0" borderId="7" xfId="170" applyNumberFormat="1" applyFont="1" applyBorder="1" applyAlignment="1">
      <alignment horizontal="center" vertical="center"/>
    </xf>
    <xf numFmtId="194" fontId="10" fillId="0" borderId="4" xfId="170" applyNumberFormat="1" applyFont="1" applyBorder="1" applyAlignment="1">
      <alignment horizontal="center" vertical="center"/>
    </xf>
    <xf numFmtId="194" fontId="3" fillId="0" borderId="4" xfId="170" applyNumberFormat="1" applyFont="1" applyBorder="1" applyAlignment="1">
      <alignment horizontal="left" vertical="center"/>
    </xf>
    <xf numFmtId="194" fontId="6" fillId="0" borderId="4" xfId="170" applyNumberFormat="1" applyFont="1" applyBorder="1" applyAlignment="1">
      <alignment horizontal="center" vertical="center"/>
    </xf>
    <xf numFmtId="206" fontId="6" fillId="0" borderId="4" xfId="55" applyNumberFormat="1" applyFont="1" applyBorder="1" applyAlignment="1">
      <alignment horizontal="right" vertical="center"/>
    </xf>
    <xf numFmtId="194" fontId="7" fillId="0" borderId="8" xfId="170" applyNumberFormat="1" applyFont="1" applyBorder="1" applyAlignment="1">
      <alignment horizontal="center" vertical="center"/>
    </xf>
    <xf numFmtId="176" fontId="30" fillId="0" borderId="4" xfId="170" applyFont="1" applyBorder="1" applyAlignment="1">
      <alignment horizontal="center" vertical="center"/>
    </xf>
    <xf numFmtId="194" fontId="3" fillId="0" borderId="0" xfId="170" applyNumberFormat="1" applyFont="1" applyAlignment="1">
      <alignment horizontal="right" vertical="center"/>
    </xf>
    <xf numFmtId="194" fontId="7" fillId="0" borderId="4" xfId="170" applyNumberFormat="1" applyFont="1" applyBorder="1" applyAlignment="1">
      <alignment horizontal="left" vertical="center"/>
    </xf>
    <xf numFmtId="196" fontId="5" fillId="0" borderId="4" xfId="170" applyNumberFormat="1" applyFont="1" applyBorder="1" applyAlignment="1">
      <alignment horizontal="center" vertical="center" wrapText="1"/>
    </xf>
    <xf numFmtId="176" fontId="5" fillId="0" borderId="4" xfId="170" applyFont="1" applyBorder="1" applyAlignment="1">
      <alignment horizontal="center" vertical="center" wrapText="1"/>
    </xf>
    <xf numFmtId="10" fontId="5" fillId="0" borderId="4" xfId="170" applyNumberFormat="1" applyFont="1" applyBorder="1" applyAlignment="1">
      <alignment horizontal="center" vertical="center" wrapText="1"/>
    </xf>
    <xf numFmtId="194" fontId="3" fillId="0" borderId="4" xfId="170" applyNumberFormat="1" applyFont="1" applyBorder="1" applyAlignment="1">
      <alignment vertical="center"/>
    </xf>
    <xf numFmtId="177" fontId="3" fillId="0" borderId="4" xfId="277">
      <alignment vertical="center"/>
    </xf>
    <xf numFmtId="194" fontId="3" fillId="0" borderId="4" xfId="277" applyNumberFormat="1">
      <alignment vertical="center"/>
    </xf>
    <xf numFmtId="194" fontId="5" fillId="0" borderId="4" xfId="170" applyNumberFormat="1" applyFont="1" applyBorder="1" applyAlignment="1">
      <alignment vertical="center" wrapText="1"/>
    </xf>
    <xf numFmtId="177" fontId="6" fillId="0" borderId="4" xfId="277" applyFont="1">
      <alignment vertical="center"/>
    </xf>
    <xf numFmtId="194" fontId="6" fillId="0" borderId="4" xfId="277" applyNumberFormat="1" applyFont="1">
      <alignment vertical="center"/>
    </xf>
    <xf numFmtId="194" fontId="34" fillId="0" borderId="4" xfId="170" applyNumberFormat="1" applyFont="1" applyBorder="1" applyAlignment="1">
      <alignment vertical="center" wrapText="1"/>
    </xf>
    <xf numFmtId="194" fontId="10" fillId="0" borderId="4" xfId="170" applyNumberFormat="1" applyFont="1" applyBorder="1" applyAlignment="1">
      <alignment horizontal="left" vertical="center"/>
    </xf>
    <xf numFmtId="194" fontId="35" fillId="0" borderId="4" xfId="170" applyNumberFormat="1" applyFont="1" applyBorder="1" applyAlignment="1">
      <alignment horizontal="center" vertical="center"/>
    </xf>
    <xf numFmtId="194" fontId="3" fillId="0" borderId="8" xfId="170" applyNumberFormat="1" applyFont="1" applyBorder="1" applyAlignment="1">
      <alignment horizontal="center" vertical="center"/>
    </xf>
    <xf numFmtId="194" fontId="3" fillId="0" borderId="7" xfId="170" applyNumberFormat="1" applyFont="1" applyBorder="1" applyAlignment="1">
      <alignment horizontal="center" vertical="center"/>
    </xf>
    <xf numFmtId="176" fontId="0" fillId="0" borderId="4" xfId="170" applyBorder="1"/>
    <xf numFmtId="194" fontId="3" fillId="0" borderId="7" xfId="170" applyNumberFormat="1" applyFont="1" applyBorder="1" applyAlignment="1">
      <alignment horizontal="right" vertical="center"/>
    </xf>
    <xf numFmtId="194" fontId="6" fillId="0" borderId="7" xfId="170" applyNumberFormat="1" applyFont="1" applyBorder="1" applyAlignment="1">
      <alignment horizontal="right" vertical="center"/>
    </xf>
    <xf numFmtId="194" fontId="36" fillId="0" borderId="4" xfId="170" applyNumberFormat="1" applyFont="1" applyBorder="1" applyAlignment="1">
      <alignment horizontal="center" vertical="center"/>
    </xf>
    <xf numFmtId="176" fontId="30" fillId="0" borderId="0" xfId="170" applyFont="1" applyAlignment="1">
      <alignment horizontal="left" vertical="center"/>
    </xf>
    <xf numFmtId="194" fontId="3" fillId="0" borderId="0" xfId="170" applyNumberFormat="1" applyFont="1" applyAlignment="1">
      <alignment horizontal="center" vertical="center"/>
    </xf>
    <xf numFmtId="194" fontId="7" fillId="0" borderId="0" xfId="170" applyNumberFormat="1" applyFont="1" applyAlignment="1">
      <alignment horizontal="left" vertical="center"/>
    </xf>
    <xf numFmtId="176" fontId="7" fillId="0" borderId="0" xfId="170" applyFont="1" applyAlignment="1">
      <alignment vertical="center"/>
    </xf>
    <xf numFmtId="177" fontId="0" fillId="0" borderId="0" xfId="1" applyAlignment="1">
      <alignment horizontal="right" vertical="center"/>
    </xf>
    <xf numFmtId="194" fontId="3" fillId="0" borderId="0" xfId="170" applyNumberFormat="1" applyFont="1" applyAlignment="1">
      <alignment horizontal="left" vertical="center"/>
    </xf>
    <xf numFmtId="176" fontId="7" fillId="0" borderId="0" xfId="170" applyFont="1" applyAlignment="1">
      <alignment horizontal="left" vertical="center"/>
    </xf>
    <xf numFmtId="194" fontId="36" fillId="0" borderId="0" xfId="170" applyNumberFormat="1" applyFont="1" applyAlignment="1">
      <alignment horizontal="center" vertical="center"/>
    </xf>
    <xf numFmtId="206" fontId="6" fillId="0" borderId="0" xfId="55" applyNumberFormat="1" applyFont="1" applyAlignment="1">
      <alignment horizontal="right" vertical="center"/>
    </xf>
    <xf numFmtId="194" fontId="6" fillId="0" borderId="0" xfId="170" applyNumberFormat="1" applyFont="1" applyAlignment="1">
      <alignment horizontal="center" vertical="center"/>
    </xf>
    <xf numFmtId="198" fontId="30" fillId="0" borderId="0" xfId="170" applyNumberFormat="1" applyFont="1" applyAlignment="1">
      <alignment horizontal="left" vertical="center"/>
    </xf>
    <xf numFmtId="194" fontId="5" fillId="0" borderId="4" xfId="107" applyNumberFormat="1" applyFont="1" applyBorder="1" applyAlignment="1">
      <alignment horizontal="center" vertical="center"/>
    </xf>
    <xf numFmtId="194" fontId="3" fillId="0" borderId="7" xfId="107" applyNumberFormat="1" applyFont="1" applyBorder="1" applyAlignment="1">
      <alignment horizontal="center" vertical="center"/>
    </xf>
    <xf numFmtId="194" fontId="3" fillId="0" borderId="4" xfId="107" applyNumberFormat="1" applyFont="1" applyBorder="1" applyAlignment="1">
      <alignment horizontal="center" vertical="center"/>
    </xf>
    <xf numFmtId="194" fontId="37" fillId="0" borderId="4" xfId="107" applyNumberFormat="1" applyFont="1" applyBorder="1" applyAlignment="1">
      <alignment horizontal="left" vertical="center"/>
    </xf>
    <xf numFmtId="194" fontId="6" fillId="0" borderId="7" xfId="107" applyNumberFormat="1" applyFont="1" applyBorder="1" applyAlignment="1">
      <alignment horizontal="right" vertical="center"/>
    </xf>
    <xf numFmtId="194" fontId="6" fillId="0" borderId="4" xfId="107" applyNumberFormat="1" applyFont="1" applyBorder="1" applyAlignment="1">
      <alignment horizontal="right" vertical="center"/>
    </xf>
    <xf numFmtId="194" fontId="6" fillId="0" borderId="5" xfId="107" applyNumberFormat="1" applyFont="1" applyBorder="1" applyAlignment="1">
      <alignment horizontal="right" vertical="center"/>
    </xf>
    <xf numFmtId="194" fontId="5" fillId="0" borderId="4" xfId="107" applyNumberFormat="1" applyFont="1" applyBorder="1" applyAlignment="1">
      <alignment horizontal="left" vertical="center" indent="1"/>
    </xf>
    <xf numFmtId="194" fontId="3" fillId="0" borderId="7" xfId="107" applyNumberFormat="1" applyFont="1" applyBorder="1" applyAlignment="1">
      <alignment horizontal="right" vertical="center"/>
    </xf>
    <xf numFmtId="194" fontId="3" fillId="0" borderId="4" xfId="107" applyNumberFormat="1" applyFont="1" applyBorder="1" applyAlignment="1">
      <alignment horizontal="right" vertical="center"/>
    </xf>
    <xf numFmtId="194" fontId="3" fillId="0" borderId="5" xfId="107" applyNumberFormat="1" applyFont="1" applyBorder="1" applyAlignment="1">
      <alignment horizontal="right" vertical="center"/>
    </xf>
    <xf numFmtId="194" fontId="34" fillId="0" borderId="4" xfId="107" applyNumberFormat="1" applyFont="1" applyBorder="1" applyAlignment="1">
      <alignment horizontal="left" vertical="center"/>
    </xf>
    <xf numFmtId="194" fontId="10" fillId="0" borderId="4" xfId="107" applyNumberFormat="1" applyFont="1" applyBorder="1" applyAlignment="1">
      <alignment horizontal="left" vertical="center" indent="1"/>
    </xf>
    <xf numFmtId="194" fontId="5" fillId="0" borderId="4" xfId="107" applyNumberFormat="1" applyFont="1" applyBorder="1" applyAlignment="1">
      <alignment horizontal="left" vertical="center" indent="2"/>
    </xf>
    <xf numFmtId="194" fontId="5" fillId="0" borderId="4" xfId="107" applyNumberFormat="1" applyFont="1" applyBorder="1" applyAlignment="1">
      <alignment horizontal="left" vertical="center" indent="5"/>
    </xf>
    <xf numFmtId="194" fontId="5" fillId="0" borderId="4" xfId="107" applyNumberFormat="1" applyFont="1" applyBorder="1" applyAlignment="1">
      <alignment horizontal="left" vertical="center" indent="3"/>
    </xf>
    <xf numFmtId="176" fontId="38" fillId="0" borderId="4" xfId="170" applyFont="1" applyBorder="1" applyAlignment="1">
      <alignment vertical="center"/>
    </xf>
    <xf numFmtId="176" fontId="0" fillId="0" borderId="4" xfId="170" applyBorder="1" applyAlignment="1">
      <alignment horizontal="center" vertical="center"/>
    </xf>
    <xf numFmtId="176" fontId="33" fillId="0" borderId="4" xfId="170" applyFont="1" applyBorder="1" applyAlignment="1">
      <alignment vertical="center"/>
    </xf>
    <xf numFmtId="176" fontId="33" fillId="0" borderId="2" xfId="170" applyFont="1" applyBorder="1" applyAlignment="1">
      <alignment horizontal="center" vertical="center"/>
    </xf>
    <xf numFmtId="176" fontId="33" fillId="0" borderId="10" xfId="170" applyFont="1" applyBorder="1" applyAlignment="1">
      <alignment horizontal="center" vertical="center"/>
    </xf>
    <xf numFmtId="176" fontId="33" fillId="0" borderId="5" xfId="170" applyFont="1" applyBorder="1" applyAlignment="1">
      <alignment horizontal="center" vertical="center"/>
    </xf>
    <xf numFmtId="207" fontId="6" fillId="0" borderId="0" xfId="0" applyNumberFormat="1" applyFont="1" applyAlignment="1" applyProtection="1">
      <alignment horizontal="left"/>
      <protection locked="0"/>
    </xf>
    <xf numFmtId="207" fontId="20" fillId="0" borderId="0" xfId="0" applyNumberFormat="1" applyFont="1" applyAlignment="1" applyProtection="1">
      <alignment horizontal="left"/>
      <protection locked="0"/>
    </xf>
    <xf numFmtId="207" fontId="6" fillId="0" borderId="0" xfId="0" applyNumberFormat="1" applyFont="1" applyAlignment="1" applyProtection="1">
      <alignment horizontal="center"/>
      <protection locked="0"/>
    </xf>
    <xf numFmtId="207" fontId="3" fillId="0" borderId="0" xfId="0" applyNumberFormat="1" applyFont="1" applyAlignment="1" applyProtection="1">
      <alignment horizontal="center"/>
      <protection locked="0"/>
    </xf>
    <xf numFmtId="176" fontId="3" fillId="0" borderId="0" xfId="156" applyFont="1" applyAlignment="1" applyProtection="1">
      <alignment vertical="center"/>
      <protection locked="0"/>
    </xf>
    <xf numFmtId="207" fontId="3" fillId="0" borderId="0" xfId="0" applyNumberFormat="1" applyFont="1" applyAlignment="1" applyProtection="1">
      <alignment horizontal="left"/>
      <protection locked="0"/>
    </xf>
    <xf numFmtId="208" fontId="3" fillId="0" borderId="0" xfId="0" applyNumberFormat="1" applyFont="1" applyAlignment="1" applyProtection="1">
      <alignment horizontal="left"/>
      <protection locked="0"/>
    </xf>
    <xf numFmtId="207" fontId="3" fillId="0" borderId="0" xfId="0" applyNumberFormat="1" applyFont="1" applyAlignment="1" applyProtection="1">
      <alignment horizontal="right"/>
      <protection locked="0"/>
    </xf>
    <xf numFmtId="207" fontId="39" fillId="0" borderId="0" xfId="0" applyNumberFormat="1" applyFont="1" applyAlignment="1" applyProtection="1">
      <alignment horizontal="left"/>
      <protection locked="0"/>
    </xf>
    <xf numFmtId="207" fontId="20" fillId="0" borderId="0" xfId="0" applyNumberFormat="1" applyFont="1" applyAlignment="1" applyProtection="1">
      <alignment horizontal="center"/>
      <protection locked="0"/>
    </xf>
    <xf numFmtId="176" fontId="3" fillId="0" borderId="0" xfId="0" applyFont="1" applyAlignment="1" applyProtection="1">
      <alignment horizontal="center"/>
      <protection locked="0"/>
    </xf>
    <xf numFmtId="207" fontId="3" fillId="0" borderId="1" xfId="0" applyNumberFormat="1" applyFont="1" applyBorder="1" applyAlignment="1" applyProtection="1">
      <alignment horizontal="left"/>
      <protection locked="0"/>
    </xf>
    <xf numFmtId="176" fontId="3" fillId="0" borderId="1" xfId="0" applyFont="1" applyBorder="1"/>
    <xf numFmtId="197" fontId="3" fillId="0" borderId="4" xfId="3" applyNumberFormat="1" applyFont="1" applyBorder="1" applyAlignment="1">
      <alignment horizontal="center" vertical="center"/>
    </xf>
    <xf numFmtId="197" fontId="3" fillId="0" borderId="4" xfId="3" applyNumberFormat="1" applyFont="1" applyBorder="1" applyAlignment="1">
      <alignment horizontal="center" vertical="center" wrapText="1"/>
    </xf>
    <xf numFmtId="206" fontId="6" fillId="0" borderId="4" xfId="3" applyNumberFormat="1" applyFont="1" applyBorder="1" applyAlignment="1">
      <alignment vertical="center" wrapText="1"/>
    </xf>
    <xf numFmtId="209" fontId="6" fillId="0" borderId="4" xfId="3" applyNumberFormat="1" applyFont="1" applyBorder="1" applyAlignment="1">
      <alignment horizontal="center" vertical="center"/>
    </xf>
    <xf numFmtId="194" fontId="3" fillId="0" borderId="4" xfId="1" applyNumberFormat="1" applyFont="1" applyBorder="1">
      <alignment vertical="center"/>
    </xf>
    <xf numFmtId="194" fontId="3" fillId="0" borderId="4" xfId="3" applyNumberFormat="1" applyFont="1" applyBorder="1" applyAlignment="1">
      <alignment vertical="center"/>
    </xf>
    <xf numFmtId="194" fontId="5" fillId="0" borderId="4" xfId="0" applyNumberFormat="1" applyFont="1" applyBorder="1" applyAlignment="1">
      <alignment horizontal="left" vertical="center" indent="1"/>
    </xf>
    <xf numFmtId="194" fontId="6" fillId="0" borderId="4" xfId="3" applyNumberFormat="1" applyFont="1" applyBorder="1" applyAlignment="1">
      <alignment horizontal="center" vertical="center"/>
    </xf>
    <xf numFmtId="206" fontId="6" fillId="0" borderId="4" xfId="3" applyNumberFormat="1" applyFont="1" applyBorder="1" applyAlignment="1">
      <alignment horizontal="center" vertical="center" wrapText="1"/>
    </xf>
    <xf numFmtId="194" fontId="3" fillId="0" borderId="4" xfId="0" applyNumberFormat="1" applyFont="1" applyBorder="1" applyAlignment="1" applyProtection="1">
      <alignment horizontal="left"/>
      <protection locked="0"/>
    </xf>
    <xf numFmtId="206" fontId="6" fillId="0" borderId="4" xfId="3" applyNumberFormat="1" applyFont="1" applyBorder="1" applyAlignment="1">
      <alignment vertical="top" wrapText="1"/>
    </xf>
    <xf numFmtId="206" fontId="3" fillId="0" borderId="4" xfId="3" applyNumberFormat="1" applyFont="1" applyBorder="1" applyAlignment="1">
      <alignment vertical="top" wrapText="1"/>
    </xf>
    <xf numFmtId="207" fontId="3" fillId="0" borderId="4" xfId="0" applyNumberFormat="1" applyFont="1" applyBorder="1" applyAlignment="1" applyProtection="1">
      <alignment horizontal="left" vertical="top"/>
      <protection locked="0"/>
    </xf>
    <xf numFmtId="207" fontId="3" fillId="0" borderId="4" xfId="0" applyNumberFormat="1" applyFont="1" applyBorder="1" applyAlignment="1" applyProtection="1">
      <alignment horizontal="left"/>
      <protection locked="0"/>
    </xf>
    <xf numFmtId="206" fontId="3" fillId="0" borderId="4" xfId="3" applyNumberFormat="1" applyFont="1" applyBorder="1" applyAlignment="1">
      <alignment vertical="center" wrapText="1"/>
    </xf>
    <xf numFmtId="206" fontId="6" fillId="0" borderId="4" xfId="3" applyNumberFormat="1" applyFont="1" applyBorder="1" applyAlignment="1">
      <alignment horizontal="center" vertical="top" wrapText="1"/>
    </xf>
    <xf numFmtId="176" fontId="3" fillId="0" borderId="0" xfId="156" applyFont="1" applyAlignment="1">
      <alignment vertical="center"/>
    </xf>
    <xf numFmtId="194" fontId="33" fillId="3" borderId="0" xfId="69" applyNumberFormat="1" applyFill="1" applyAlignment="1" applyProtection="1">
      <alignment vertical="center" wrapText="1"/>
      <protection locked="0"/>
    </xf>
    <xf numFmtId="194" fontId="40" fillId="3" borderId="0" xfId="69" applyNumberFormat="1" applyFont="1" applyFill="1" applyAlignment="1" applyProtection="1">
      <alignment horizontal="left" vertical="center" wrapText="1" indent="2"/>
      <protection locked="0"/>
    </xf>
    <xf numFmtId="194" fontId="41" fillId="3" borderId="0" xfId="69" applyNumberFormat="1" applyFont="1" applyFill="1" applyAlignment="1" applyProtection="1">
      <alignment vertical="center" wrapText="1"/>
      <protection locked="0"/>
    </xf>
    <xf numFmtId="194" fontId="33" fillId="3" borderId="0" xfId="69" applyNumberFormat="1" applyFill="1" applyAlignment="1" applyProtection="1">
      <alignment horizontal="left" vertical="center" wrapText="1" indent="2"/>
      <protection locked="0"/>
    </xf>
    <xf numFmtId="194" fontId="41" fillId="3" borderId="0" xfId="69" applyNumberFormat="1" applyFont="1" applyFill="1" applyAlignment="1" applyProtection="1">
      <alignment horizontal="left" vertical="center" wrapText="1" indent="3"/>
      <protection locked="0"/>
    </xf>
    <xf numFmtId="194" fontId="41" fillId="3" borderId="0" xfId="69" applyNumberFormat="1" applyFont="1" applyFill="1" applyAlignment="1" applyProtection="1">
      <alignment horizontal="left" vertical="center" wrapText="1"/>
      <protection locked="0"/>
    </xf>
    <xf numFmtId="194" fontId="33" fillId="3" borderId="0" xfId="69" applyNumberFormat="1" applyFill="1" applyAlignment="1" applyProtection="1">
      <alignment horizontal="left" vertical="center" wrapText="1" indent="1"/>
      <protection locked="0"/>
    </xf>
    <xf numFmtId="194" fontId="33" fillId="3" borderId="0" xfId="69" applyNumberFormat="1" applyFill="1" applyAlignment="1" applyProtection="1">
      <alignment wrapText="1"/>
      <protection locked="0"/>
    </xf>
    <xf numFmtId="194" fontId="33" fillId="3" borderId="0" xfId="69" applyNumberFormat="1" applyFill="1" applyAlignment="1">
      <alignment wrapText="1"/>
    </xf>
    <xf numFmtId="194" fontId="42" fillId="3" borderId="0" xfId="69" applyNumberFormat="1" applyFont="1" applyFill="1" applyAlignment="1">
      <alignment horizontal="center" wrapText="1"/>
    </xf>
    <xf numFmtId="194" fontId="43" fillId="3" borderId="0" xfId="69" applyNumberFormat="1" applyFont="1" applyFill="1" applyAlignment="1">
      <alignment horizontal="center" wrapText="1"/>
    </xf>
    <xf numFmtId="194" fontId="33" fillId="3" borderId="0" xfId="69" applyNumberFormat="1" applyFill="1" applyAlignment="1">
      <alignment vertical="center" wrapText="1"/>
    </xf>
    <xf numFmtId="194" fontId="44" fillId="3" borderId="0" xfId="69" applyNumberFormat="1" applyFont="1" applyFill="1" applyAlignment="1">
      <alignment horizontal="left" vertical="center" wrapText="1"/>
    </xf>
    <xf numFmtId="194" fontId="45" fillId="3" borderId="0" xfId="69" applyNumberFormat="1" applyFont="1" applyFill="1" applyAlignment="1">
      <alignment horizontal="left" vertical="center" wrapText="1" indent="1"/>
    </xf>
    <xf numFmtId="194" fontId="46" fillId="3" borderId="0" xfId="69" applyNumberFormat="1" applyFont="1" applyFill="1" applyAlignment="1" applyProtection="1">
      <alignment horizontal="left" vertical="center" wrapText="1" indent="1"/>
      <protection locked="0"/>
    </xf>
    <xf numFmtId="194" fontId="46" fillId="3" borderId="0" xfId="69" applyNumberFormat="1" applyFont="1" applyFill="1" applyAlignment="1">
      <alignment horizontal="left" vertical="center" wrapText="1" indent="1"/>
    </xf>
    <xf numFmtId="194" fontId="45" fillId="3" borderId="0" xfId="69" applyNumberFormat="1" applyFont="1" applyFill="1" applyAlignment="1" applyProtection="1">
      <alignment horizontal="left" vertical="center" wrapText="1" indent="1"/>
      <protection locked="0"/>
    </xf>
    <xf numFmtId="194" fontId="44" fillId="3" borderId="0" xfId="69" applyNumberFormat="1" applyFont="1" applyFill="1" applyAlignment="1" applyProtection="1">
      <alignment horizontal="left" vertical="center" wrapText="1"/>
      <protection locked="0"/>
    </xf>
    <xf numFmtId="194" fontId="30" fillId="3" borderId="0" xfId="0" applyNumberFormat="1" applyFont="1" applyFill="1" applyAlignment="1" applyProtection="1">
      <alignment horizontal="left" vertical="center" wrapText="1" indent="1"/>
      <protection locked="0"/>
    </xf>
    <xf numFmtId="194" fontId="30" fillId="3" borderId="0" xfId="69" applyNumberFormat="1" applyFont="1" applyFill="1" applyAlignment="1" applyProtection="1">
      <alignment horizontal="left" vertical="center" wrapText="1" indent="1"/>
      <protection locked="0"/>
    </xf>
    <xf numFmtId="194" fontId="33" fillId="3" borderId="0" xfId="69" applyNumberFormat="1" applyFont="1" applyFill="1" applyAlignment="1" applyProtection="1">
      <alignment horizontal="left" vertical="center" wrapText="1" indent="1"/>
      <protection locked="0"/>
    </xf>
    <xf numFmtId="194" fontId="47" fillId="3" borderId="0" xfId="69" applyNumberFormat="1" applyFont="1" applyFill="1" applyAlignment="1" applyProtection="1">
      <alignment horizontal="left" vertical="center" wrapText="1" indent="1"/>
      <protection locked="0"/>
    </xf>
    <xf numFmtId="194" fontId="0" fillId="3" borderId="0" xfId="69" applyNumberFormat="1" applyFont="1" applyFill="1" applyAlignment="1" applyProtection="1">
      <alignment horizontal="left" vertical="center" wrapText="1" indent="1"/>
      <protection locked="0"/>
    </xf>
    <xf numFmtId="194" fontId="30" fillId="3" borderId="0" xfId="73" applyNumberFormat="1" applyFont="1" applyFill="1" applyAlignment="1" applyProtection="1">
      <alignment horizontal="left" vertical="center" wrapText="1"/>
      <protection locked="0"/>
    </xf>
    <xf numFmtId="194" fontId="0" fillId="3" borderId="0" xfId="0" applyNumberFormat="1" applyFont="1" applyFill="1" applyAlignment="1" applyProtection="1">
      <alignment horizontal="left" vertical="center" wrapText="1" indent="1"/>
      <protection locked="0"/>
    </xf>
    <xf numFmtId="194" fontId="0" fillId="3" borderId="0" xfId="69" applyNumberFormat="1" applyFont="1" applyFill="1" applyAlignment="1" applyProtection="1">
      <alignment horizontal="left" vertical="center" wrapText="1" indent="2"/>
      <protection locked="0"/>
    </xf>
    <xf numFmtId="194" fontId="0" fillId="3" borderId="0" xfId="69" applyNumberFormat="1" applyFont="1" applyFill="1" applyAlignment="1" applyProtection="1">
      <alignment horizontal="left" vertical="center" wrapText="1" indent="3"/>
      <protection locked="0"/>
    </xf>
    <xf numFmtId="194" fontId="30" fillId="3" borderId="0" xfId="69" applyNumberFormat="1" applyFont="1" applyFill="1" applyAlignment="1" applyProtection="1">
      <alignment vertical="center" wrapText="1"/>
      <protection locked="0"/>
    </xf>
    <xf numFmtId="194" fontId="33" fillId="3" borderId="0" xfId="69" applyNumberFormat="1" applyFont="1" applyFill="1" applyAlignment="1" applyProtection="1">
      <alignment vertical="center" wrapText="1"/>
      <protection locked="0"/>
    </xf>
    <xf numFmtId="194" fontId="30" fillId="3" borderId="0" xfId="0" applyNumberFormat="1" applyFont="1" applyFill="1" applyAlignment="1" applyProtection="1">
      <alignment horizontal="left" vertical="center" wrapText="1"/>
      <protection locked="0"/>
    </xf>
    <xf numFmtId="194" fontId="0" fillId="3" borderId="0" xfId="69" applyNumberFormat="1" applyFont="1" applyFill="1" applyAlignment="1" applyProtection="1">
      <alignment horizontal="left" wrapText="1" indent="2"/>
      <protection locked="0"/>
    </xf>
    <xf numFmtId="194" fontId="30" fillId="3" borderId="0" xfId="69" applyNumberFormat="1" applyFont="1" applyFill="1" applyAlignment="1" applyProtection="1">
      <alignment horizontal="left" vertical="center" indent="1"/>
      <protection locked="0"/>
    </xf>
    <xf numFmtId="194" fontId="33" fillId="3" borderId="0" xfId="69" applyNumberFormat="1" applyFont="1" applyFill="1" applyAlignment="1" applyProtection="1">
      <alignment horizontal="left" vertical="center" indent="1"/>
      <protection locked="0"/>
    </xf>
    <xf numFmtId="194" fontId="47" fillId="3" borderId="0" xfId="69" applyNumberFormat="1" applyFont="1" applyFill="1" applyAlignment="1" applyProtection="1">
      <alignment horizontal="left" vertical="center" wrapText="1" indent="2"/>
      <protection locked="0"/>
    </xf>
    <xf numFmtId="194" fontId="47" fillId="3" borderId="0" xfId="69" applyNumberFormat="1" applyFont="1" applyFill="1" applyAlignment="1" applyProtection="1">
      <alignment horizontal="left" vertical="center" wrapText="1" indent="3"/>
      <protection locked="0"/>
    </xf>
    <xf numFmtId="194" fontId="30" fillId="3" borderId="0" xfId="69" applyNumberFormat="1" applyFont="1" applyFill="1" applyAlignment="1" applyProtection="1">
      <alignment horizontal="left" wrapText="1" indent="1"/>
      <protection locked="0"/>
    </xf>
    <xf numFmtId="194" fontId="33" fillId="3" borderId="0" xfId="69" applyNumberFormat="1" applyFont="1" applyFill="1" applyAlignment="1" applyProtection="1">
      <alignment horizontal="left" wrapText="1" indent="1"/>
      <protection locked="0"/>
    </xf>
    <xf numFmtId="194" fontId="30" fillId="3" borderId="0" xfId="0" applyNumberFormat="1" applyFont="1" applyFill="1" applyAlignment="1" applyProtection="1">
      <alignment horizontal="left" wrapText="1" indent="1"/>
      <protection locked="0"/>
    </xf>
    <xf numFmtId="194" fontId="0" fillId="3" borderId="0" xfId="69" applyNumberFormat="1" applyFont="1" applyFill="1" applyAlignment="1" applyProtection="1">
      <alignment horizontal="left" wrapText="1" indent="3"/>
      <protection locked="0"/>
    </xf>
    <xf numFmtId="194" fontId="0" fillId="3" borderId="0" xfId="69" applyNumberFormat="1" applyFont="1" applyFill="1" applyAlignment="1" applyProtection="1">
      <alignment horizontal="left" wrapText="1" indent="1"/>
      <protection locked="0"/>
    </xf>
    <xf numFmtId="194" fontId="0" fillId="3" borderId="0" xfId="69" applyNumberFormat="1" applyFont="1" applyFill="1" applyAlignment="1" applyProtection="1">
      <alignment vertical="center" wrapText="1"/>
      <protection locked="0"/>
    </xf>
    <xf numFmtId="194" fontId="9" fillId="0" borderId="0" xfId="155" applyNumberFormat="1" applyFont="1" applyAlignment="1" applyProtection="1">
      <alignment vertical="center"/>
      <protection locked="0"/>
    </xf>
    <xf numFmtId="194" fontId="3" fillId="0" borderId="0" xfId="155" applyNumberFormat="1" applyFont="1" applyAlignment="1" applyProtection="1">
      <alignment horizontal="center" vertical="center"/>
      <protection locked="0"/>
    </xf>
    <xf numFmtId="194" fontId="6" fillId="0" borderId="0" xfId="70" applyNumberFormat="1" applyFont="1" applyAlignment="1" applyProtection="1">
      <alignment vertical="center"/>
      <protection locked="0"/>
    </xf>
    <xf numFmtId="194" fontId="3" fillId="0" borderId="0" xfId="70" applyNumberFormat="1" applyFont="1" applyAlignment="1" applyProtection="1">
      <alignment vertical="center"/>
      <protection locked="0"/>
    </xf>
    <xf numFmtId="194" fontId="3" fillId="0" borderId="0" xfId="155" applyNumberFormat="1" applyFont="1" applyAlignment="1" applyProtection="1">
      <alignment vertical="center"/>
      <protection locked="0"/>
    </xf>
    <xf numFmtId="194" fontId="48" fillId="0" borderId="0" xfId="70" applyNumberFormat="1" applyFont="1" applyAlignment="1" applyProtection="1">
      <alignment horizontal="centerContinuous" vertical="center"/>
      <protection locked="0"/>
    </xf>
    <xf numFmtId="194" fontId="9" fillId="0" borderId="0" xfId="70" applyNumberFormat="1" applyFont="1" applyAlignment="1" applyProtection="1">
      <alignment horizontal="centerContinuous" vertical="center"/>
      <protection locked="0"/>
    </xf>
    <xf numFmtId="194" fontId="3" fillId="0" borderId="0" xfId="70" applyNumberFormat="1" applyFont="1" applyAlignment="1" applyProtection="1">
      <alignment horizontal="center" vertical="center"/>
      <protection locked="0"/>
    </xf>
    <xf numFmtId="194" fontId="49" fillId="0" borderId="0" xfId="70" applyNumberFormat="1" applyFont="1" applyAlignment="1" applyProtection="1">
      <alignment horizontal="left" vertical="center"/>
      <protection locked="0"/>
    </xf>
    <xf numFmtId="194" fontId="36" fillId="0" borderId="14" xfId="155" applyNumberFormat="1" applyFont="1" applyBorder="1" applyAlignment="1" applyProtection="1">
      <alignment horizontal="centerContinuous" vertical="center"/>
      <protection locked="0"/>
    </xf>
    <xf numFmtId="194" fontId="36" fillId="0" borderId="15" xfId="70" applyNumberFormat="1" applyFont="1" applyBorder="1" applyAlignment="1" applyProtection="1">
      <alignment horizontal="center" vertical="center"/>
      <protection locked="0"/>
    </xf>
    <xf numFmtId="194" fontId="7" fillId="0" borderId="15" xfId="155" applyNumberFormat="1" applyFont="1" applyBorder="1" applyAlignment="1" applyProtection="1">
      <alignment horizontal="center" vertical="center"/>
      <protection locked="0"/>
    </xf>
    <xf numFmtId="176" fontId="0" fillId="0" borderId="16" xfId="0" applyBorder="1"/>
    <xf numFmtId="176" fontId="0" fillId="0" borderId="17" xfId="0" applyBorder="1"/>
    <xf numFmtId="194" fontId="6" fillId="0" borderId="18" xfId="155" applyNumberFormat="1" applyFont="1" applyBorder="1" applyAlignment="1" applyProtection="1">
      <alignment horizontal="centerContinuous" vertical="center"/>
      <protection locked="0"/>
    </xf>
    <xf numFmtId="194" fontId="36" fillId="0" borderId="4" xfId="70" applyNumberFormat="1" applyFont="1" applyBorder="1" applyAlignment="1" applyProtection="1">
      <alignment horizontal="center" vertical="center"/>
      <protection locked="0"/>
    </xf>
    <xf numFmtId="194" fontId="3" fillId="0" borderId="4" xfId="155" applyNumberFormat="1" applyFont="1" applyBorder="1" applyAlignment="1" applyProtection="1">
      <alignment horizontal="center" vertical="center"/>
      <protection locked="0"/>
    </xf>
    <xf numFmtId="176" fontId="0" fillId="0" borderId="9" xfId="0" applyBorder="1"/>
    <xf numFmtId="176" fontId="0" fillId="0" borderId="7" xfId="0" applyBorder="1"/>
    <xf numFmtId="194" fontId="36" fillId="0" borderId="4" xfId="155" applyNumberFormat="1" applyFont="1" applyBorder="1" applyAlignment="1" applyProtection="1">
      <alignment horizontal="center" vertical="center"/>
      <protection locked="0"/>
    </xf>
    <xf numFmtId="194" fontId="36" fillId="0" borderId="19" xfId="70" applyNumberFormat="1" applyFont="1" applyBorder="1" applyAlignment="1" applyProtection="1">
      <alignment horizontal="center" vertical="center"/>
      <protection locked="0"/>
    </xf>
    <xf numFmtId="194" fontId="7" fillId="0" borderId="4" xfId="155" applyNumberFormat="1" applyFont="1" applyBorder="1" applyAlignment="1" applyProtection="1">
      <alignment horizontal="center" vertical="center"/>
      <protection locked="0"/>
    </xf>
    <xf numFmtId="176" fontId="0" fillId="0" borderId="5" xfId="0" applyBorder="1"/>
    <xf numFmtId="194" fontId="36" fillId="0" borderId="19" xfId="155" applyNumberFormat="1" applyFont="1" applyBorder="1" applyAlignment="1" applyProtection="1">
      <alignment horizontal="center" vertical="center"/>
      <protection locked="0"/>
    </xf>
    <xf numFmtId="194" fontId="6" fillId="0" borderId="4" xfId="155" applyNumberFormat="1" applyFont="1" applyBorder="1" applyAlignment="1" applyProtection="1">
      <alignment horizontal="center" vertical="center"/>
      <protection locked="0"/>
    </xf>
    <xf numFmtId="194" fontId="3" fillId="0" borderId="8" xfId="155" applyNumberFormat="1" applyFont="1" applyBorder="1" applyAlignment="1" applyProtection="1">
      <alignment horizontal="centerContinuous" vertical="center"/>
      <protection locked="0"/>
    </xf>
    <xf numFmtId="194" fontId="3" fillId="0" borderId="7" xfId="155" applyNumberFormat="1" applyFont="1" applyBorder="1" applyAlignment="1" applyProtection="1">
      <alignment horizontal="centerContinuous" vertical="center"/>
      <protection locked="0"/>
    </xf>
    <xf numFmtId="194" fontId="7" fillId="0" borderId="4" xfId="155" applyNumberFormat="1" applyFont="1" applyBorder="1" applyAlignment="1" applyProtection="1">
      <alignment horizontal="center" vertical="center" wrapText="1"/>
      <protection locked="0"/>
    </xf>
    <xf numFmtId="194" fontId="36" fillId="0" borderId="20" xfId="155" applyNumberFormat="1" applyFont="1" applyBorder="1" applyAlignment="1" applyProtection="1">
      <alignment horizontal="center" vertical="center"/>
      <protection locked="0"/>
    </xf>
    <xf numFmtId="176" fontId="0" fillId="0" borderId="21" xfId="0" applyBorder="1"/>
    <xf numFmtId="176" fontId="0" fillId="0" borderId="22" xfId="0" applyBorder="1"/>
    <xf numFmtId="194" fontId="36" fillId="0" borderId="23" xfId="155" applyNumberFormat="1" applyFont="1" applyBorder="1" applyAlignment="1" applyProtection="1">
      <alignment horizontal="centerContinuous" vertical="center"/>
      <protection locked="0"/>
    </xf>
    <xf numFmtId="176" fontId="0" fillId="0" borderId="24" xfId="0" applyBorder="1"/>
    <xf numFmtId="176" fontId="0" fillId="0" borderId="1" xfId="0" applyBorder="1"/>
    <xf numFmtId="176" fontId="0" fillId="0" borderId="6" xfId="0" applyBorder="1"/>
    <xf numFmtId="201" fontId="3" fillId="0" borderId="19" xfId="155" applyNumberFormat="1" applyFont="1" applyBorder="1" applyAlignment="1" applyProtection="1">
      <alignment horizontal="center" vertical="center"/>
      <protection locked="0"/>
    </xf>
    <xf numFmtId="194" fontId="7" fillId="0" borderId="4" xfId="236" applyNumberFormat="1" applyFont="1" applyBorder="1" applyAlignment="1" applyProtection="1">
      <alignment horizontal="center"/>
      <protection locked="0"/>
    </xf>
    <xf numFmtId="194" fontId="3" fillId="0" borderId="4" xfId="236" applyNumberFormat="1" applyFont="1" applyBorder="1" applyAlignment="1" applyProtection="1">
      <alignment horizontal="right"/>
      <protection locked="0"/>
    </xf>
    <xf numFmtId="194" fontId="3" fillId="0" borderId="7" xfId="155" applyNumberFormat="1" applyFont="1" applyBorder="1" applyAlignment="1" applyProtection="1">
      <alignment vertical="center"/>
      <protection locked="0"/>
    </xf>
    <xf numFmtId="194" fontId="7" fillId="0" borderId="25" xfId="155" applyNumberFormat="1" applyFont="1" applyBorder="1" applyAlignment="1" applyProtection="1">
      <alignment horizontal="center" vertical="center"/>
      <protection locked="0"/>
    </xf>
    <xf numFmtId="194" fontId="3" fillId="0" borderId="3" xfId="155" applyNumberFormat="1" applyFont="1" applyBorder="1" applyAlignment="1" applyProtection="1">
      <alignment vertical="center"/>
      <protection locked="0"/>
    </xf>
    <xf numFmtId="194" fontId="36" fillId="0" borderId="26" xfId="155" applyNumberFormat="1" applyFont="1" applyBorder="1" applyAlignment="1" applyProtection="1">
      <alignment horizontal="centerContinuous" vertical="center"/>
      <protection locked="0"/>
    </xf>
    <xf numFmtId="194" fontId="6" fillId="0" borderId="16" xfId="155" applyNumberFormat="1" applyFont="1" applyBorder="1" applyAlignment="1" applyProtection="1">
      <alignment horizontal="centerContinuous" vertical="center"/>
      <protection locked="0"/>
    </xf>
    <xf numFmtId="194" fontId="6" fillId="0" borderId="17" xfId="155" applyNumberFormat="1" applyFont="1" applyBorder="1" applyAlignment="1" applyProtection="1">
      <alignment horizontal="centerContinuous" vertical="center"/>
      <protection locked="0"/>
    </xf>
    <xf numFmtId="194" fontId="7" fillId="0" borderId="4" xfId="82" applyNumberFormat="1" applyFont="1" applyBorder="1" applyAlignment="1" applyProtection="1">
      <alignment horizontal="center"/>
      <protection locked="0"/>
    </xf>
    <xf numFmtId="201" fontId="3" fillId="0" borderId="25" xfId="155" applyNumberFormat="1" applyFont="1" applyBorder="1" applyAlignment="1" applyProtection="1">
      <alignment horizontal="center" vertical="center"/>
      <protection locked="0"/>
    </xf>
    <xf numFmtId="201" fontId="3" fillId="0" borderId="27" xfId="155" applyNumberFormat="1" applyFont="1" applyBorder="1" applyAlignment="1" applyProtection="1">
      <alignment horizontal="center" vertical="center"/>
      <protection locked="0"/>
    </xf>
    <xf numFmtId="194" fontId="7" fillId="0" borderId="28" xfId="82" applyNumberFormat="1" applyFont="1" applyBorder="1" applyAlignment="1" applyProtection="1">
      <alignment horizontal="center"/>
      <protection locked="0"/>
    </xf>
    <xf numFmtId="176" fontId="0" fillId="0" borderId="29" xfId="0" applyBorder="1"/>
    <xf numFmtId="176" fontId="0" fillId="0" borderId="30" xfId="0" applyBorder="1"/>
    <xf numFmtId="194" fontId="3" fillId="0" borderId="28" xfId="155" applyNumberFormat="1" applyFont="1" applyBorder="1" applyAlignment="1" applyProtection="1">
      <alignment horizontal="center" vertical="center"/>
      <protection locked="0"/>
    </xf>
    <xf numFmtId="194" fontId="3" fillId="0" borderId="31" xfId="70" applyNumberFormat="1" applyFont="1" applyBorder="1" applyAlignment="1" applyProtection="1">
      <alignment horizontal="center" vertical="center"/>
      <protection locked="0"/>
    </xf>
    <xf numFmtId="194" fontId="3" fillId="0" borderId="31" xfId="155" applyNumberFormat="1" applyFont="1" applyBorder="1" applyAlignment="1" applyProtection="1">
      <alignment vertical="center"/>
      <protection locked="0"/>
    </xf>
    <xf numFmtId="194" fontId="7" fillId="0" borderId="31" xfId="70" applyNumberFormat="1" applyFont="1" applyBorder="1" applyAlignment="1" applyProtection="1">
      <alignment horizontal="right" vertical="center"/>
      <protection locked="0"/>
    </xf>
    <xf numFmtId="194" fontId="36" fillId="0" borderId="15" xfId="155" applyNumberFormat="1" applyFont="1" applyBorder="1" applyAlignment="1" applyProtection="1">
      <alignment horizontal="center" vertical="center"/>
      <protection locked="0"/>
    </xf>
    <xf numFmtId="194" fontId="3" fillId="0" borderId="32" xfId="155" applyNumberFormat="1" applyFont="1" applyBorder="1" applyAlignment="1" applyProtection="1">
      <alignment horizontal="center" vertical="center"/>
      <protection locked="0"/>
    </xf>
    <xf numFmtId="194" fontId="0" fillId="0" borderId="4" xfId="155" applyNumberFormat="1" applyFont="1" applyBorder="1" applyAlignment="1" applyProtection="1">
      <alignment horizontal="center" vertical="center"/>
      <protection locked="0"/>
    </xf>
    <xf numFmtId="194" fontId="36" fillId="0" borderId="5" xfId="155" applyNumberFormat="1" applyFont="1" applyBorder="1" applyAlignment="1" applyProtection="1">
      <alignment horizontal="center" vertical="center"/>
      <protection locked="0"/>
    </xf>
    <xf numFmtId="194" fontId="3" fillId="0" borderId="33" xfId="155" applyNumberFormat="1" applyFont="1" applyBorder="1" applyAlignment="1" applyProtection="1">
      <alignment horizontal="center" vertical="center"/>
      <protection locked="0"/>
    </xf>
    <xf numFmtId="194" fontId="3" fillId="0" borderId="34" xfId="155" applyNumberFormat="1" applyFont="1" applyBorder="1" applyAlignment="1" applyProtection="1">
      <alignment horizontal="center" vertical="center"/>
      <protection locked="0"/>
    </xf>
    <xf numFmtId="194" fontId="50" fillId="0" borderId="4" xfId="155" applyNumberFormat="1" applyFont="1" applyBorder="1" applyAlignment="1" applyProtection="1">
      <alignment horizontal="center" vertical="center"/>
      <protection locked="0"/>
    </xf>
    <xf numFmtId="194" fontId="50" fillId="0" borderId="34" xfId="155" applyNumberFormat="1" applyFont="1" applyBorder="1" applyAlignment="1" applyProtection="1">
      <alignment horizontal="center" vertical="center"/>
      <protection locked="0"/>
    </xf>
    <xf numFmtId="194" fontId="6" fillId="0" borderId="35" xfId="155" applyNumberFormat="1" applyFont="1" applyBorder="1" applyAlignment="1" applyProtection="1">
      <alignment horizontal="centerContinuous" vertical="center"/>
      <protection locked="0"/>
    </xf>
    <xf numFmtId="194" fontId="36" fillId="0" borderId="34" xfId="70" applyNumberFormat="1" applyFont="1" applyBorder="1" applyAlignment="1" applyProtection="1">
      <alignment horizontal="center" vertical="center"/>
      <protection locked="0"/>
    </xf>
    <xf numFmtId="194" fontId="3" fillId="0" borderId="4" xfId="3" applyNumberFormat="1" applyFont="1" applyBorder="1" applyAlignment="1" applyProtection="1">
      <alignment horizontal="right"/>
      <protection locked="0"/>
    </xf>
    <xf numFmtId="194" fontId="3" fillId="0" borderId="34" xfId="3" applyNumberFormat="1" applyFont="1" applyBorder="1" applyAlignment="1" applyProtection="1">
      <alignment horizontal="right"/>
      <protection locked="0"/>
    </xf>
    <xf numFmtId="194" fontId="3" fillId="0" borderId="4" xfId="155" applyNumberFormat="1" applyFont="1" applyBorder="1" applyAlignment="1" applyProtection="1">
      <alignment vertical="center"/>
      <protection locked="0"/>
    </xf>
    <xf numFmtId="194" fontId="3" fillId="0" borderId="34" xfId="155" applyNumberFormat="1" applyFont="1" applyBorder="1" applyAlignment="1" applyProtection="1">
      <alignment vertical="center"/>
      <protection locked="0"/>
    </xf>
    <xf numFmtId="194" fontId="3" fillId="0" borderId="2" xfId="155" applyNumberFormat="1" applyFont="1" applyBorder="1" applyAlignment="1" applyProtection="1">
      <alignment vertical="center"/>
      <protection locked="0"/>
    </xf>
    <xf numFmtId="194" fontId="3" fillId="0" borderId="36" xfId="155" applyNumberFormat="1" applyFont="1" applyBorder="1" applyAlignment="1" applyProtection="1">
      <alignment vertical="center"/>
      <protection locked="0"/>
    </xf>
    <xf numFmtId="194" fontId="36" fillId="0" borderId="32" xfId="155" applyNumberFormat="1" applyFont="1" applyBorder="1" applyAlignment="1" applyProtection="1">
      <alignment horizontal="center" vertical="center"/>
      <protection locked="0"/>
    </xf>
    <xf numFmtId="194" fontId="3" fillId="0" borderId="4" xfId="3" applyNumberFormat="1" applyFont="1" applyBorder="1" applyAlignment="1" applyProtection="1">
      <alignment horizontal="center"/>
      <protection locked="0"/>
    </xf>
    <xf numFmtId="194" fontId="7" fillId="0" borderId="34" xfId="155" applyNumberFormat="1" applyFont="1" applyBorder="1" applyAlignment="1" applyProtection="1">
      <alignment horizontal="center" vertical="center"/>
      <protection locked="0"/>
    </xf>
    <xf numFmtId="194" fontId="3" fillId="0" borderId="37" xfId="155" applyNumberFormat="1" applyFont="1" applyBorder="1" applyAlignment="1" applyProtection="1">
      <alignment vertical="center"/>
      <protection locked="0"/>
    </xf>
    <xf numFmtId="194" fontId="3" fillId="0" borderId="9" xfId="155" applyNumberFormat="1" applyFont="1" applyBorder="1" applyAlignment="1" applyProtection="1">
      <alignment vertical="center"/>
      <protection locked="0"/>
    </xf>
    <xf numFmtId="194" fontId="3" fillId="0" borderId="29" xfId="155" applyNumberFormat="1" applyFont="1" applyBorder="1" applyAlignment="1" applyProtection="1">
      <alignment vertical="center"/>
      <protection locked="0"/>
    </xf>
    <xf numFmtId="194" fontId="3" fillId="0" borderId="28" xfId="3" applyNumberFormat="1" applyFont="1" applyBorder="1" applyAlignment="1" applyProtection="1">
      <alignment horizontal="center"/>
      <protection locked="0"/>
    </xf>
    <xf numFmtId="194" fontId="7" fillId="0" borderId="38" xfId="155" applyNumberFormat="1" applyFont="1" applyBorder="1" applyAlignment="1" applyProtection="1">
      <alignment horizontal="center" vertical="center"/>
      <protection locked="0"/>
    </xf>
    <xf numFmtId="176" fontId="51" fillId="0" borderId="0" xfId="194" applyFont="1"/>
    <xf numFmtId="176" fontId="3" fillId="0" borderId="0" xfId="194" applyFont="1"/>
    <xf numFmtId="49" fontId="52" fillId="4" borderId="1" xfId="272" applyNumberFormat="1" applyFont="1" applyFill="1" applyBorder="1" applyAlignment="1">
      <alignment horizontal="center" vertical="center"/>
    </xf>
    <xf numFmtId="176" fontId="0" fillId="0" borderId="1" xfId="178" applyBorder="1"/>
    <xf numFmtId="49" fontId="53" fillId="5" borderId="12" xfId="272" applyNumberFormat="1" applyFont="1" applyFill="1" applyBorder="1" applyAlignment="1">
      <alignment vertical="center"/>
    </xf>
    <xf numFmtId="49" fontId="54" fillId="5" borderId="37" xfId="0" applyNumberFormat="1" applyFont="1" applyFill="1" applyBorder="1" applyAlignment="1">
      <alignment vertical="top"/>
    </xf>
    <xf numFmtId="49" fontId="53" fillId="5" borderId="37" xfId="78" applyNumberFormat="1" applyFont="1" applyFill="1" applyBorder="1" applyAlignment="1">
      <alignment vertical="center"/>
    </xf>
    <xf numFmtId="49" fontId="53" fillId="5" borderId="37" xfId="78" applyNumberFormat="1" applyFont="1" applyFill="1" applyBorder="1" applyAlignment="1">
      <alignment horizontal="center" vertical="center"/>
    </xf>
    <xf numFmtId="49" fontId="53" fillId="6" borderId="12" xfId="272" applyNumberFormat="1" applyFont="1" applyFill="1" applyBorder="1" applyAlignment="1">
      <alignment vertical="top"/>
    </xf>
    <xf numFmtId="176" fontId="54" fillId="6" borderId="37" xfId="0" applyFont="1" applyFill="1" applyBorder="1" applyAlignment="1">
      <alignment horizontal="left"/>
    </xf>
    <xf numFmtId="176" fontId="51" fillId="6" borderId="37" xfId="194" applyFont="1" applyFill="1" applyBorder="1"/>
    <xf numFmtId="49" fontId="53" fillId="6" borderId="37" xfId="78" applyNumberFormat="1" applyFont="1" applyFill="1" applyBorder="1" applyAlignment="1">
      <alignment vertical="top"/>
    </xf>
    <xf numFmtId="49" fontId="53" fillId="6" borderId="37" xfId="78" applyNumberFormat="1" applyFont="1" applyFill="1" applyBorder="1" applyAlignment="1">
      <alignment horizontal="center" vertical="top"/>
    </xf>
    <xf numFmtId="49" fontId="53" fillId="6" borderId="13" xfId="272" applyNumberFormat="1" applyFont="1" applyFill="1" applyBorder="1" applyAlignment="1">
      <alignment horizontal="left" vertical="center"/>
    </xf>
    <xf numFmtId="49" fontId="54" fillId="6" borderId="0" xfId="0" applyNumberFormat="1" applyFont="1" applyFill="1" applyAlignment="1">
      <alignment horizontal="left" vertical="center"/>
    </xf>
    <xf numFmtId="176" fontId="55" fillId="6" borderId="0" xfId="0" applyFont="1" applyFill="1"/>
    <xf numFmtId="49" fontId="54" fillId="6" borderId="0" xfId="0" applyNumberFormat="1" applyFont="1" applyFill="1" applyAlignment="1">
      <alignment horizontal="left" vertical="top"/>
    </xf>
    <xf numFmtId="49" fontId="54" fillId="6" borderId="0" xfId="0" applyNumberFormat="1" applyFont="1" applyFill="1" applyAlignment="1">
      <alignment vertical="center"/>
    </xf>
    <xf numFmtId="49" fontId="53" fillId="6" borderId="0" xfId="78" applyNumberFormat="1" applyFont="1" applyFill="1" applyAlignment="1">
      <alignment horizontal="left" vertical="center"/>
    </xf>
    <xf numFmtId="49" fontId="53" fillId="6" borderId="0" xfId="78" applyNumberFormat="1" applyFont="1" applyFill="1" applyAlignment="1">
      <alignment vertical="center"/>
    </xf>
    <xf numFmtId="49" fontId="53" fillId="6" borderId="13" xfId="272" applyNumberFormat="1" applyFont="1" applyFill="1" applyBorder="1" applyAlignment="1">
      <alignment vertical="center"/>
    </xf>
    <xf numFmtId="176" fontId="51" fillId="6" borderId="0" xfId="194" applyFont="1" applyFill="1"/>
    <xf numFmtId="49" fontId="55" fillId="6" borderId="0" xfId="0" applyNumberFormat="1" applyFont="1" applyFill="1" applyAlignment="1">
      <alignment vertical="center"/>
    </xf>
    <xf numFmtId="49" fontId="56" fillId="6" borderId="0" xfId="0" applyNumberFormat="1" applyFont="1" applyFill="1" applyAlignment="1">
      <alignment vertical="center"/>
    </xf>
    <xf numFmtId="49" fontId="51" fillId="6" borderId="0" xfId="170" applyNumberFormat="1" applyFont="1" applyFill="1" applyAlignment="1">
      <alignment vertical="center"/>
    </xf>
    <xf numFmtId="176" fontId="55" fillId="7" borderId="0" xfId="0" applyFont="1" applyFill="1"/>
    <xf numFmtId="176" fontId="51" fillId="6" borderId="13" xfId="194" applyFont="1" applyFill="1" applyBorder="1"/>
    <xf numFmtId="49" fontId="53" fillId="5" borderId="3" xfId="78" applyNumberFormat="1" applyFont="1" applyFill="1" applyBorder="1" applyAlignment="1">
      <alignment vertical="center"/>
    </xf>
    <xf numFmtId="49" fontId="53" fillId="6" borderId="3" xfId="78" applyNumberFormat="1" applyFont="1" applyFill="1" applyBorder="1" applyAlignment="1">
      <alignment vertical="top"/>
    </xf>
    <xf numFmtId="49" fontId="53" fillId="6" borderId="39" xfId="78" applyNumberFormat="1" applyFont="1" applyFill="1" applyBorder="1" applyAlignment="1">
      <alignment vertical="center"/>
    </xf>
    <xf numFmtId="176" fontId="51" fillId="6" borderId="39" xfId="194" applyFont="1" applyFill="1" applyBorder="1"/>
    <xf numFmtId="210" fontId="53" fillId="6" borderId="39" xfId="78" applyNumberFormat="1" applyFont="1" applyFill="1" applyBorder="1" applyAlignment="1">
      <alignment vertical="center"/>
    </xf>
    <xf numFmtId="176" fontId="55" fillId="6" borderId="39" xfId="0" applyFont="1" applyFill="1" applyBorder="1"/>
    <xf numFmtId="176" fontId="51" fillId="6" borderId="11" xfId="194" applyFont="1" applyFill="1" applyBorder="1"/>
    <xf numFmtId="176" fontId="51" fillId="6" borderId="1" xfId="194" applyFont="1" applyFill="1" applyBorder="1"/>
    <xf numFmtId="49" fontId="54" fillId="6" borderId="1" xfId="0" applyNumberFormat="1" applyFont="1" applyFill="1" applyBorder="1" applyAlignment="1">
      <alignment vertical="center"/>
    </xf>
    <xf numFmtId="176" fontId="55" fillId="6" borderId="1" xfId="0" applyFont="1" applyFill="1" applyBorder="1"/>
    <xf numFmtId="176" fontId="51" fillId="6" borderId="6" xfId="194" applyFont="1" applyFill="1" applyBorder="1"/>
    <xf numFmtId="176" fontId="57" fillId="0" borderId="0" xfId="177" applyFont="1" applyAlignment="1">
      <alignment vertical="center"/>
    </xf>
    <xf numFmtId="176" fontId="58" fillId="0" borderId="0" xfId="177" applyFont="1" applyAlignment="1">
      <alignment horizontal="center" vertical="center"/>
    </xf>
    <xf numFmtId="176" fontId="58" fillId="0" borderId="0" xfId="177" applyFont="1" applyAlignment="1">
      <alignment vertical="center"/>
    </xf>
    <xf numFmtId="176" fontId="59" fillId="4" borderId="12" xfId="60" applyFont="1" applyFill="1" applyBorder="1" applyAlignment="1">
      <alignment vertical="center"/>
    </xf>
    <xf numFmtId="176" fontId="60" fillId="4" borderId="37" xfId="60" applyFont="1" applyFill="1" applyBorder="1" applyAlignment="1">
      <alignment horizontal="center" vertical="center"/>
    </xf>
    <xf numFmtId="176" fontId="0" fillId="0" borderId="37" xfId="0" applyBorder="1"/>
    <xf numFmtId="176" fontId="61" fillId="4" borderId="13" xfId="60" applyFont="1" applyFill="1" applyBorder="1" applyAlignment="1">
      <alignment vertical="center"/>
    </xf>
    <xf numFmtId="176" fontId="62" fillId="3" borderId="0" xfId="60" applyFont="1" applyFill="1" applyAlignment="1">
      <alignment vertical="center"/>
    </xf>
    <xf numFmtId="49" fontId="63" fillId="3" borderId="0" xfId="60" applyNumberFormat="1" applyFont="1" applyFill="1" applyAlignment="1">
      <alignment horizontal="center" vertical="center"/>
    </xf>
    <xf numFmtId="176" fontId="63" fillId="3" borderId="0" xfId="60" applyFont="1" applyFill="1" applyAlignment="1">
      <alignment vertical="center"/>
    </xf>
    <xf numFmtId="176" fontId="61" fillId="8" borderId="12" xfId="60" applyFont="1" applyFill="1" applyBorder="1" applyAlignment="1">
      <alignment vertical="center"/>
    </xf>
    <xf numFmtId="176" fontId="61" fillId="8" borderId="37" xfId="60" applyFont="1" applyFill="1" applyBorder="1" applyAlignment="1">
      <alignment vertical="center"/>
    </xf>
    <xf numFmtId="176" fontId="61" fillId="8" borderId="3" xfId="60" applyFont="1" applyFill="1" applyBorder="1" applyAlignment="1">
      <alignment vertical="center"/>
    </xf>
    <xf numFmtId="176" fontId="63" fillId="8" borderId="13" xfId="60" applyFont="1" applyFill="1" applyBorder="1" applyAlignment="1">
      <alignment vertical="center"/>
    </xf>
    <xf numFmtId="176" fontId="61" fillId="8" borderId="0" xfId="60" applyFont="1" applyFill="1" applyAlignment="1">
      <alignment vertical="center"/>
    </xf>
    <xf numFmtId="176" fontId="61" fillId="8" borderId="39" xfId="60" applyFont="1" applyFill="1" applyBorder="1" applyAlignment="1">
      <alignment vertical="center"/>
    </xf>
    <xf numFmtId="176" fontId="61" fillId="8" borderId="13" xfId="60" applyFont="1" applyFill="1" applyBorder="1" applyAlignment="1">
      <alignment vertical="center"/>
    </xf>
    <xf numFmtId="49" fontId="61" fillId="3" borderId="0" xfId="60" applyNumberFormat="1" applyFont="1" applyFill="1" applyAlignment="1">
      <alignment horizontal="center" vertical="center"/>
    </xf>
    <xf numFmtId="176" fontId="61" fillId="4" borderId="13" xfId="60" applyFont="1" applyFill="1" applyBorder="1" applyAlignment="1">
      <alignment horizontal="center" vertical="center"/>
    </xf>
    <xf numFmtId="176" fontId="63" fillId="3" borderId="0" xfId="60" applyFont="1" applyFill="1" applyAlignment="1">
      <alignment horizontal="center" vertical="center"/>
    </xf>
    <xf numFmtId="176" fontId="63" fillId="8" borderId="13" xfId="60" applyFont="1" applyFill="1" applyBorder="1" applyAlignment="1">
      <alignment horizontal="center" vertical="center"/>
    </xf>
    <xf numFmtId="176" fontId="61" fillId="8" borderId="0" xfId="60" applyFont="1" applyFill="1" applyAlignment="1">
      <alignment horizontal="center" vertical="center"/>
    </xf>
    <xf numFmtId="176" fontId="61" fillId="8" borderId="39" xfId="60" applyFont="1" applyFill="1" applyBorder="1" applyAlignment="1">
      <alignment horizontal="center" vertical="center"/>
    </xf>
    <xf numFmtId="176" fontId="62" fillId="3" borderId="0" xfId="60" applyFont="1" applyFill="1" applyAlignment="1">
      <alignment horizontal="center" vertical="center"/>
    </xf>
    <xf numFmtId="176" fontId="61" fillId="8" borderId="13" xfId="60" applyFont="1" applyFill="1" applyBorder="1" applyAlignment="1">
      <alignment horizontal="center" vertical="center"/>
    </xf>
    <xf numFmtId="176" fontId="58" fillId="9" borderId="40" xfId="209" applyFont="1" applyFill="1" applyBorder="1" applyAlignment="1" applyProtection="1">
      <alignment horizontal="center" vertical="center"/>
    </xf>
    <xf numFmtId="176" fontId="58" fillId="10" borderId="40" xfId="209" applyFont="1" applyFill="1" applyBorder="1" applyAlignment="1" applyProtection="1">
      <alignment horizontal="center" vertical="center"/>
    </xf>
    <xf numFmtId="176" fontId="58" fillId="8" borderId="0" xfId="60" applyFont="1" applyFill="1" applyAlignment="1">
      <alignment horizontal="center" vertical="center"/>
    </xf>
    <xf numFmtId="176" fontId="63" fillId="8" borderId="11" xfId="60" applyFont="1" applyFill="1" applyBorder="1" applyAlignment="1">
      <alignment horizontal="center" vertical="center"/>
    </xf>
    <xf numFmtId="176" fontId="58" fillId="8" borderId="1" xfId="60" applyFont="1" applyFill="1" applyBorder="1" applyAlignment="1">
      <alignment horizontal="center" vertical="center"/>
    </xf>
    <xf numFmtId="176" fontId="61" fillId="8" borderId="6" xfId="60" applyFont="1" applyFill="1" applyBorder="1" applyAlignment="1">
      <alignment horizontal="center" vertical="center"/>
    </xf>
    <xf numFmtId="176" fontId="61" fillId="8" borderId="11" xfId="60" applyFont="1" applyFill="1" applyBorder="1" applyAlignment="1">
      <alignment horizontal="center" vertical="center"/>
    </xf>
    <xf numFmtId="176" fontId="58" fillId="4" borderId="13" xfId="177" applyFont="1" applyFill="1" applyBorder="1" applyAlignment="1">
      <alignment vertical="center"/>
    </xf>
    <xf numFmtId="176" fontId="58" fillId="3" borderId="0" xfId="177" applyFont="1" applyFill="1" applyAlignment="1">
      <alignment vertical="center"/>
    </xf>
    <xf numFmtId="176" fontId="58" fillId="4" borderId="11" xfId="177" applyFont="1" applyFill="1" applyBorder="1" applyAlignment="1">
      <alignment vertical="center"/>
    </xf>
    <xf numFmtId="176" fontId="58" fillId="4" borderId="1" xfId="177" applyFont="1" applyFill="1" applyBorder="1" applyAlignment="1">
      <alignment vertical="center"/>
    </xf>
    <xf numFmtId="176" fontId="64" fillId="0" borderId="0" xfId="177" applyFont="1" applyAlignment="1">
      <alignment vertical="center"/>
    </xf>
    <xf numFmtId="176" fontId="59" fillId="4" borderId="3" xfId="60" applyFont="1" applyFill="1" applyBorder="1" applyAlignment="1">
      <alignment vertical="center"/>
    </xf>
    <xf numFmtId="176" fontId="61" fillId="4" borderId="39" xfId="60" applyFont="1" applyFill="1" applyBorder="1" applyAlignment="1">
      <alignment vertical="center"/>
    </xf>
    <xf numFmtId="176" fontId="61" fillId="4" borderId="39" xfId="60" applyFont="1" applyFill="1" applyBorder="1" applyAlignment="1">
      <alignment horizontal="center" vertical="center"/>
    </xf>
    <xf numFmtId="176" fontId="58" fillId="4" borderId="39" xfId="177" applyFont="1" applyFill="1" applyBorder="1" applyAlignment="1">
      <alignment vertical="center"/>
    </xf>
    <xf numFmtId="176" fontId="58" fillId="4" borderId="6" xfId="177" applyFont="1" applyFill="1" applyBorder="1" applyAlignment="1">
      <alignment vertical="center"/>
    </xf>
    <xf numFmtId="176" fontId="65" fillId="0" borderId="0" xfId="0" applyFont="1"/>
    <xf numFmtId="176" fontId="66" fillId="0" borderId="0" xfId="0" applyFont="1"/>
    <xf numFmtId="176" fontId="0" fillId="0" borderId="0" xfId="0"/>
    <xf numFmtId="176" fontId="0" fillId="0" borderId="41" xfId="0" applyBorder="1"/>
    <xf numFmtId="176" fontId="0" fillId="0" borderId="42" xfId="0" applyBorder="1"/>
    <xf numFmtId="176" fontId="67" fillId="0" borderId="43" xfId="0" applyFont="1" applyBorder="1" applyAlignment="1">
      <alignment horizontal="center"/>
    </xf>
    <xf numFmtId="176" fontId="68" fillId="0" borderId="43" xfId="0" applyFont="1" applyBorder="1" applyAlignment="1">
      <alignment horizontal="center"/>
    </xf>
    <xf numFmtId="176" fontId="66" fillId="0" borderId="43" xfId="0" applyFont="1" applyBorder="1" applyAlignment="1">
      <alignment horizontal="center"/>
    </xf>
    <xf numFmtId="176" fontId="66" fillId="0" borderId="42" xfId="0" applyFont="1" applyBorder="1"/>
    <xf numFmtId="176" fontId="66" fillId="0" borderId="0" xfId="0" applyFont="1" applyAlignment="1">
      <alignment horizontal="center" shrinkToFit="1"/>
    </xf>
    <xf numFmtId="176" fontId="69" fillId="0" borderId="0" xfId="0" applyFont="1" applyAlignment="1">
      <alignment horizontal="left" shrinkToFit="1"/>
    </xf>
    <xf numFmtId="176" fontId="0" fillId="0" borderId="44" xfId="0" applyBorder="1"/>
    <xf numFmtId="176" fontId="0" fillId="0" borderId="31" xfId="0" applyBorder="1"/>
    <xf numFmtId="176" fontId="0" fillId="0" borderId="45" xfId="0" applyBorder="1"/>
    <xf numFmtId="176" fontId="0" fillId="0" borderId="46" xfId="0" applyBorder="1"/>
    <xf numFmtId="176" fontId="66" fillId="0" borderId="46" xfId="0" applyFont="1" applyBorder="1"/>
    <xf numFmtId="176" fontId="66" fillId="0" borderId="46" xfId="0" applyFont="1" applyBorder="1" applyAlignment="1">
      <alignment horizontal="center" shrinkToFit="1"/>
    </xf>
    <xf numFmtId="176" fontId="0" fillId="0" borderId="47" xfId="0" applyBorder="1"/>
    <xf numFmtId="176" fontId="70" fillId="0" borderId="0" xfId="192" applyFont="1" applyAlignment="1" applyProtection="1">
      <alignment vertical="center"/>
      <protection locked="0" hidden="1"/>
    </xf>
    <xf numFmtId="176" fontId="0" fillId="0" borderId="0" xfId="178"/>
    <xf numFmtId="176" fontId="71" fillId="0" borderId="0" xfId="0" applyFont="1" applyAlignment="1" applyProtection="1">
      <alignment vertical="center"/>
      <protection locked="0" hidden="1"/>
    </xf>
    <xf numFmtId="176" fontId="72" fillId="0" borderId="0" xfId="0" applyFont="1" applyAlignment="1" applyProtection="1">
      <alignment vertical="center"/>
      <protection locked="0" hidden="1"/>
    </xf>
    <xf numFmtId="176" fontId="70" fillId="0" borderId="12" xfId="192" applyFont="1" applyBorder="1" applyAlignment="1" applyProtection="1">
      <alignment vertical="center"/>
      <protection locked="0" hidden="1"/>
    </xf>
    <xf numFmtId="176" fontId="70" fillId="0" borderId="37" xfId="192" applyFont="1" applyBorder="1" applyAlignment="1" applyProtection="1">
      <alignment vertical="center"/>
      <protection locked="0" hidden="1"/>
    </xf>
    <xf numFmtId="176" fontId="73" fillId="0" borderId="13" xfId="192" applyFont="1" applyBorder="1" applyAlignment="1" applyProtection="1">
      <alignment vertical="center"/>
      <protection locked="0" hidden="1"/>
    </xf>
    <xf numFmtId="176" fontId="51" fillId="0" borderId="0" xfId="192" applyFont="1" applyAlignment="1" applyProtection="1">
      <alignment vertical="center"/>
      <protection locked="0" hidden="1"/>
    </xf>
    <xf numFmtId="176" fontId="51" fillId="0" borderId="13" xfId="192" applyFont="1" applyBorder="1" applyAlignment="1" applyProtection="1">
      <alignment vertical="center"/>
      <protection locked="0" hidden="1"/>
    </xf>
    <xf numFmtId="176" fontId="51" fillId="0" borderId="39" xfId="192" applyFont="1" applyBorder="1" applyAlignment="1" applyProtection="1">
      <alignment vertical="center"/>
      <protection locked="0" hidden="1"/>
    </xf>
    <xf numFmtId="176" fontId="51" fillId="0" borderId="4" xfId="192" applyFont="1" applyBorder="1" applyAlignment="1" applyProtection="1">
      <alignment horizontal="center" vertical="center"/>
      <protection locked="0" hidden="1"/>
    </xf>
    <xf numFmtId="194" fontId="5" fillId="0" borderId="0" xfId="0" applyNumberFormat="1" applyFont="1" applyAlignment="1">
      <alignment horizontal="left" vertical="center"/>
    </xf>
    <xf numFmtId="176" fontId="51" fillId="11" borderId="4" xfId="192" applyFont="1" applyFill="1" applyBorder="1" applyAlignment="1" applyProtection="1">
      <alignment vertical="center"/>
      <protection locked="0" hidden="1"/>
    </xf>
    <xf numFmtId="176" fontId="53" fillId="11" borderId="4" xfId="192" applyFont="1" applyFill="1" applyBorder="1" applyAlignment="1" applyProtection="1">
      <alignment horizontal="left" vertical="center"/>
      <protection locked="0" hidden="1"/>
    </xf>
    <xf numFmtId="176" fontId="0" fillId="11" borderId="9" xfId="178" applyFont="1" applyFill="1" applyBorder="1"/>
    <xf numFmtId="205" fontId="51" fillId="11" borderId="4" xfId="192" applyNumberFormat="1" applyFont="1" applyFill="1" applyBorder="1" applyAlignment="1" applyProtection="1">
      <alignment horizontal="left" vertical="center"/>
      <protection locked="0"/>
    </xf>
    <xf numFmtId="176" fontId="51" fillId="11" borderId="4" xfId="192" applyNumberFormat="1" applyFont="1" applyFill="1" applyBorder="1" applyAlignment="1" applyProtection="1">
      <alignment horizontal="left" vertical="center"/>
      <protection locked="0"/>
    </xf>
    <xf numFmtId="176" fontId="0" fillId="0" borderId="7" xfId="178" applyFont="1" applyBorder="1"/>
    <xf numFmtId="176" fontId="53" fillId="0" borderId="4" xfId="192" applyFont="1" applyBorder="1" applyAlignment="1" applyProtection="1">
      <alignment horizontal="center" vertical="center"/>
      <protection locked="0" hidden="1"/>
    </xf>
    <xf numFmtId="195" fontId="51" fillId="0" borderId="4" xfId="192" applyNumberFormat="1" applyFont="1" applyBorder="1" applyAlignment="1" applyProtection="1">
      <alignment horizontal="center" vertical="center"/>
      <protection locked="0" hidden="1"/>
    </xf>
    <xf numFmtId="195" fontId="0" fillId="0" borderId="7" xfId="178" applyNumberFormat="1" applyFont="1" applyBorder="1"/>
    <xf numFmtId="176" fontId="0" fillId="11" borderId="7" xfId="178" applyFont="1" applyFill="1" applyBorder="1"/>
    <xf numFmtId="176" fontId="53" fillId="0" borderId="0" xfId="192" applyFont="1" applyAlignment="1" applyProtection="1">
      <alignment horizontal="center" vertical="center"/>
      <protection locked="0" hidden="1"/>
    </xf>
    <xf numFmtId="14" fontId="53" fillId="0" borderId="0" xfId="192" applyNumberFormat="1" applyFont="1" applyAlignment="1" applyProtection="1">
      <alignment horizontal="center" vertical="center"/>
      <protection locked="0" hidden="1"/>
    </xf>
    <xf numFmtId="194" fontId="0" fillId="0" borderId="0" xfId="178" applyNumberFormat="1"/>
    <xf numFmtId="14" fontId="70" fillId="0" borderId="0" xfId="192" applyNumberFormat="1" applyFont="1" applyAlignment="1" applyProtection="1">
      <alignment vertical="center"/>
      <protection locked="0" hidden="1"/>
    </xf>
    <xf numFmtId="176" fontId="7" fillId="0" borderId="0" xfId="172" applyFont="1" applyAlignment="1">
      <alignment horizontal="center" vertical="center"/>
    </xf>
    <xf numFmtId="176" fontId="7" fillId="0" borderId="0" xfId="172" applyFont="1" applyAlignment="1">
      <alignment vertical="center"/>
    </xf>
    <xf numFmtId="194" fontId="7" fillId="0" borderId="0" xfId="172" applyNumberFormat="1" applyFont="1" applyAlignment="1">
      <alignment vertical="center"/>
    </xf>
    <xf numFmtId="194" fontId="7" fillId="0" borderId="0" xfId="172" applyNumberFormat="1" applyFont="1" applyAlignment="1">
      <alignment horizontal="center" vertical="center" wrapText="1"/>
    </xf>
    <xf numFmtId="176" fontId="7" fillId="0" borderId="0" xfId="172" applyNumberFormat="1" applyFont="1" applyAlignment="1">
      <alignment horizontal="center" vertical="center"/>
    </xf>
    <xf numFmtId="194" fontId="7" fillId="0" borderId="0" xfId="172" applyNumberFormat="1" applyFont="1" applyAlignment="1">
      <alignment horizontal="center" vertical="center"/>
    </xf>
    <xf numFmtId="194" fontId="7" fillId="0" borderId="0" xfId="172" applyNumberFormat="1" applyFont="1" applyAlignment="1">
      <alignment horizontal="left" vertical="center"/>
    </xf>
    <xf numFmtId="194" fontId="7" fillId="0" borderId="1" xfId="172" applyNumberFormat="1" applyFont="1" applyBorder="1" applyAlignment="1">
      <alignment horizontal="left" vertical="center"/>
    </xf>
    <xf numFmtId="194" fontId="7" fillId="0" borderId="2" xfId="172" applyNumberFormat="1" applyFont="1" applyBorder="1" applyAlignment="1">
      <alignment horizontal="center" vertical="center"/>
    </xf>
    <xf numFmtId="194" fontId="7" fillId="0" borderId="4" xfId="172" applyNumberFormat="1" applyFont="1" applyBorder="1" applyAlignment="1">
      <alignment horizontal="center" vertical="center"/>
    </xf>
    <xf numFmtId="176" fontId="7" fillId="0" borderId="4" xfId="172" applyFont="1" applyBorder="1" applyAlignment="1">
      <alignment horizontal="center" vertical="center"/>
    </xf>
    <xf numFmtId="176" fontId="10" fillId="0" borderId="4" xfId="172" applyFont="1" applyBorder="1" applyAlignment="1">
      <alignment horizontal="center" vertical="center" wrapText="1"/>
    </xf>
    <xf numFmtId="49" fontId="10" fillId="0" borderId="4" xfId="172" applyNumberFormat="1" applyFont="1" applyBorder="1" applyAlignment="1">
      <alignment horizontal="left" vertical="center" wrapText="1"/>
    </xf>
    <xf numFmtId="196" fontId="10" fillId="0" borderId="4" xfId="172" applyNumberFormat="1" applyFont="1" applyBorder="1" applyAlignment="1">
      <alignment horizontal="center" vertical="center" wrapText="1"/>
    </xf>
    <xf numFmtId="177" fontId="10" fillId="0" borderId="4" xfId="172" applyNumberFormat="1" applyFont="1" applyBorder="1" applyAlignment="1">
      <alignment horizontal="right" vertical="center" wrapText="1"/>
    </xf>
    <xf numFmtId="195" fontId="10" fillId="0" borderId="4" xfId="172" applyNumberFormat="1" applyFont="1" applyBorder="1" applyAlignment="1">
      <alignment horizontal="right" vertical="center" wrapText="1"/>
    </xf>
    <xf numFmtId="195" fontId="10" fillId="0" borderId="4" xfId="172" applyNumberFormat="1" applyFont="1" applyBorder="1" applyAlignment="1">
      <alignment horizontal="left" vertical="center" wrapText="1"/>
    </xf>
    <xf numFmtId="176" fontId="7" fillId="0" borderId="4" xfId="172" applyFont="1" applyBorder="1" applyAlignment="1">
      <alignment vertical="center"/>
    </xf>
    <xf numFmtId="194" fontId="7" fillId="0" borderId="4" xfId="172" applyNumberFormat="1" applyFont="1" applyBorder="1" applyAlignment="1">
      <alignment vertical="center"/>
    </xf>
    <xf numFmtId="194" fontId="7" fillId="0" borderId="4" xfId="252" applyNumberFormat="1" applyFont="1" applyBorder="1" applyAlignment="1">
      <alignment vertical="center"/>
    </xf>
    <xf numFmtId="194" fontId="7" fillId="12" borderId="0" xfId="172" applyNumberFormat="1" applyFont="1" applyFill="1" applyAlignment="1">
      <alignment vertical="center"/>
    </xf>
    <xf numFmtId="194" fontId="3" fillId="0" borderId="0" xfId="0" applyNumberFormat="1" applyFont="1" applyAlignment="1">
      <alignment vertical="center"/>
    </xf>
    <xf numFmtId="194" fontId="2" fillId="0" borderId="0" xfId="0" applyNumberFormat="1" applyFont="1" applyAlignment="1">
      <alignment vertical="center"/>
    </xf>
    <xf numFmtId="194" fontId="3" fillId="0" borderId="0" xfId="0" applyNumberFormat="1" applyFont="1" applyAlignment="1">
      <alignment horizontal="center" vertical="center"/>
    </xf>
    <xf numFmtId="176" fontId="3" fillId="0" borderId="0" xfId="0" applyFont="1" applyAlignment="1">
      <alignment vertical="center"/>
    </xf>
    <xf numFmtId="176" fontId="74" fillId="0" borderId="0" xfId="0" applyFont="1" applyAlignment="1">
      <alignment vertical="center"/>
    </xf>
    <xf numFmtId="176" fontId="38" fillId="0" borderId="0" xfId="0" applyFont="1" applyAlignment="1">
      <alignment horizontal="center" vertical="center"/>
    </xf>
    <xf numFmtId="176" fontId="38" fillId="0" borderId="0" xfId="0" applyFont="1" applyAlignment="1">
      <alignment vertical="center"/>
    </xf>
    <xf numFmtId="176" fontId="4" fillId="0" borderId="0" xfId="0" applyFont="1" applyAlignment="1" applyProtection="1">
      <alignment horizontal="center" vertical="center"/>
      <protection locked="0" hidden="1"/>
    </xf>
    <xf numFmtId="49" fontId="7" fillId="0" borderId="4"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shrinkToFit="1"/>
    </xf>
    <xf numFmtId="177" fontId="3" fillId="0" borderId="7" xfId="0" applyNumberFormat="1" applyFont="1" applyFill="1" applyBorder="1" applyAlignment="1">
      <alignment horizontal="center" vertical="center" shrinkToFit="1"/>
    </xf>
    <xf numFmtId="177" fontId="7" fillId="0" borderId="4" xfId="0" applyNumberFormat="1" applyFont="1" applyFill="1" applyBorder="1" applyAlignment="1">
      <alignment horizontal="center" vertical="center" shrinkToFit="1"/>
    </xf>
    <xf numFmtId="176" fontId="3" fillId="0" borderId="0" xfId="0" applyFont="1" applyBorder="1" applyAlignment="1">
      <alignment vertical="center"/>
    </xf>
    <xf numFmtId="176" fontId="3" fillId="0" borderId="0" xfId="0" applyFont="1" applyAlignment="1">
      <alignment horizontal="left" vertical="center"/>
    </xf>
    <xf numFmtId="176" fontId="3" fillId="0" borderId="0" xfId="0" applyFont="1" applyBorder="1" applyAlignment="1"/>
    <xf numFmtId="176" fontId="5" fillId="0" borderId="0" xfId="0" applyFont="1" applyBorder="1" applyAlignment="1">
      <alignment vertical="center"/>
    </xf>
    <xf numFmtId="176" fontId="5" fillId="0" borderId="4" xfId="152" applyFont="1" applyFill="1" applyBorder="1" applyAlignment="1">
      <alignment vertical="center" wrapText="1"/>
    </xf>
    <xf numFmtId="176" fontId="5" fillId="0" borderId="4" xfId="152" applyFont="1" applyFill="1" applyBorder="1" applyAlignment="1">
      <alignment vertical="center"/>
    </xf>
    <xf numFmtId="194" fontId="5" fillId="0" borderId="4" xfId="0" applyNumberFormat="1" applyFont="1" applyFill="1" applyBorder="1" applyAlignment="1">
      <alignment vertical="center" wrapText="1"/>
    </xf>
    <xf numFmtId="176" fontId="5" fillId="0" borderId="4" xfId="0" applyFont="1" applyFill="1" applyBorder="1" applyAlignment="1">
      <alignment horizontal="left" vertical="center"/>
    </xf>
    <xf numFmtId="176" fontId="5" fillId="0" borderId="4" xfId="0" applyFont="1" applyFill="1" applyBorder="1" applyAlignment="1">
      <alignment vertical="center"/>
    </xf>
    <xf numFmtId="176" fontId="3" fillId="0" borderId="0" xfId="0" applyFont="1" applyAlignment="1">
      <alignment horizontal="center" vertical="center"/>
    </xf>
    <xf numFmtId="176" fontId="74" fillId="0" borderId="0" xfId="0" applyFont="1" applyAlignment="1">
      <alignment horizontal="center" vertical="center"/>
    </xf>
    <xf numFmtId="176" fontId="3" fillId="13" borderId="0" xfId="0" applyFont="1" applyFill="1" applyAlignment="1">
      <alignment vertical="center"/>
    </xf>
    <xf numFmtId="176" fontId="55" fillId="7" borderId="0" xfId="0" applyFont="1" applyFill="1" quotePrefix="1"/>
    <xf numFmtId="176" fontId="3" fillId="0" borderId="4" xfId="160" applyFont="1" applyFill="1" applyBorder="1" applyAlignment="1" quotePrefix="1">
      <alignment horizontal="center" vertical="center" wrapText="1"/>
    </xf>
    <xf numFmtId="176" fontId="1" fillId="0" borderId="0" xfId="6" applyAlignment="1" applyProtection="1" quotePrefix="1">
      <alignment vertical="center"/>
      <protection locked="0"/>
    </xf>
  </cellXfs>
  <cellStyles count="2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101" xfId="51"/>
    <cellStyle name="常规 114" xfId="52"/>
    <cellStyle name="常规 109" xfId="53"/>
    <cellStyle name="常规 102" xfId="54"/>
    <cellStyle name="百分比 2" xfId="55"/>
    <cellStyle name="常规 6" xfId="56"/>
    <cellStyle name="常规 195" xfId="57"/>
    <cellStyle name="常规 142" xfId="58"/>
    <cellStyle name="常规 137" xfId="59"/>
    <cellStyle name="常规 90" xfId="60"/>
    <cellStyle name="常规 85" xfId="61"/>
    <cellStyle name="常规 31" xfId="62"/>
    <cellStyle name="常规 26" xfId="63"/>
    <cellStyle name="常规 104" xfId="64"/>
    <cellStyle name="常规 214" xfId="65"/>
    <cellStyle name="常规 209" xfId="66"/>
    <cellStyle name="常规 164" xfId="67"/>
    <cellStyle name="常规 159" xfId="68"/>
    <cellStyle name="常规 213" xfId="69"/>
    <cellStyle name="常规 208" xfId="70"/>
    <cellStyle name="常规 163" xfId="71"/>
    <cellStyle name="常规 158" xfId="72"/>
    <cellStyle name="常规 220" xfId="73"/>
    <cellStyle name="常规 215" xfId="74"/>
    <cellStyle name="常规 170" xfId="75"/>
    <cellStyle name="常规 165" xfId="76"/>
    <cellStyle name="常规 221" xfId="77"/>
    <cellStyle name="常规 216" xfId="78"/>
    <cellStyle name="常规 171" xfId="79"/>
    <cellStyle name="常规 166" xfId="80"/>
    <cellStyle name="常规 222" xfId="81"/>
    <cellStyle name="常规 217" xfId="82"/>
    <cellStyle name="常规 172" xfId="83"/>
    <cellStyle name="常规 167" xfId="84"/>
    <cellStyle name="常规 218" xfId="85"/>
    <cellStyle name="常规 173" xfId="86"/>
    <cellStyle name="常规 168" xfId="87"/>
    <cellStyle name="常规 112" xfId="88"/>
    <cellStyle name="常规 107" xfId="89"/>
    <cellStyle name="常规 113" xfId="90"/>
    <cellStyle name="常规 108" xfId="91"/>
    <cellStyle name="常规 101 2" xfId="92"/>
    <cellStyle name="百分比 15" xfId="93"/>
    <cellStyle name="常规 10" xfId="94"/>
    <cellStyle name="常规 100" xfId="95"/>
    <cellStyle name="常规 103" xfId="96"/>
    <cellStyle name="常规 105" xfId="97"/>
    <cellStyle name="常规 110" xfId="98"/>
    <cellStyle name="常规 111" xfId="99"/>
    <cellStyle name="常规 106" xfId="100"/>
    <cellStyle name="常规 11" xfId="101"/>
    <cellStyle name="常规 120" xfId="102"/>
    <cellStyle name="常规 115" xfId="103"/>
    <cellStyle name="常规 121" xfId="104"/>
    <cellStyle name="常规 116" xfId="105"/>
    <cellStyle name="常规 122" xfId="106"/>
    <cellStyle name="常规 117" xfId="107"/>
    <cellStyle name="常规 123" xfId="108"/>
    <cellStyle name="常规 118" xfId="109"/>
    <cellStyle name="常规 124" xfId="110"/>
    <cellStyle name="常规 119" xfId="111"/>
    <cellStyle name="常规 12" xfId="112"/>
    <cellStyle name="常规 130" xfId="113"/>
    <cellStyle name="常规 125" xfId="114"/>
    <cellStyle name="常规 131" xfId="115"/>
    <cellStyle name="常规 126" xfId="116"/>
    <cellStyle name="常规 132" xfId="117"/>
    <cellStyle name="常规 127" xfId="118"/>
    <cellStyle name="常规 133" xfId="119"/>
    <cellStyle name="常规 128" xfId="120"/>
    <cellStyle name="常规 134" xfId="121"/>
    <cellStyle name="常规 129" xfId="122"/>
    <cellStyle name="常规 13" xfId="123"/>
    <cellStyle name="常规 140" xfId="124"/>
    <cellStyle name="常规 135" xfId="125"/>
    <cellStyle name="常规 141" xfId="126"/>
    <cellStyle name="常规 136" xfId="127"/>
    <cellStyle name="常规 143" xfId="128"/>
    <cellStyle name="常规 138" xfId="129"/>
    <cellStyle name="常规 144" xfId="130"/>
    <cellStyle name="常规 139" xfId="131"/>
    <cellStyle name="常规 14" xfId="132"/>
    <cellStyle name="常规 200" xfId="133"/>
    <cellStyle name="常规 150" xfId="134"/>
    <cellStyle name="常规 145" xfId="135"/>
    <cellStyle name="常规 201" xfId="136"/>
    <cellStyle name="常规 151" xfId="137"/>
    <cellStyle name="常规 146" xfId="138"/>
    <cellStyle name="常规 202" xfId="139"/>
    <cellStyle name="常规 152" xfId="140"/>
    <cellStyle name="常规 147" xfId="141"/>
    <cellStyle name="常规 203" xfId="142"/>
    <cellStyle name="常规 153" xfId="143"/>
    <cellStyle name="常规 148" xfId="144"/>
    <cellStyle name="常规 148 2" xfId="145"/>
    <cellStyle name="常规 204" xfId="146"/>
    <cellStyle name="常规 154" xfId="147"/>
    <cellStyle name="常规 149" xfId="148"/>
    <cellStyle name="常规 20" xfId="149"/>
    <cellStyle name="常规 15" xfId="150"/>
    <cellStyle name="常规 210" xfId="151"/>
    <cellStyle name="常规 205" xfId="152"/>
    <cellStyle name="常规 160" xfId="153"/>
    <cellStyle name="常规 155" xfId="154"/>
    <cellStyle name="常规 211" xfId="155"/>
    <cellStyle name="常规 206" xfId="156"/>
    <cellStyle name="常规 161" xfId="157"/>
    <cellStyle name="常规 156" xfId="158"/>
    <cellStyle name="常规 212" xfId="159"/>
    <cellStyle name="常规 207" xfId="160"/>
    <cellStyle name="常规 162" xfId="161"/>
    <cellStyle name="常规 157" xfId="162"/>
    <cellStyle name="常规 21" xfId="163"/>
    <cellStyle name="常规 16" xfId="164"/>
    <cellStyle name="常规 219" xfId="165"/>
    <cellStyle name="常规 174" xfId="166"/>
    <cellStyle name="常规 169" xfId="167"/>
    <cellStyle name="常规 22" xfId="168"/>
    <cellStyle name="常规 17" xfId="169"/>
    <cellStyle name="常规 180" xfId="170"/>
    <cellStyle name="常规 175" xfId="171"/>
    <cellStyle name="常规 181" xfId="172"/>
    <cellStyle name="常规 176" xfId="173"/>
    <cellStyle name="常规 182" xfId="174"/>
    <cellStyle name="常规 177" xfId="175"/>
    <cellStyle name="常规 183" xfId="176"/>
    <cellStyle name="常规 178" xfId="177"/>
    <cellStyle name="常规 184" xfId="178"/>
    <cellStyle name="常规 179" xfId="179"/>
    <cellStyle name="常规 23" xfId="180"/>
    <cellStyle name="常规 18" xfId="181"/>
    <cellStyle name="常规 190" xfId="182"/>
    <cellStyle name="常规 185" xfId="183"/>
    <cellStyle name="常规 191" xfId="184"/>
    <cellStyle name="常规 186" xfId="185"/>
    <cellStyle name="常规 192" xfId="186"/>
    <cellStyle name="常规 187" xfId="187"/>
    <cellStyle name="常规 193" xfId="188"/>
    <cellStyle name="常规 188" xfId="189"/>
    <cellStyle name="常规 194" xfId="190"/>
    <cellStyle name="常规 189" xfId="191"/>
    <cellStyle name="常规 24" xfId="192"/>
    <cellStyle name="常规 19" xfId="193"/>
    <cellStyle name="常规 196" xfId="194"/>
    <cellStyle name="常规 197" xfId="195"/>
    <cellStyle name="常规 198" xfId="196"/>
    <cellStyle name="常规 199" xfId="197"/>
    <cellStyle name="常规 2" xfId="198"/>
    <cellStyle name="常规 2 3 2 2" xfId="199"/>
    <cellStyle name="常规 30" xfId="200"/>
    <cellStyle name="常规 25" xfId="201"/>
    <cellStyle name="常规 32" xfId="202"/>
    <cellStyle name="常规 27" xfId="203"/>
    <cellStyle name="常规 33" xfId="204"/>
    <cellStyle name="常规 28" xfId="205"/>
    <cellStyle name="常规 34" xfId="206"/>
    <cellStyle name="常规 29" xfId="207"/>
    <cellStyle name="常规 294" xfId="208"/>
    <cellStyle name="常规 3" xfId="209"/>
    <cellStyle name="常规 40" xfId="210"/>
    <cellStyle name="常规 35" xfId="211"/>
    <cellStyle name="常规 41" xfId="212"/>
    <cellStyle name="常规 36" xfId="213"/>
    <cellStyle name="常规 42" xfId="214"/>
    <cellStyle name="常规 37" xfId="215"/>
    <cellStyle name="常规 43" xfId="216"/>
    <cellStyle name="常规 38" xfId="217"/>
    <cellStyle name="常规 4" xfId="218"/>
    <cellStyle name="常规 50" xfId="219"/>
    <cellStyle name="常规 45" xfId="220"/>
    <cellStyle name="常规 51" xfId="221"/>
    <cellStyle name="常规 46" xfId="222"/>
    <cellStyle name="常规 52" xfId="223"/>
    <cellStyle name="常规 47" xfId="224"/>
    <cellStyle name="常规 53" xfId="225"/>
    <cellStyle name="常规 48" xfId="226"/>
    <cellStyle name="常规 54" xfId="227"/>
    <cellStyle name="常规 49" xfId="228"/>
    <cellStyle name="常规 5" xfId="229"/>
    <cellStyle name="常规 60" xfId="230"/>
    <cellStyle name="常规 55" xfId="231"/>
    <cellStyle name="常规 61" xfId="232"/>
    <cellStyle name="常规 56" xfId="233"/>
    <cellStyle name="常规 62" xfId="234"/>
    <cellStyle name="常规 57" xfId="235"/>
    <cellStyle name="常规 63" xfId="236"/>
    <cellStyle name="常规 58" xfId="237"/>
    <cellStyle name="常规 64" xfId="238"/>
    <cellStyle name="常规 59" xfId="239"/>
    <cellStyle name="常规 70" xfId="240"/>
    <cellStyle name="常规 65" xfId="241"/>
    <cellStyle name="常规 71" xfId="242"/>
    <cellStyle name="常规 66" xfId="243"/>
    <cellStyle name="常规 72" xfId="244"/>
    <cellStyle name="常规 67" xfId="245"/>
    <cellStyle name="常规 73" xfId="246"/>
    <cellStyle name="常规 68" xfId="247"/>
    <cellStyle name="常规 74" xfId="248"/>
    <cellStyle name="常规 69" xfId="249"/>
    <cellStyle name="常规 7" xfId="250"/>
    <cellStyle name="常规 80" xfId="251"/>
    <cellStyle name="常规 75" xfId="252"/>
    <cellStyle name="常规 81" xfId="253"/>
    <cellStyle name="常规 76" xfId="254"/>
    <cellStyle name="常规 82" xfId="255"/>
    <cellStyle name="常规 77" xfId="256"/>
    <cellStyle name="常规 83" xfId="257"/>
    <cellStyle name="常规 78" xfId="258"/>
    <cellStyle name="常规 84" xfId="259"/>
    <cellStyle name="常规 79" xfId="260"/>
    <cellStyle name="常规 8" xfId="261"/>
    <cellStyle name="常规 91" xfId="262"/>
    <cellStyle name="常规 86" xfId="263"/>
    <cellStyle name="常规 92" xfId="264"/>
    <cellStyle name="常规 87" xfId="265"/>
    <cellStyle name="常规 93" xfId="266"/>
    <cellStyle name="常规 88" xfId="267"/>
    <cellStyle name="常规 94" xfId="268"/>
    <cellStyle name="常规 89" xfId="269"/>
    <cellStyle name="常规 9" xfId="270"/>
    <cellStyle name="常规 95" xfId="271"/>
    <cellStyle name="常规 96" xfId="272"/>
    <cellStyle name="常规 97" xfId="273"/>
    <cellStyle name="常规 98" xfId="274"/>
    <cellStyle name="常规 99" xfId="275"/>
    <cellStyle name="千位分隔 2" xfId="276"/>
    <cellStyle name="千位分隔 2 2" xfId="277"/>
  </cellStyles>
  <tableStyles count="0" defaultTableStyle="TableStyleMedium2" defaultPivotStyle="PivotStyleLight16"/>
  <colors>
    <mruColors>
      <color rgb="00CCFFFF"/>
      <color rgb="00DCE6F1"/>
      <color rgb="00FFFF00"/>
      <color rgb="0000B0F0"/>
      <color rgb="00FF0000"/>
      <color rgb="00C5D9F1"/>
      <color rgb="000000FF"/>
      <color rgb="00DAEEF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3" Type="http://schemas.openxmlformats.org/officeDocument/2006/relationships/styles" Target="styles.xml"/><Relationship Id="rId112" Type="http://schemas.openxmlformats.org/officeDocument/2006/relationships/sharedStrings" Target="sharedStrings.xml"/><Relationship Id="rId111" Type="http://schemas.openxmlformats.org/officeDocument/2006/relationships/theme" Target="theme/theme1.xml"/><Relationship Id="rId110" Type="http://schemas.openxmlformats.org/officeDocument/2006/relationships/customXml" Target="../customXml/item1.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13</xdr:col>
      <xdr:colOff>15240</xdr:colOff>
      <xdr:row>34</xdr:row>
      <xdr:rowOff>83820</xdr:rowOff>
    </xdr:to>
    <xdr:sp>
      <xdr:nvSpPr>
        <xdr:cNvPr id="1039" name="202" hidden="1"/>
        <xdr:cNvSpPr/>
      </xdr:nvSpPr>
      <xdr:spPr>
        <a:xfrm>
          <a:off x="0" y="0"/>
          <a:ext cx="7658100" cy="660844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xdr:from>
      <xdr:col>0</xdr:col>
      <xdr:colOff>0</xdr:colOff>
      <xdr:row>0</xdr:row>
      <xdr:rowOff>0</xdr:rowOff>
    </xdr:from>
    <xdr:to>
      <xdr:col>13</xdr:col>
      <xdr:colOff>15240</xdr:colOff>
      <xdr:row>34</xdr:row>
      <xdr:rowOff>83820</xdr:rowOff>
    </xdr:to>
    <xdr:sp>
      <xdr:nvSpPr>
        <xdr:cNvPr id="1040" name="202" hidden="1"/>
        <xdr:cNvSpPr/>
      </xdr:nvSpPr>
      <xdr:spPr>
        <a:xfrm>
          <a:off x="0" y="0"/>
          <a:ext cx="7658100" cy="660844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38</xdr:col>
      <xdr:colOff>564515</xdr:colOff>
      <xdr:row>30</xdr:row>
      <xdr:rowOff>160020</xdr:rowOff>
    </xdr:to>
    <xdr:sp>
      <xdr:nvSpPr>
        <xdr:cNvPr id="2062" name="202" hidden="1"/>
        <xdr:cNvSpPr/>
      </xdr:nvSpPr>
      <xdr:spPr>
        <a:xfrm>
          <a:off x="0" y="0"/>
          <a:ext cx="7620635" cy="605218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xdr:from>
      <xdr:col>0</xdr:col>
      <xdr:colOff>0</xdr:colOff>
      <xdr:row>0</xdr:row>
      <xdr:rowOff>0</xdr:rowOff>
    </xdr:from>
    <xdr:to>
      <xdr:col>38</xdr:col>
      <xdr:colOff>564515</xdr:colOff>
      <xdr:row>30</xdr:row>
      <xdr:rowOff>160020</xdr:rowOff>
    </xdr:to>
    <xdr:sp>
      <xdr:nvSpPr>
        <xdr:cNvPr id="2063" name="202" hidden="1"/>
        <xdr:cNvSpPr/>
      </xdr:nvSpPr>
      <xdr:spPr>
        <a:xfrm>
          <a:off x="0" y="0"/>
          <a:ext cx="7620635" cy="605218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12</xdr:col>
      <xdr:colOff>213360</xdr:colOff>
      <xdr:row>36</xdr:row>
      <xdr:rowOff>99060</xdr:rowOff>
    </xdr:to>
    <xdr:sp>
      <xdr:nvSpPr>
        <xdr:cNvPr id="3085" name="202" hidden="1"/>
        <xdr:cNvSpPr/>
      </xdr:nvSpPr>
      <xdr:spPr>
        <a:xfrm>
          <a:off x="0" y="0"/>
          <a:ext cx="7086600" cy="689038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twoCellAnchor>
    <xdr:from>
      <xdr:col>0</xdr:col>
      <xdr:colOff>0</xdr:colOff>
      <xdr:row>0</xdr:row>
      <xdr:rowOff>0</xdr:rowOff>
    </xdr:from>
    <xdr:to>
      <xdr:col>12</xdr:col>
      <xdr:colOff>213360</xdr:colOff>
      <xdr:row>36</xdr:row>
      <xdr:rowOff>99060</xdr:rowOff>
    </xdr:to>
    <xdr:sp>
      <xdr:nvSpPr>
        <xdr:cNvPr id="3086" name="202" hidden="1"/>
        <xdr:cNvSpPr/>
      </xdr:nvSpPr>
      <xdr:spPr>
        <a:xfrm>
          <a:off x="0" y="0"/>
          <a:ext cx="7086600" cy="6890385"/>
        </a:xfrm>
        <a:prstGeom prst="rect">
          <a:avLst/>
        </a:prstGeom>
        <a:solidFill>
          <a:srgbClr val="FFFFFF">
            <a:alpha val="100000"/>
          </a:srgbClr>
        </a:solidFill>
        <a:ln w="9525" cap="flat" cmpd="sng">
          <a:solidFill>
            <a:srgbClr val="000000"/>
          </a:solidFill>
          <a:prstDash val="solid"/>
          <a:miter/>
          <a:headEnd type="none" w="med" len="med"/>
          <a:tailEnd type="none" w="med" len="me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solidFill>
          <a:schemeClr val="phClr"/>
        </a:soli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6"/>
  <sheetViews>
    <sheetView showZeros="0" workbookViewId="0">
      <selection activeCell="U622" sqref="U622"/>
    </sheetView>
  </sheetViews>
  <sheetFormatPr defaultColWidth="11.2" defaultRowHeight="13.5"/>
  <cols>
    <col min="1" max="1" width="12.2" style="831" customWidth="1"/>
    <col min="2" max="2" width="32" style="832" customWidth="1"/>
    <col min="3" max="10" width="14.1" style="832" customWidth="1"/>
    <col min="11" max="11" width="9.2" style="832" customWidth="1"/>
    <col min="12" max="12" width="16.7" style="832" customWidth="1"/>
    <col min="13" max="16384" width="11.2" style="832"/>
  </cols>
  <sheetData>
    <row r="1" s="826" customFormat="1" ht="15.75" customHeight="1" spans="1:2">
      <c r="A1" s="833" t="s">
        <v>0</v>
      </c>
      <c r="B1" s="7"/>
    </row>
    <row r="2" s="827" customFormat="1" ht="30" customHeight="1" spans="1:10">
      <c r="A2" s="9" t="s">
        <v>1</v>
      </c>
      <c r="B2" s="5"/>
      <c r="C2" s="5"/>
      <c r="D2" s="5"/>
      <c r="E2" s="5"/>
      <c r="F2" s="5"/>
      <c r="G2" s="5"/>
      <c r="H2" s="5"/>
      <c r="I2" s="5"/>
      <c r="J2" s="5"/>
    </row>
    <row r="3" s="826" customFormat="1" ht="15.75" customHeight="1" spans="1:10">
      <c r="A3" s="6" t="str">
        <f>"评估基准日："&amp;TEXT(基本信息输入表!M7,"yyyy年mm月dd日")</f>
        <v>评估基准日：2025年02月20日</v>
      </c>
      <c r="B3" s="7"/>
      <c r="C3" s="7"/>
      <c r="D3" s="7"/>
      <c r="E3" s="7"/>
      <c r="F3" s="7"/>
      <c r="G3" s="7"/>
      <c r="H3" s="7"/>
      <c r="I3" s="7"/>
      <c r="J3" s="7"/>
    </row>
    <row r="4" s="826" customFormat="1" ht="16.5" customHeight="1" spans="1:10">
      <c r="A4" s="6"/>
      <c r="B4" s="6"/>
      <c r="C4" s="6"/>
      <c r="D4" s="6"/>
      <c r="E4" s="6"/>
      <c r="F4" s="6"/>
      <c r="G4" s="6"/>
      <c r="H4" s="6"/>
      <c r="I4" s="6"/>
      <c r="J4" s="82" t="s">
        <v>2</v>
      </c>
    </row>
    <row r="5" s="826" customFormat="1" ht="16.5" customHeight="1" spans="1:10">
      <c r="A5" s="14" t="str">
        <f>基本信息输入表!K6&amp;"："&amp;基本信息输入表!M6</f>
        <v>产权持有单位：中国石油天然气股份有限公司塔里木油田分公司塔西南勘探开发公司</v>
      </c>
      <c r="B5" s="7"/>
      <c r="C5" s="7"/>
      <c r="D5" s="7"/>
      <c r="E5" s="7"/>
      <c r="F5" s="7"/>
      <c r="G5" s="7"/>
      <c r="H5" s="7"/>
      <c r="I5" s="7"/>
      <c r="J5" s="11" t="s">
        <v>3</v>
      </c>
    </row>
    <row r="6" s="828" customFormat="1" ht="16.5" customHeight="1" spans="1:10">
      <c r="A6" s="834" t="s">
        <v>4</v>
      </c>
      <c r="B6" s="33" t="s">
        <v>5</v>
      </c>
      <c r="C6" s="835" t="s">
        <v>6</v>
      </c>
      <c r="D6" s="836"/>
      <c r="E6" s="835" t="s">
        <v>7</v>
      </c>
      <c r="F6" s="836"/>
      <c r="G6" s="835" t="s">
        <v>8</v>
      </c>
      <c r="H6" s="836"/>
      <c r="I6" s="835" t="s">
        <v>9</v>
      </c>
      <c r="J6" s="836"/>
    </row>
    <row r="7" s="828" customFormat="1" ht="16.5" customHeight="1" spans="1:10">
      <c r="A7" s="201"/>
      <c r="B7" s="90"/>
      <c r="C7" s="837" t="s">
        <v>10</v>
      </c>
      <c r="D7" s="837" t="s">
        <v>11</v>
      </c>
      <c r="E7" s="837" t="s">
        <v>10</v>
      </c>
      <c r="F7" s="837" t="s">
        <v>11</v>
      </c>
      <c r="G7" s="837" t="s">
        <v>10</v>
      </c>
      <c r="H7" s="837" t="s">
        <v>11</v>
      </c>
      <c r="I7" s="837" t="s">
        <v>10</v>
      </c>
      <c r="J7" s="837" t="s">
        <v>11</v>
      </c>
    </row>
    <row r="8" s="829" customFormat="1" ht="16.5" customHeight="1" spans="1:17">
      <c r="A8" s="57">
        <v>1</v>
      </c>
      <c r="B8" s="189" t="s">
        <v>12</v>
      </c>
      <c r="C8" s="39"/>
      <c r="D8" s="39">
        <f>'3-4应收票据'!F19</f>
        <v>0</v>
      </c>
      <c r="E8" s="39"/>
      <c r="F8" s="39"/>
      <c r="G8" s="39"/>
      <c r="H8" s="39"/>
      <c r="I8" s="39"/>
      <c r="J8" s="39">
        <f>'3-4应收票据'!H19</f>
        <v>0</v>
      </c>
      <c r="L8" s="838"/>
      <c r="M8" s="838"/>
      <c r="N8" s="838"/>
      <c r="O8" s="838"/>
      <c r="P8" s="838"/>
      <c r="Q8" s="838"/>
    </row>
    <row r="9" s="829" customFormat="1" ht="16.5" customHeight="1" spans="1:10">
      <c r="A9" s="57">
        <v>2</v>
      </c>
      <c r="B9" s="26" t="s">
        <v>13</v>
      </c>
      <c r="C9" s="39"/>
      <c r="D9" s="39">
        <f>'3-4应收票据'!F20</f>
        <v>0</v>
      </c>
      <c r="E9" s="39"/>
      <c r="F9" s="39"/>
      <c r="G9" s="39"/>
      <c r="H9" s="39"/>
      <c r="I9" s="39"/>
      <c r="J9" s="39">
        <f>'3-4应收票据'!H20</f>
        <v>0</v>
      </c>
    </row>
    <row r="10" s="829" customFormat="1" ht="16.5" customHeight="1" spans="1:20">
      <c r="A10" s="57">
        <v>3</v>
      </c>
      <c r="B10" s="26" t="s">
        <v>14</v>
      </c>
      <c r="C10" s="39"/>
      <c r="D10" s="39">
        <f>'3-4应收票据'!F21</f>
        <v>0</v>
      </c>
      <c r="E10" s="39"/>
      <c r="F10" s="39"/>
      <c r="G10" s="39"/>
      <c r="H10" s="39"/>
      <c r="I10" s="39"/>
      <c r="J10" s="39">
        <f>'3-4应收票据'!H21</f>
        <v>0</v>
      </c>
      <c r="N10" s="839"/>
      <c r="R10" s="838"/>
      <c r="S10" s="838"/>
      <c r="T10" s="838"/>
    </row>
    <row r="11" s="829" customFormat="1" ht="16.5" customHeight="1" spans="1:20">
      <c r="A11" s="57">
        <v>4</v>
      </c>
      <c r="B11" s="39" t="s">
        <v>15</v>
      </c>
      <c r="C11" s="39"/>
      <c r="D11" s="39">
        <f>'3-4应收票据'!F22</f>
        <v>0</v>
      </c>
      <c r="E11" s="39"/>
      <c r="F11" s="39"/>
      <c r="G11" s="39"/>
      <c r="H11" s="39"/>
      <c r="I11" s="39"/>
      <c r="J11" s="39">
        <f>'3-4应收票据'!H22</f>
        <v>0</v>
      </c>
      <c r="R11" s="841"/>
      <c r="S11" s="841"/>
      <c r="T11" s="838"/>
    </row>
    <row r="12" s="829" customFormat="1" ht="16.5" customHeight="1" spans="1:20">
      <c r="A12" s="57">
        <v>5</v>
      </c>
      <c r="B12" s="39"/>
      <c r="C12" s="39"/>
      <c r="D12" s="39"/>
      <c r="E12" s="39"/>
      <c r="F12" s="39"/>
      <c r="G12" s="39"/>
      <c r="H12" s="39"/>
      <c r="I12" s="39"/>
      <c r="J12" s="39"/>
      <c r="R12" s="841"/>
      <c r="S12" s="841"/>
      <c r="T12" s="838"/>
    </row>
    <row r="13" s="829" customFormat="1" ht="16.5" customHeight="1" spans="1:20">
      <c r="A13" s="57">
        <v>6</v>
      </c>
      <c r="B13" s="189" t="s">
        <v>16</v>
      </c>
      <c r="C13" s="39"/>
      <c r="D13" s="39"/>
      <c r="E13" s="39"/>
      <c r="F13" s="39"/>
      <c r="G13" s="39"/>
      <c r="H13" s="39"/>
      <c r="I13" s="39"/>
      <c r="J13" s="39"/>
      <c r="R13" s="840"/>
      <c r="S13" s="840"/>
      <c r="T13" s="838"/>
    </row>
    <row r="14" s="829" customFormat="1" ht="16.5" customHeight="1" spans="1:20">
      <c r="A14" s="57">
        <v>7</v>
      </c>
      <c r="B14" s="26" t="s">
        <v>17</v>
      </c>
      <c r="C14" s="39"/>
      <c r="D14" s="307">
        <f>'3-5应收账款'!H20</f>
        <v>0</v>
      </c>
      <c r="E14" s="307"/>
      <c r="F14" s="307"/>
      <c r="G14" s="39"/>
      <c r="H14" s="39"/>
      <c r="I14" s="39"/>
      <c r="J14" s="39">
        <f>'3-5应收账款'!J20</f>
        <v>0</v>
      </c>
      <c r="R14" s="840"/>
      <c r="S14" s="840"/>
      <c r="T14" s="838"/>
    </row>
    <row r="15" s="829" customFormat="1" ht="16.5" customHeight="1" spans="1:20">
      <c r="A15" s="57">
        <v>8</v>
      </c>
      <c r="B15" s="26" t="s">
        <v>18</v>
      </c>
      <c r="C15" s="39"/>
      <c r="D15" s="307">
        <f>'3-5应收账款'!H21</f>
        <v>0</v>
      </c>
      <c r="E15" s="307"/>
      <c r="F15" s="307"/>
      <c r="G15" s="39"/>
      <c r="H15" s="39"/>
      <c r="I15" s="39"/>
      <c r="J15" s="39">
        <f>'3-5应收账款'!J21</f>
        <v>0</v>
      </c>
      <c r="R15" s="838"/>
      <c r="S15" s="838"/>
      <c r="T15" s="838"/>
    </row>
    <row r="16" s="829" customFormat="1" ht="16.5" customHeight="1" spans="1:20">
      <c r="A16" s="57">
        <v>9</v>
      </c>
      <c r="B16" s="26" t="s">
        <v>19</v>
      </c>
      <c r="C16" s="39"/>
      <c r="D16" s="307">
        <f>'3-5应收账款'!H22</f>
        <v>0</v>
      </c>
      <c r="E16" s="307"/>
      <c r="F16" s="307"/>
      <c r="G16" s="39"/>
      <c r="H16" s="39"/>
      <c r="I16" s="39"/>
      <c r="J16" s="39">
        <f>'3-5应收账款'!J22</f>
        <v>0</v>
      </c>
      <c r="T16" s="838"/>
    </row>
    <row r="17" s="829" customFormat="1" ht="16.5" customHeight="1" spans="1:10">
      <c r="A17" s="57">
        <v>10</v>
      </c>
      <c r="B17" s="39" t="s">
        <v>20</v>
      </c>
      <c r="C17" s="39"/>
      <c r="D17" s="307">
        <f>'3-5应收账款'!H23</f>
        <v>0</v>
      </c>
      <c r="E17" s="307"/>
      <c r="F17" s="307"/>
      <c r="G17" s="39"/>
      <c r="H17" s="39"/>
      <c r="I17" s="39"/>
      <c r="J17" s="39">
        <f>'3-5应收账款'!J23</f>
        <v>0</v>
      </c>
    </row>
    <row r="18" s="829" customFormat="1" ht="16.5" customHeight="1" spans="1:10">
      <c r="A18" s="57">
        <v>11</v>
      </c>
      <c r="B18" s="39"/>
      <c r="C18" s="39"/>
      <c r="D18" s="39"/>
      <c r="E18" s="39"/>
      <c r="F18" s="39"/>
      <c r="G18" s="39"/>
      <c r="H18" s="39"/>
      <c r="I18" s="39"/>
      <c r="J18" s="39"/>
    </row>
    <row r="19" s="829" customFormat="1" ht="16.5" customHeight="1" spans="1:10">
      <c r="A19" s="57">
        <v>12</v>
      </c>
      <c r="B19" s="39" t="s">
        <v>21</v>
      </c>
      <c r="C19" s="39"/>
      <c r="D19" s="39"/>
      <c r="E19" s="39"/>
      <c r="F19" s="39"/>
      <c r="G19" s="39"/>
      <c r="H19" s="39"/>
      <c r="I19" s="39"/>
      <c r="J19" s="39"/>
    </row>
    <row r="20" s="829" customFormat="1" ht="16.5" customHeight="1" spans="1:10">
      <c r="A20" s="57">
        <v>13</v>
      </c>
      <c r="B20" s="39" t="str">
        <f>'3-6应收账款融资'!A20</f>
        <v>应收账款融资合 计</v>
      </c>
      <c r="C20" s="39"/>
      <c r="D20" s="39">
        <f>'3-6应收账款融资'!I20</f>
        <v>0</v>
      </c>
      <c r="E20" s="39"/>
      <c r="F20" s="39"/>
      <c r="G20" s="39"/>
      <c r="H20" s="39"/>
      <c r="I20" s="39"/>
      <c r="J20" s="39">
        <f>'3-6应收账款融资'!K20</f>
        <v>0</v>
      </c>
    </row>
    <row r="21" s="829" customFormat="1" ht="16.5" customHeight="1" spans="1:10">
      <c r="A21" s="57">
        <v>14</v>
      </c>
      <c r="B21" s="39" t="str">
        <f>'3-6应收账款融资'!A21</f>
        <v>减：应收账款融资减值准备</v>
      </c>
      <c r="C21" s="39"/>
      <c r="D21" s="39">
        <f>'3-6应收账款融资'!I21</f>
        <v>0</v>
      </c>
      <c r="E21" s="39"/>
      <c r="F21" s="39"/>
      <c r="G21" s="39"/>
      <c r="H21" s="39"/>
      <c r="I21" s="39"/>
      <c r="J21" s="39">
        <f>'3-6应收账款融资'!K21</f>
        <v>0</v>
      </c>
    </row>
    <row r="22" s="829" customFormat="1" ht="16.5" customHeight="1" spans="1:10">
      <c r="A22" s="57">
        <v>15</v>
      </c>
      <c r="B22" s="39" t="str">
        <f>'3-6应收账款融资'!A22</f>
        <v>应收账款融资净额</v>
      </c>
      <c r="C22" s="39"/>
      <c r="D22" s="39">
        <f>'3-6应收账款融资'!I22</f>
        <v>0</v>
      </c>
      <c r="E22" s="39"/>
      <c r="F22" s="39"/>
      <c r="G22" s="39"/>
      <c r="H22" s="39"/>
      <c r="I22" s="39"/>
      <c r="J22" s="39">
        <f>'3-6应收账款融资'!K22</f>
        <v>0</v>
      </c>
    </row>
    <row r="23" s="829" customFormat="1" ht="16.5" customHeight="1" spans="1:10">
      <c r="A23" s="57">
        <v>16</v>
      </c>
      <c r="B23" s="39"/>
      <c r="C23" s="39"/>
      <c r="D23" s="39"/>
      <c r="E23" s="39"/>
      <c r="F23" s="39"/>
      <c r="G23" s="39"/>
      <c r="H23" s="39"/>
      <c r="I23" s="39"/>
      <c r="J23" s="39"/>
    </row>
    <row r="24" s="829" customFormat="1" ht="16.5" customHeight="1" spans="1:10">
      <c r="A24" s="57">
        <v>17</v>
      </c>
      <c r="B24" s="189" t="s">
        <v>22</v>
      </c>
      <c r="C24" s="39"/>
      <c r="D24" s="39"/>
      <c r="E24" s="39"/>
      <c r="F24" s="39"/>
      <c r="G24" s="39"/>
      <c r="H24" s="39"/>
      <c r="I24" s="39"/>
      <c r="J24" s="39"/>
    </row>
    <row r="25" s="829" customFormat="1" ht="16.5" customHeight="1" spans="1:18">
      <c r="A25" s="57">
        <v>18</v>
      </c>
      <c r="B25" s="74" t="s">
        <v>23</v>
      </c>
      <c r="C25" s="139"/>
      <c r="D25" s="39">
        <f>'3-7预付款项'!I20</f>
        <v>0</v>
      </c>
      <c r="E25" s="39"/>
      <c r="F25" s="39"/>
      <c r="G25" s="39"/>
      <c r="H25" s="39"/>
      <c r="I25" s="39"/>
      <c r="J25" s="39">
        <f>'3-7预付款项'!K20</f>
        <v>0</v>
      </c>
      <c r="N25" s="838"/>
      <c r="O25" s="838"/>
      <c r="P25" s="838"/>
      <c r="Q25" s="838"/>
      <c r="R25" s="838"/>
    </row>
    <row r="26" s="829" customFormat="1" ht="16.5" customHeight="1" spans="1:18">
      <c r="A26" s="57">
        <v>19</v>
      </c>
      <c r="B26" s="74" t="s">
        <v>24</v>
      </c>
      <c r="C26" s="139"/>
      <c r="D26" s="39">
        <f>'3-7预付款项'!I21</f>
        <v>0</v>
      </c>
      <c r="E26" s="39"/>
      <c r="F26" s="39"/>
      <c r="G26" s="39"/>
      <c r="H26" s="39"/>
      <c r="I26" s="39"/>
      <c r="J26" s="39">
        <f>'3-7预付款项'!K21</f>
        <v>0</v>
      </c>
      <c r="N26" s="838"/>
      <c r="O26" s="838"/>
      <c r="P26" s="838"/>
      <c r="Q26" s="838"/>
      <c r="R26" s="838"/>
    </row>
    <row r="27" s="829" customFormat="1" ht="16.5" customHeight="1" spans="1:18">
      <c r="A27" s="57">
        <v>20</v>
      </c>
      <c r="B27" s="139" t="s">
        <v>25</v>
      </c>
      <c r="C27" s="139"/>
      <c r="D27" s="39">
        <f>'3-7预付款项'!I22</f>
        <v>0</v>
      </c>
      <c r="E27" s="39"/>
      <c r="F27" s="39"/>
      <c r="G27" s="39"/>
      <c r="H27" s="39"/>
      <c r="I27" s="39"/>
      <c r="J27" s="39">
        <f>'3-7预付款项'!K22</f>
        <v>0</v>
      </c>
      <c r="N27" s="838"/>
      <c r="O27" s="840"/>
      <c r="P27" s="840"/>
      <c r="Q27" s="840"/>
      <c r="R27" s="838"/>
    </row>
    <row r="28" s="829" customFormat="1" ht="16.5" customHeight="1" spans="1:18">
      <c r="A28" s="57">
        <v>21</v>
      </c>
      <c r="B28" s="139"/>
      <c r="C28" s="139"/>
      <c r="D28" s="39"/>
      <c r="E28" s="39"/>
      <c r="F28" s="39"/>
      <c r="G28" s="39"/>
      <c r="H28" s="39"/>
      <c r="I28" s="39"/>
      <c r="J28" s="39"/>
      <c r="N28" s="838"/>
      <c r="O28" s="840"/>
      <c r="P28" s="840"/>
      <c r="Q28" s="840"/>
      <c r="R28" s="838"/>
    </row>
    <row r="29" s="829" customFormat="1" ht="16.5" customHeight="1" spans="1:18">
      <c r="A29" s="57">
        <v>22</v>
      </c>
      <c r="B29" s="189" t="s">
        <v>26</v>
      </c>
      <c r="C29" s="39"/>
      <c r="D29" s="39"/>
      <c r="E29" s="39"/>
      <c r="F29" s="39"/>
      <c r="G29" s="39"/>
      <c r="H29" s="39"/>
      <c r="I29" s="39"/>
      <c r="J29" s="39"/>
      <c r="N29" s="838"/>
      <c r="O29" s="840"/>
      <c r="P29" s="840"/>
      <c r="Q29" s="840"/>
      <c r="R29" s="838"/>
    </row>
    <row r="30" s="829" customFormat="1" ht="16.5" customHeight="1" spans="1:18">
      <c r="A30" s="57">
        <v>23</v>
      </c>
      <c r="B30" s="26" t="s">
        <v>27</v>
      </c>
      <c r="C30" s="39"/>
      <c r="D30" s="39">
        <f>'3-8其他应收款'!H20</f>
        <v>0</v>
      </c>
      <c r="E30" s="39"/>
      <c r="F30" s="39"/>
      <c r="G30" s="39"/>
      <c r="H30" s="39"/>
      <c r="I30" s="39"/>
      <c r="J30" s="39">
        <f>'3-8其他应收款'!J20</f>
        <v>0</v>
      </c>
      <c r="N30" s="838"/>
      <c r="O30" s="840"/>
      <c r="P30" s="840"/>
      <c r="Q30" s="840"/>
      <c r="R30" s="838"/>
    </row>
    <row r="31" s="829" customFormat="1" ht="16.5" customHeight="1" spans="1:18">
      <c r="A31" s="57">
        <v>24</v>
      </c>
      <c r="B31" s="26" t="s">
        <v>18</v>
      </c>
      <c r="C31" s="39"/>
      <c r="D31" s="39">
        <f>'3-8其他应收款'!H21</f>
        <v>0</v>
      </c>
      <c r="E31" s="39"/>
      <c r="F31" s="39"/>
      <c r="G31" s="39"/>
      <c r="H31" s="39"/>
      <c r="I31" s="39"/>
      <c r="J31" s="39">
        <f>'3-8其他应收款'!J21</f>
        <v>0</v>
      </c>
      <c r="N31" s="838"/>
      <c r="O31" s="838"/>
      <c r="P31" s="838"/>
      <c r="Q31" s="838"/>
      <c r="R31" s="838"/>
    </row>
    <row r="32" s="829" customFormat="1" ht="16.5" customHeight="1" spans="1:18">
      <c r="A32" s="57">
        <v>25</v>
      </c>
      <c r="B32" s="26" t="s">
        <v>19</v>
      </c>
      <c r="C32" s="39"/>
      <c r="D32" s="39">
        <f>'3-8其他应收款'!H22</f>
        <v>0</v>
      </c>
      <c r="E32" s="39"/>
      <c r="F32" s="39"/>
      <c r="G32" s="39"/>
      <c r="H32" s="39"/>
      <c r="I32" s="39"/>
      <c r="J32" s="39">
        <f>'3-8其他应收款'!J22</f>
        <v>0</v>
      </c>
      <c r="N32" s="838"/>
      <c r="O32" s="838"/>
      <c r="P32" s="838"/>
      <c r="Q32" s="838"/>
      <c r="R32" s="838"/>
    </row>
    <row r="33" s="829" customFormat="1" ht="16.5" customHeight="1" spans="1:18">
      <c r="A33" s="57">
        <v>26</v>
      </c>
      <c r="B33" s="39" t="s">
        <v>28</v>
      </c>
      <c r="C33" s="39"/>
      <c r="D33" s="39">
        <f>'3-8其他应收款'!H23</f>
        <v>0</v>
      </c>
      <c r="E33" s="39"/>
      <c r="F33" s="39"/>
      <c r="G33" s="39"/>
      <c r="H33" s="39"/>
      <c r="I33" s="39"/>
      <c r="J33" s="39">
        <f>'3-8其他应收款'!J23</f>
        <v>0</v>
      </c>
      <c r="N33" s="838"/>
      <c r="O33" s="838"/>
      <c r="P33" s="838"/>
      <c r="Q33" s="838"/>
      <c r="R33" s="838"/>
    </row>
    <row r="34" s="829" customFormat="1" ht="16.5" customHeight="1" spans="1:18">
      <c r="A34" s="57">
        <v>27</v>
      </c>
      <c r="B34" s="39"/>
      <c r="C34" s="39"/>
      <c r="D34" s="39"/>
      <c r="E34" s="39"/>
      <c r="F34" s="39"/>
      <c r="G34" s="39"/>
      <c r="H34" s="39"/>
      <c r="I34" s="39"/>
      <c r="J34" s="39"/>
      <c r="N34" s="838"/>
      <c r="O34" s="838"/>
      <c r="P34" s="838"/>
      <c r="Q34" s="838"/>
      <c r="R34" s="838"/>
    </row>
    <row r="35" s="829" customFormat="1" ht="16.5" customHeight="1" spans="1:10">
      <c r="A35" s="57">
        <v>28</v>
      </c>
      <c r="B35" s="189" t="s">
        <v>29</v>
      </c>
      <c r="C35" s="39"/>
      <c r="D35" s="39"/>
      <c r="E35" s="39"/>
      <c r="F35" s="39"/>
      <c r="G35" s="39"/>
      <c r="H35" s="39"/>
      <c r="I35" s="39"/>
      <c r="J35" s="39"/>
    </row>
    <row r="36" s="829" customFormat="1" ht="16.5" customHeight="1" spans="1:10">
      <c r="A36" s="57">
        <v>29</v>
      </c>
      <c r="B36" s="26" t="s">
        <v>30</v>
      </c>
      <c r="C36" s="39"/>
      <c r="D36" s="39">
        <f>'3-9-1材料采购（在途物资）'!F20</f>
        <v>0</v>
      </c>
      <c r="E36" s="39"/>
      <c r="F36" s="39"/>
      <c r="G36" s="39"/>
      <c r="H36" s="39"/>
      <c r="I36" s="39"/>
      <c r="J36" s="39">
        <f>'3-9-1材料采购（在途物资）'!J20</f>
        <v>0</v>
      </c>
    </row>
    <row r="37" s="829" customFormat="1" ht="16.5" customHeight="1" spans="1:10">
      <c r="A37" s="57">
        <v>30</v>
      </c>
      <c r="B37" s="26" t="s">
        <v>31</v>
      </c>
      <c r="C37" s="39"/>
      <c r="D37" s="39">
        <f>'3-9-1材料采购（在途物资）'!F21</f>
        <v>0</v>
      </c>
      <c r="E37" s="39"/>
      <c r="F37" s="39"/>
      <c r="G37" s="39"/>
      <c r="H37" s="39"/>
      <c r="I37" s="39"/>
      <c r="J37" s="39">
        <f>'3-9-1材料采购（在途物资）'!J21</f>
        <v>0</v>
      </c>
    </row>
    <row r="38" s="829" customFormat="1" ht="16.5" customHeight="1" spans="1:10">
      <c r="A38" s="57">
        <v>31</v>
      </c>
      <c r="B38" s="39" t="s">
        <v>32</v>
      </c>
      <c r="C38" s="39"/>
      <c r="D38" s="39">
        <f>'3-9-1材料采购（在途物资）'!F22</f>
        <v>0</v>
      </c>
      <c r="E38" s="39"/>
      <c r="F38" s="39"/>
      <c r="G38" s="39"/>
      <c r="H38" s="39"/>
      <c r="I38" s="39"/>
      <c r="J38" s="39">
        <f>'3-9-1材料采购（在途物资）'!J22</f>
        <v>0</v>
      </c>
    </row>
    <row r="39" s="829" customFormat="1" ht="16.5" customHeight="1" spans="1:10">
      <c r="A39" s="57">
        <v>32</v>
      </c>
      <c r="B39" s="39"/>
      <c r="C39" s="39"/>
      <c r="D39" s="39"/>
      <c r="E39" s="39"/>
      <c r="F39" s="39"/>
      <c r="G39" s="39"/>
      <c r="H39" s="39"/>
      <c r="I39" s="39"/>
      <c r="J39" s="39"/>
    </row>
    <row r="40" s="829" customFormat="1" ht="16.5" customHeight="1" spans="1:10">
      <c r="A40" s="57">
        <v>33</v>
      </c>
      <c r="B40" s="189" t="s">
        <v>33</v>
      </c>
      <c r="C40" s="39"/>
      <c r="D40" s="39"/>
      <c r="E40" s="39"/>
      <c r="F40" s="39"/>
      <c r="G40" s="39"/>
      <c r="H40" s="39"/>
      <c r="I40" s="39"/>
      <c r="J40" s="39"/>
    </row>
    <row r="41" s="829" customFormat="1" ht="16.5" customHeight="1" spans="1:10">
      <c r="A41" s="57">
        <v>34</v>
      </c>
      <c r="B41" s="26" t="s">
        <v>34</v>
      </c>
      <c r="C41" s="39"/>
      <c r="D41" s="39" t="e">
        <f>'3-9-2原材料'!#REF!</f>
        <v>#REF!</v>
      </c>
      <c r="E41" s="39"/>
      <c r="F41" s="39"/>
      <c r="G41" s="39"/>
      <c r="H41" s="39"/>
      <c r="I41" s="39"/>
      <c r="J41" s="39" t="e">
        <f>'3-9-2原材料'!#REF!</f>
        <v>#REF!</v>
      </c>
    </row>
    <row r="42" s="829" customFormat="1" ht="16.5" customHeight="1" spans="1:10">
      <c r="A42" s="57">
        <v>35</v>
      </c>
      <c r="B42" s="26" t="s">
        <v>35</v>
      </c>
      <c r="C42" s="39"/>
      <c r="D42" s="39" t="e">
        <f>'3-9-2原材料'!#REF!</f>
        <v>#REF!</v>
      </c>
      <c r="E42" s="39"/>
      <c r="F42" s="39"/>
      <c r="G42" s="39"/>
      <c r="H42" s="39"/>
      <c r="I42" s="39"/>
      <c r="J42" s="39" t="e">
        <f>'3-9-2原材料'!#REF!</f>
        <v>#REF!</v>
      </c>
    </row>
    <row r="43" s="829" customFormat="1" ht="16.5" customHeight="1" spans="1:10">
      <c r="A43" s="57">
        <v>36</v>
      </c>
      <c r="B43" s="39" t="s">
        <v>36</v>
      </c>
      <c r="C43" s="39"/>
      <c r="D43" s="39" t="e">
        <f>'3-9-2原材料'!#REF!</f>
        <v>#REF!</v>
      </c>
      <c r="E43" s="39"/>
      <c r="F43" s="39"/>
      <c r="G43" s="39"/>
      <c r="H43" s="39"/>
      <c r="I43" s="39"/>
      <c r="J43" s="39" t="e">
        <f>'3-9-2原材料'!#REF!</f>
        <v>#REF!</v>
      </c>
    </row>
    <row r="44" s="829" customFormat="1" ht="16.5" customHeight="1" spans="1:10">
      <c r="A44" s="57">
        <v>37</v>
      </c>
      <c r="B44" s="39"/>
      <c r="C44" s="39"/>
      <c r="D44" s="39"/>
      <c r="E44" s="39"/>
      <c r="F44" s="39"/>
      <c r="G44" s="39"/>
      <c r="H44" s="39"/>
      <c r="I44" s="39"/>
      <c r="J44" s="39"/>
    </row>
    <row r="45" s="829" customFormat="1" ht="16.5" customHeight="1" spans="1:10">
      <c r="A45" s="57">
        <v>38</v>
      </c>
      <c r="B45" s="189" t="s">
        <v>37</v>
      </c>
      <c r="C45" s="39"/>
      <c r="D45" s="39"/>
      <c r="E45" s="39"/>
      <c r="F45" s="39"/>
      <c r="G45" s="39"/>
      <c r="H45" s="39"/>
      <c r="I45" s="39"/>
      <c r="J45" s="39"/>
    </row>
    <row r="46" s="829" customFormat="1" ht="16.5" customHeight="1" spans="1:10">
      <c r="A46" s="57">
        <v>39</v>
      </c>
      <c r="B46" s="26" t="s">
        <v>38</v>
      </c>
      <c r="C46" s="39"/>
      <c r="D46" s="39">
        <f>'3-9-3在库周转材料'!G20</f>
        <v>0</v>
      </c>
      <c r="E46" s="39"/>
      <c r="F46" s="39"/>
      <c r="G46" s="39"/>
      <c r="H46" s="39"/>
      <c r="I46" s="39"/>
      <c r="J46" s="39">
        <f>'3-9-3在库周转材料'!M20</f>
        <v>0</v>
      </c>
    </row>
    <row r="47" s="829" customFormat="1" ht="16.5" customHeight="1" spans="1:10">
      <c r="A47" s="57">
        <v>40</v>
      </c>
      <c r="B47" s="26" t="s">
        <v>39</v>
      </c>
      <c r="C47" s="39"/>
      <c r="D47" s="39">
        <f>'3-9-3在库周转材料'!G21</f>
        <v>0</v>
      </c>
      <c r="E47" s="39"/>
      <c r="F47" s="39"/>
      <c r="G47" s="39"/>
      <c r="H47" s="39"/>
      <c r="I47" s="39"/>
      <c r="J47" s="39">
        <f>'3-9-3在库周转材料'!M21</f>
        <v>0</v>
      </c>
    </row>
    <row r="48" s="829" customFormat="1" ht="16.5" customHeight="1" spans="1:10">
      <c r="A48" s="57">
        <v>41</v>
      </c>
      <c r="B48" s="39" t="s">
        <v>40</v>
      </c>
      <c r="C48" s="39"/>
      <c r="D48" s="39">
        <f>'3-9-3在库周转材料'!G22</f>
        <v>0</v>
      </c>
      <c r="E48" s="39"/>
      <c r="F48" s="39"/>
      <c r="G48" s="39"/>
      <c r="H48" s="39"/>
      <c r="I48" s="39"/>
      <c r="J48" s="39">
        <f>'3-9-3在库周转材料'!M22</f>
        <v>0</v>
      </c>
    </row>
    <row r="49" s="829" customFormat="1" ht="16.5" customHeight="1" spans="1:10">
      <c r="A49" s="57">
        <v>42</v>
      </c>
      <c r="B49" s="39"/>
      <c r="C49" s="39"/>
      <c r="D49" s="39"/>
      <c r="E49" s="39"/>
      <c r="F49" s="39"/>
      <c r="G49" s="39"/>
      <c r="H49" s="39"/>
      <c r="I49" s="39"/>
      <c r="J49" s="39"/>
    </row>
    <row r="50" s="829" customFormat="1" ht="16.5" customHeight="1" spans="1:10">
      <c r="A50" s="57">
        <v>43</v>
      </c>
      <c r="B50" s="189" t="s">
        <v>41</v>
      </c>
      <c r="C50" s="39"/>
      <c r="D50" s="39"/>
      <c r="E50" s="39"/>
      <c r="F50" s="39"/>
      <c r="G50" s="39"/>
      <c r="H50" s="39"/>
      <c r="I50" s="39"/>
      <c r="J50" s="39"/>
    </row>
    <row r="51" s="829" customFormat="1" ht="16.5" customHeight="1" spans="1:10">
      <c r="A51" s="57">
        <v>44</v>
      </c>
      <c r="B51" s="26" t="s">
        <v>42</v>
      </c>
      <c r="C51" s="39"/>
      <c r="D51" s="39">
        <f>'3-9-4委托加工物资'!G20</f>
        <v>0</v>
      </c>
      <c r="E51" s="39"/>
      <c r="F51" s="39"/>
      <c r="G51" s="39"/>
      <c r="H51" s="39"/>
      <c r="I51" s="39"/>
      <c r="J51" s="39">
        <f>'3-9-4委托加工物资'!K20</f>
        <v>0</v>
      </c>
    </row>
    <row r="52" s="829" customFormat="1" ht="16.5" customHeight="1" spans="1:10">
      <c r="A52" s="57">
        <v>45</v>
      </c>
      <c r="B52" s="26" t="s">
        <v>43</v>
      </c>
      <c r="C52" s="39"/>
      <c r="D52" s="39">
        <f>'3-9-4委托加工物资'!G21</f>
        <v>0</v>
      </c>
      <c r="E52" s="39"/>
      <c r="F52" s="39"/>
      <c r="G52" s="39"/>
      <c r="H52" s="39"/>
      <c r="I52" s="39"/>
      <c r="J52" s="39">
        <f>'3-9-4委托加工物资'!K21</f>
        <v>0</v>
      </c>
    </row>
    <row r="53" s="829" customFormat="1" ht="16.5" customHeight="1" spans="1:10">
      <c r="A53" s="57">
        <v>46</v>
      </c>
      <c r="B53" s="39" t="s">
        <v>44</v>
      </c>
      <c r="C53" s="39"/>
      <c r="D53" s="39">
        <f>'3-9-4委托加工物资'!G22</f>
        <v>0</v>
      </c>
      <c r="E53" s="39"/>
      <c r="F53" s="39"/>
      <c r="G53" s="39"/>
      <c r="H53" s="39"/>
      <c r="I53" s="39"/>
      <c r="J53" s="39">
        <f>'3-9-4委托加工物资'!K22</f>
        <v>0</v>
      </c>
    </row>
    <row r="54" s="829" customFormat="1" ht="16.5" customHeight="1" spans="1:10">
      <c r="A54" s="57">
        <v>47</v>
      </c>
      <c r="B54" s="39"/>
      <c r="C54" s="39"/>
      <c r="D54" s="39"/>
      <c r="E54" s="39"/>
      <c r="F54" s="39"/>
      <c r="G54" s="39"/>
      <c r="H54" s="39"/>
      <c r="I54" s="39"/>
      <c r="J54" s="39"/>
    </row>
    <row r="55" s="829" customFormat="1" ht="16.5" customHeight="1" spans="1:10">
      <c r="A55" s="57">
        <v>48</v>
      </c>
      <c r="B55" s="189" t="s">
        <v>45</v>
      </c>
      <c r="C55" s="39"/>
      <c r="D55" s="39"/>
      <c r="E55" s="39"/>
      <c r="F55" s="39"/>
      <c r="G55" s="39"/>
      <c r="H55" s="39"/>
      <c r="I55" s="39"/>
      <c r="J55" s="39"/>
    </row>
    <row r="56" s="829" customFormat="1" ht="16.5" customHeight="1" spans="1:10">
      <c r="A56" s="57">
        <v>49</v>
      </c>
      <c r="B56" s="26" t="s">
        <v>46</v>
      </c>
      <c r="C56" s="39"/>
      <c r="D56" s="39">
        <f>'3-9-5产成品（库存商品）'!I20</f>
        <v>0</v>
      </c>
      <c r="E56" s="39"/>
      <c r="F56" s="39"/>
      <c r="G56" s="39"/>
      <c r="H56" s="39"/>
      <c r="I56" s="39"/>
      <c r="J56" s="39">
        <f>'3-9-5产成品（库存商品）'!M20</f>
        <v>0</v>
      </c>
    </row>
    <row r="57" s="829" customFormat="1" ht="16.5" customHeight="1" spans="1:10">
      <c r="A57" s="57">
        <v>50</v>
      </c>
      <c r="B57" s="26" t="s">
        <v>47</v>
      </c>
      <c r="C57" s="39"/>
      <c r="D57" s="39">
        <f>'3-9-5产成品（库存商品）'!I21</f>
        <v>0</v>
      </c>
      <c r="E57" s="39"/>
      <c r="F57" s="39"/>
      <c r="G57" s="39"/>
      <c r="H57" s="39"/>
      <c r="I57" s="39"/>
      <c r="J57" s="39">
        <f>'3-9-5产成品（库存商品）'!M21</f>
        <v>0</v>
      </c>
    </row>
    <row r="58" s="829" customFormat="1" ht="16.5" customHeight="1" spans="1:10">
      <c r="A58" s="57">
        <v>51</v>
      </c>
      <c r="B58" s="39" t="s">
        <v>48</v>
      </c>
      <c r="C58" s="39"/>
      <c r="D58" s="39">
        <f>'3-9-5产成品（库存商品）'!I22</f>
        <v>0</v>
      </c>
      <c r="E58" s="39"/>
      <c r="F58" s="39"/>
      <c r="G58" s="39"/>
      <c r="H58" s="39"/>
      <c r="I58" s="39"/>
      <c r="J58" s="39">
        <f>'3-9-5产成品（库存商品）'!M22</f>
        <v>0</v>
      </c>
    </row>
    <row r="59" s="829" customFormat="1" ht="16.5" customHeight="1" spans="1:10">
      <c r="A59" s="57">
        <v>52</v>
      </c>
      <c r="B59" s="39"/>
      <c r="C59" s="39"/>
      <c r="D59" s="39"/>
      <c r="E59" s="39"/>
      <c r="F59" s="39"/>
      <c r="G59" s="39"/>
      <c r="H59" s="39"/>
      <c r="I59" s="39"/>
      <c r="J59" s="39"/>
    </row>
    <row r="60" s="829" customFormat="1" ht="16.5" customHeight="1" spans="1:10">
      <c r="A60" s="57">
        <v>53</v>
      </c>
      <c r="B60" s="189" t="s">
        <v>49</v>
      </c>
      <c r="C60" s="39"/>
      <c r="D60" s="39"/>
      <c r="E60" s="39"/>
      <c r="F60" s="39"/>
      <c r="G60" s="39"/>
      <c r="H60" s="39"/>
      <c r="I60" s="39"/>
      <c r="J60" s="39"/>
    </row>
    <row r="61" s="829" customFormat="1" ht="16.5" customHeight="1" spans="1:10">
      <c r="A61" s="57">
        <v>54</v>
      </c>
      <c r="B61" s="26" t="s">
        <v>50</v>
      </c>
      <c r="C61" s="39"/>
      <c r="D61" s="39">
        <f>'3-9-6在产品（自制半成品）'!F20</f>
        <v>0</v>
      </c>
      <c r="E61" s="39"/>
      <c r="F61" s="39"/>
      <c r="G61" s="39"/>
      <c r="H61" s="39"/>
      <c r="I61" s="39"/>
      <c r="J61" s="39">
        <f>'3-9-6在产品（自制半成品）'!K20</f>
        <v>0</v>
      </c>
    </row>
    <row r="62" s="829" customFormat="1" ht="16.5" customHeight="1" spans="1:10">
      <c r="A62" s="57">
        <v>55</v>
      </c>
      <c r="B62" s="26" t="s">
        <v>51</v>
      </c>
      <c r="C62" s="39"/>
      <c r="D62" s="39">
        <f>'3-9-6在产品（自制半成品）'!F21</f>
        <v>0</v>
      </c>
      <c r="E62" s="39"/>
      <c r="F62" s="39"/>
      <c r="G62" s="39"/>
      <c r="H62" s="39"/>
      <c r="I62" s="39"/>
      <c r="J62" s="39">
        <f>'3-9-6在产品（自制半成品）'!K21</f>
        <v>0</v>
      </c>
    </row>
    <row r="63" s="829" customFormat="1" ht="16.5" customHeight="1" spans="1:10">
      <c r="A63" s="57">
        <v>56</v>
      </c>
      <c r="B63" s="39" t="s">
        <v>52</v>
      </c>
      <c r="C63" s="39"/>
      <c r="D63" s="39">
        <f>'3-9-6在产品（自制半成品）'!F22</f>
        <v>0</v>
      </c>
      <c r="E63" s="39"/>
      <c r="F63" s="39"/>
      <c r="G63" s="39"/>
      <c r="H63" s="39"/>
      <c r="I63" s="39"/>
      <c r="J63" s="39">
        <f>'3-9-6在产品（自制半成品）'!K22</f>
        <v>0</v>
      </c>
    </row>
    <row r="64" s="829" customFormat="1" ht="16.5" customHeight="1" spans="1:10">
      <c r="A64" s="57">
        <v>57</v>
      </c>
      <c r="B64" s="39"/>
      <c r="C64" s="39"/>
      <c r="D64" s="39"/>
      <c r="E64" s="39"/>
      <c r="F64" s="39"/>
      <c r="G64" s="39"/>
      <c r="H64" s="39"/>
      <c r="I64" s="39"/>
      <c r="J64" s="39"/>
    </row>
    <row r="65" s="829" customFormat="1" ht="16.5" customHeight="1" spans="1:10">
      <c r="A65" s="57">
        <v>58</v>
      </c>
      <c r="B65" s="189" t="s">
        <v>53</v>
      </c>
      <c r="C65" s="39"/>
      <c r="D65" s="39"/>
      <c r="E65" s="39"/>
      <c r="F65" s="39"/>
      <c r="G65" s="39"/>
      <c r="H65" s="39"/>
      <c r="I65" s="39"/>
      <c r="J65" s="39"/>
    </row>
    <row r="66" s="829" customFormat="1" ht="16.5" customHeight="1" spans="1:10">
      <c r="A66" s="57">
        <v>59</v>
      </c>
      <c r="B66" s="26" t="s">
        <v>54</v>
      </c>
      <c r="C66" s="39"/>
      <c r="D66" s="39">
        <f>'3-9-7发出商品'!G20</f>
        <v>0</v>
      </c>
      <c r="E66" s="39"/>
      <c r="F66" s="39"/>
      <c r="G66" s="39"/>
      <c r="H66" s="39"/>
      <c r="I66" s="39"/>
      <c r="J66" s="39">
        <f>'3-9-7发出商品'!K20</f>
        <v>0</v>
      </c>
    </row>
    <row r="67" s="829" customFormat="1" ht="16.5" customHeight="1" spans="1:10">
      <c r="A67" s="57">
        <v>60</v>
      </c>
      <c r="B67" s="26" t="s">
        <v>55</v>
      </c>
      <c r="C67" s="39"/>
      <c r="D67" s="39">
        <f>'3-9-7发出商品'!G21</f>
        <v>0</v>
      </c>
      <c r="E67" s="39"/>
      <c r="F67" s="39"/>
      <c r="G67" s="39"/>
      <c r="H67" s="39"/>
      <c r="I67" s="39"/>
      <c r="J67" s="39">
        <f>'3-9-7发出商品'!K21</f>
        <v>0</v>
      </c>
    </row>
    <row r="68" s="829" customFormat="1" ht="16.5" customHeight="1" spans="1:10">
      <c r="A68" s="57">
        <v>61</v>
      </c>
      <c r="B68" s="39" t="s">
        <v>56</v>
      </c>
      <c r="C68" s="39"/>
      <c r="D68" s="39">
        <f>'3-9-7发出商品'!G22</f>
        <v>0</v>
      </c>
      <c r="E68" s="39"/>
      <c r="F68" s="39"/>
      <c r="G68" s="39"/>
      <c r="H68" s="39"/>
      <c r="I68" s="39"/>
      <c r="J68" s="39">
        <f>'3-9-7发出商品'!K22</f>
        <v>0</v>
      </c>
    </row>
    <row r="69" s="829" customFormat="1" ht="16.5" customHeight="1" spans="1:10">
      <c r="A69" s="57">
        <v>62</v>
      </c>
      <c r="B69" s="39"/>
      <c r="C69" s="39"/>
      <c r="D69" s="39"/>
      <c r="E69" s="39"/>
      <c r="F69" s="39"/>
      <c r="G69" s="39"/>
      <c r="H69" s="39"/>
      <c r="I69" s="39"/>
      <c r="J69" s="39"/>
    </row>
    <row r="70" s="829" customFormat="1" ht="16.5" customHeight="1" spans="1:10">
      <c r="A70" s="57">
        <v>63</v>
      </c>
      <c r="B70" s="189" t="s">
        <v>57</v>
      </c>
      <c r="C70" s="39"/>
      <c r="D70" s="39"/>
      <c r="E70" s="39"/>
      <c r="F70" s="39"/>
      <c r="G70" s="39"/>
      <c r="H70" s="39"/>
      <c r="I70" s="39"/>
      <c r="J70" s="39"/>
    </row>
    <row r="71" s="829" customFormat="1" ht="16.5" customHeight="1" spans="1:10">
      <c r="A71" s="57">
        <v>64</v>
      </c>
      <c r="B71" s="26" t="s">
        <v>38</v>
      </c>
      <c r="C71" s="39"/>
      <c r="D71" s="39">
        <f>'3-9-8在用周转材料'!G20</f>
        <v>0</v>
      </c>
      <c r="E71" s="39"/>
      <c r="F71" s="39"/>
      <c r="G71" s="39"/>
      <c r="H71" s="39"/>
      <c r="I71" s="39"/>
      <c r="J71" s="39">
        <f>'3-9-8在用周转材料'!L20</f>
        <v>0</v>
      </c>
    </row>
    <row r="72" s="829" customFormat="1" ht="16.5" customHeight="1" spans="1:10">
      <c r="A72" s="57">
        <v>65</v>
      </c>
      <c r="B72" s="26" t="s">
        <v>39</v>
      </c>
      <c r="C72" s="39"/>
      <c r="D72" s="39">
        <f>'3-9-8在用周转材料'!G21</f>
        <v>0</v>
      </c>
      <c r="E72" s="39"/>
      <c r="F72" s="39"/>
      <c r="G72" s="39"/>
      <c r="H72" s="39"/>
      <c r="I72" s="39"/>
      <c r="J72" s="39">
        <f>'3-9-8在用周转材料'!L21</f>
        <v>0</v>
      </c>
    </row>
    <row r="73" s="829" customFormat="1" ht="16.5" customHeight="1" spans="1:10">
      <c r="A73" s="57">
        <v>66</v>
      </c>
      <c r="B73" s="39" t="s">
        <v>40</v>
      </c>
      <c r="C73" s="39"/>
      <c r="D73" s="39">
        <f>'3-9-8在用周转材料'!G22</f>
        <v>0</v>
      </c>
      <c r="E73" s="39"/>
      <c r="F73" s="39"/>
      <c r="G73" s="39"/>
      <c r="H73" s="39"/>
      <c r="I73" s="39"/>
      <c r="J73" s="39">
        <f>'3-9-8在用周转材料'!L22</f>
        <v>0</v>
      </c>
    </row>
    <row r="74" s="829" customFormat="1" ht="16.5" customHeight="1" spans="1:10">
      <c r="A74" s="57">
        <v>67</v>
      </c>
      <c r="B74" s="39"/>
      <c r="C74" s="39"/>
      <c r="D74" s="39"/>
      <c r="E74" s="39"/>
      <c r="F74" s="39"/>
      <c r="G74" s="39"/>
      <c r="H74" s="39"/>
      <c r="I74" s="39"/>
      <c r="J74" s="39"/>
    </row>
    <row r="75" s="829" customFormat="1" ht="16.5" customHeight="1" spans="1:10">
      <c r="A75" s="57">
        <v>68</v>
      </c>
      <c r="B75" s="189" t="s">
        <v>58</v>
      </c>
      <c r="C75" s="39"/>
      <c r="D75" s="39"/>
      <c r="E75" s="39"/>
      <c r="F75" s="39"/>
      <c r="G75" s="39"/>
      <c r="H75" s="39"/>
      <c r="I75" s="39"/>
      <c r="J75" s="39"/>
    </row>
    <row r="76" s="829" customFormat="1" ht="16.5" customHeight="1" spans="1:10">
      <c r="A76" s="57">
        <v>69</v>
      </c>
      <c r="B76" s="26" t="s">
        <v>59</v>
      </c>
      <c r="C76" s="39"/>
      <c r="D76" s="39">
        <f>'3-9-9开发产品'!T20</f>
        <v>0</v>
      </c>
      <c r="E76" s="39"/>
      <c r="F76" s="39"/>
      <c r="G76" s="39"/>
      <c r="H76" s="39"/>
      <c r="I76" s="39"/>
      <c r="J76" s="39">
        <f>'3-9-9开发产品'!W20</f>
        <v>0</v>
      </c>
    </row>
    <row r="77" s="829" customFormat="1" ht="16.5" customHeight="1" spans="1:10">
      <c r="A77" s="57">
        <v>70</v>
      </c>
      <c r="B77" s="26" t="s">
        <v>60</v>
      </c>
      <c r="C77" s="39"/>
      <c r="D77" s="39">
        <f>'3-9-9开发产品'!T21</f>
        <v>0</v>
      </c>
      <c r="E77" s="39"/>
      <c r="F77" s="39"/>
      <c r="G77" s="39"/>
      <c r="H77" s="39"/>
      <c r="I77" s="39"/>
      <c r="J77" s="39">
        <f>'3-9-9开发产品'!W21</f>
        <v>0</v>
      </c>
    </row>
    <row r="78" s="829" customFormat="1" ht="16.5" customHeight="1" spans="1:10">
      <c r="A78" s="57">
        <v>71</v>
      </c>
      <c r="B78" s="39" t="s">
        <v>61</v>
      </c>
      <c r="C78" s="39"/>
      <c r="D78" s="39">
        <f>'3-9-9开发产品'!T22</f>
        <v>0</v>
      </c>
      <c r="E78" s="39"/>
      <c r="F78" s="39"/>
      <c r="G78" s="39"/>
      <c r="H78" s="39"/>
      <c r="I78" s="39"/>
      <c r="J78" s="39">
        <f>'3-9-9开发产品'!W22</f>
        <v>0</v>
      </c>
    </row>
    <row r="79" s="829" customFormat="1" ht="16.5" customHeight="1" spans="1:10">
      <c r="A79" s="57">
        <v>72</v>
      </c>
      <c r="B79" s="39"/>
      <c r="C79" s="39"/>
      <c r="D79" s="39"/>
      <c r="E79" s="39"/>
      <c r="F79" s="39"/>
      <c r="G79" s="39"/>
      <c r="H79" s="39"/>
      <c r="I79" s="39"/>
      <c r="J79" s="39"/>
    </row>
    <row r="80" s="829" customFormat="1" ht="16.5" customHeight="1" spans="1:10">
      <c r="A80" s="57">
        <v>73</v>
      </c>
      <c r="B80" s="189" t="s">
        <v>62</v>
      </c>
      <c r="C80" s="39"/>
      <c r="D80" s="39"/>
      <c r="E80" s="39"/>
      <c r="F80" s="39"/>
      <c r="G80" s="39"/>
      <c r="H80" s="39"/>
      <c r="I80" s="39"/>
      <c r="J80" s="39"/>
    </row>
    <row r="81" s="829" customFormat="1" ht="16.5" customHeight="1" spans="1:10">
      <c r="A81" s="57">
        <v>74</v>
      </c>
      <c r="B81" s="842" t="s">
        <v>63</v>
      </c>
      <c r="C81" s="39"/>
      <c r="D81" s="39">
        <f>'3-9-10开发成本'!U20</f>
        <v>0</v>
      </c>
      <c r="E81" s="39"/>
      <c r="F81" s="39"/>
      <c r="G81" s="39"/>
      <c r="H81" s="39"/>
      <c r="I81" s="39"/>
      <c r="J81" s="39">
        <f>'3-9-10开发成本'!X20</f>
        <v>0</v>
      </c>
    </row>
    <row r="82" s="829" customFormat="1" ht="16.5" customHeight="1" spans="1:10">
      <c r="A82" s="57">
        <v>75</v>
      </c>
      <c r="B82" s="842" t="s">
        <v>64</v>
      </c>
      <c r="C82" s="39"/>
      <c r="D82" s="39">
        <f>'3-9-10开发成本'!U21</f>
        <v>0</v>
      </c>
      <c r="E82" s="39"/>
      <c r="F82" s="39"/>
      <c r="G82" s="39"/>
      <c r="H82" s="39"/>
      <c r="I82" s="39"/>
      <c r="J82" s="39">
        <f>'3-9-10开发成本'!X21</f>
        <v>0</v>
      </c>
    </row>
    <row r="83" s="829" customFormat="1" ht="16.5" customHeight="1" spans="1:10">
      <c r="A83" s="57">
        <v>76</v>
      </c>
      <c r="B83" s="843" t="s">
        <v>65</v>
      </c>
      <c r="C83" s="39"/>
      <c r="D83" s="39">
        <f>'3-9-10开发成本'!U22</f>
        <v>0</v>
      </c>
      <c r="E83" s="39"/>
      <c r="F83" s="39"/>
      <c r="G83" s="39"/>
      <c r="H83" s="39"/>
      <c r="I83" s="39"/>
      <c r="J83" s="39">
        <f>'3-9-10开发成本'!X22</f>
        <v>0</v>
      </c>
    </row>
    <row r="84" s="829" customFormat="1" ht="16.5" customHeight="1" spans="1:10">
      <c r="A84" s="57">
        <v>77</v>
      </c>
      <c r="B84" s="843"/>
      <c r="C84" s="39"/>
      <c r="D84" s="39"/>
      <c r="E84" s="39"/>
      <c r="F84" s="39"/>
      <c r="G84" s="39"/>
      <c r="H84" s="39"/>
      <c r="I84" s="39"/>
      <c r="J84" s="39"/>
    </row>
    <row r="85" s="829" customFormat="1" ht="16.5" customHeight="1" spans="1:10">
      <c r="A85" s="57">
        <v>78</v>
      </c>
      <c r="B85" s="189" t="s">
        <v>66</v>
      </c>
      <c r="C85" s="39"/>
      <c r="D85" s="39"/>
      <c r="E85" s="39"/>
      <c r="F85" s="39"/>
      <c r="G85" s="39"/>
      <c r="H85" s="39"/>
      <c r="I85" s="39"/>
      <c r="J85" s="39"/>
    </row>
    <row r="86" s="829" customFormat="1" ht="16.5" customHeight="1" spans="1:10">
      <c r="A86" s="57">
        <v>79</v>
      </c>
      <c r="B86" s="26" t="s">
        <v>67</v>
      </c>
      <c r="C86" s="39"/>
      <c r="D86" s="39">
        <f>'4-3长期应收'!E20</f>
        <v>0</v>
      </c>
      <c r="E86" s="39"/>
      <c r="F86" s="39"/>
      <c r="G86" s="39"/>
      <c r="H86" s="39"/>
      <c r="I86" s="39"/>
      <c r="J86" s="39">
        <f>'4-3长期应收'!G20</f>
        <v>0</v>
      </c>
    </row>
    <row r="87" s="829" customFormat="1" ht="16.5" customHeight="1" spans="1:10">
      <c r="A87" s="57">
        <v>80</v>
      </c>
      <c r="B87" s="26" t="s">
        <v>68</v>
      </c>
      <c r="C87" s="39"/>
      <c r="D87" s="39">
        <f>'4-3长期应收'!E21</f>
        <v>0</v>
      </c>
      <c r="E87" s="39"/>
      <c r="F87" s="39"/>
      <c r="G87" s="39"/>
      <c r="H87" s="39"/>
      <c r="I87" s="39"/>
      <c r="J87" s="39">
        <f>'4-3长期应收'!G21</f>
        <v>0</v>
      </c>
    </row>
    <row r="88" s="829" customFormat="1" ht="16.5" customHeight="1" spans="1:10">
      <c r="A88" s="57">
        <v>81</v>
      </c>
      <c r="B88" s="39" t="s">
        <v>69</v>
      </c>
      <c r="C88" s="39"/>
      <c r="D88" s="39">
        <f>'4-3长期应收'!E22</f>
        <v>0</v>
      </c>
      <c r="E88" s="39"/>
      <c r="F88" s="39"/>
      <c r="G88" s="39"/>
      <c r="H88" s="39"/>
      <c r="I88" s="39"/>
      <c r="J88" s="39">
        <f>'4-3长期应收'!G22</f>
        <v>0</v>
      </c>
    </row>
    <row r="89" s="829" customFormat="1" ht="16.5" customHeight="1" spans="1:10">
      <c r="A89" s="57">
        <v>82</v>
      </c>
      <c r="B89" s="39"/>
      <c r="C89" s="39"/>
      <c r="D89" s="39"/>
      <c r="E89" s="39"/>
      <c r="F89" s="39"/>
      <c r="G89" s="39"/>
      <c r="H89" s="39"/>
      <c r="I89" s="39"/>
      <c r="J89" s="39"/>
    </row>
    <row r="90" s="829" customFormat="1" ht="16.5" customHeight="1" spans="1:10">
      <c r="A90" s="57">
        <v>83</v>
      </c>
      <c r="B90" s="189" t="s">
        <v>70</v>
      </c>
      <c r="C90" s="39"/>
      <c r="D90" s="39"/>
      <c r="E90" s="39"/>
      <c r="F90" s="39"/>
      <c r="G90" s="39"/>
      <c r="H90" s="39"/>
      <c r="I90" s="39"/>
      <c r="J90" s="39"/>
    </row>
    <row r="91" s="829" customFormat="1" ht="16.5" customHeight="1" spans="1:10">
      <c r="A91" s="57">
        <v>84</v>
      </c>
      <c r="B91" s="844" t="s">
        <v>71</v>
      </c>
      <c r="C91" s="39"/>
      <c r="D91" s="39">
        <f>'4-4长期股权投资'!I20</f>
        <v>0</v>
      </c>
      <c r="E91" s="39"/>
      <c r="F91" s="39"/>
      <c r="G91" s="39"/>
      <c r="H91" s="39"/>
      <c r="I91" s="39"/>
      <c r="J91" s="39">
        <f>'4-4长期股权投资'!K20</f>
        <v>0</v>
      </c>
    </row>
    <row r="92" s="829" customFormat="1" ht="16.5" customHeight="1" spans="1:10">
      <c r="A92" s="57">
        <v>85</v>
      </c>
      <c r="B92" s="844" t="s">
        <v>72</v>
      </c>
      <c r="C92" s="39"/>
      <c r="D92" s="39">
        <f>'4-4长期股权投资'!I21</f>
        <v>0</v>
      </c>
      <c r="E92" s="39"/>
      <c r="F92" s="39"/>
      <c r="G92" s="39"/>
      <c r="H92" s="39"/>
      <c r="I92" s="39"/>
      <c r="J92" s="39">
        <f>'4-4长期股权投资'!K21</f>
        <v>0</v>
      </c>
    </row>
    <row r="93" s="829" customFormat="1" ht="16.5" customHeight="1" spans="1:10">
      <c r="A93" s="57">
        <v>86</v>
      </c>
      <c r="B93" s="39" t="s">
        <v>73</v>
      </c>
      <c r="C93" s="39"/>
      <c r="D93" s="39">
        <f>'4-4长期股权投资'!I22</f>
        <v>0</v>
      </c>
      <c r="E93" s="39"/>
      <c r="F93" s="39"/>
      <c r="G93" s="39"/>
      <c r="H93" s="39"/>
      <c r="I93" s="39"/>
      <c r="J93" s="39">
        <f>'4-4长期股权投资'!K22</f>
        <v>0</v>
      </c>
    </row>
    <row r="94" s="829" customFormat="1" ht="16.5" customHeight="1" spans="1:10">
      <c r="A94" s="57">
        <v>87</v>
      </c>
      <c r="B94" s="39"/>
      <c r="C94" s="39"/>
      <c r="D94" s="39"/>
      <c r="E94" s="39"/>
      <c r="F94" s="39"/>
      <c r="G94" s="39"/>
      <c r="H94" s="39"/>
      <c r="I94" s="39"/>
      <c r="J94" s="39"/>
    </row>
    <row r="95" s="829" customFormat="1" ht="16.5" customHeight="1" spans="1:10">
      <c r="A95" s="57">
        <v>88</v>
      </c>
      <c r="B95" s="189" t="s">
        <v>74</v>
      </c>
      <c r="C95" s="39"/>
      <c r="D95" s="39"/>
      <c r="E95" s="39"/>
      <c r="F95" s="39"/>
      <c r="G95" s="39"/>
      <c r="H95" s="39"/>
      <c r="I95" s="39"/>
      <c r="J95" s="39"/>
    </row>
    <row r="96" s="829" customFormat="1" ht="16.5" customHeight="1" spans="1:10">
      <c r="A96" s="57">
        <v>89</v>
      </c>
      <c r="B96" s="26" t="s">
        <v>75</v>
      </c>
      <c r="C96" s="844"/>
      <c r="D96" s="39">
        <f>'4-5其他权益工具投资'!J20</f>
        <v>0</v>
      </c>
      <c r="E96" s="39"/>
      <c r="F96" s="39"/>
      <c r="G96" s="39"/>
      <c r="H96" s="39"/>
      <c r="I96" s="39"/>
      <c r="J96" s="39">
        <f>'4-5其他权益工具投资'!L20</f>
        <v>0</v>
      </c>
    </row>
    <row r="97" s="829" customFormat="1" ht="16.5" customHeight="1" spans="1:10">
      <c r="A97" s="57">
        <v>90</v>
      </c>
      <c r="B97" s="26" t="s">
        <v>76</v>
      </c>
      <c r="C97" s="844"/>
      <c r="D97" s="39">
        <f>'4-5其他权益工具投资'!J21</f>
        <v>0</v>
      </c>
      <c r="E97" s="39"/>
      <c r="F97" s="39"/>
      <c r="G97" s="39"/>
      <c r="H97" s="39"/>
      <c r="I97" s="39"/>
      <c r="J97" s="39">
        <f>'4-5其他权益工具投资'!L21</f>
        <v>0</v>
      </c>
    </row>
    <row r="98" s="829" customFormat="1" ht="16.5" customHeight="1" spans="1:10">
      <c r="A98" s="57">
        <v>91</v>
      </c>
      <c r="B98" s="39" t="s">
        <v>77</v>
      </c>
      <c r="C98" s="39"/>
      <c r="D98" s="39">
        <f>'4-5其他权益工具投资'!J22</f>
        <v>0</v>
      </c>
      <c r="E98" s="39"/>
      <c r="F98" s="39"/>
      <c r="G98" s="39"/>
      <c r="H98" s="39"/>
      <c r="I98" s="39"/>
      <c r="J98" s="39">
        <f>'4-5其他权益工具投资'!L22</f>
        <v>0</v>
      </c>
    </row>
    <row r="99" s="829" customFormat="1" ht="16.5" customHeight="1" spans="1:10">
      <c r="A99" s="57">
        <v>92</v>
      </c>
      <c r="B99" s="39"/>
      <c r="C99" s="39"/>
      <c r="D99" s="39"/>
      <c r="E99" s="39"/>
      <c r="F99" s="39"/>
      <c r="G99" s="39"/>
      <c r="H99" s="39"/>
      <c r="I99" s="39"/>
      <c r="J99" s="39"/>
    </row>
    <row r="100" s="829" customFormat="1" ht="16.5" customHeight="1" spans="1:10">
      <c r="A100" s="57">
        <v>93</v>
      </c>
      <c r="B100" s="189" t="s">
        <v>78</v>
      </c>
      <c r="C100" s="39"/>
      <c r="D100" s="39"/>
      <c r="E100" s="39"/>
      <c r="F100" s="39"/>
      <c r="G100" s="39"/>
      <c r="H100" s="39"/>
      <c r="I100" s="39"/>
      <c r="J100" s="39"/>
    </row>
    <row r="101" s="829" customFormat="1" ht="16.5" customHeight="1" spans="1:10">
      <c r="A101" s="57">
        <v>94</v>
      </c>
      <c r="B101" s="26" t="s">
        <v>79</v>
      </c>
      <c r="C101" s="39"/>
      <c r="D101" s="39">
        <f>'4-6其他非流动金融资产'!J20</f>
        <v>0</v>
      </c>
      <c r="E101" s="39"/>
      <c r="F101" s="39"/>
      <c r="G101" s="39"/>
      <c r="H101" s="39"/>
      <c r="I101" s="39"/>
      <c r="J101" s="39">
        <f>'4-6其他非流动金融资产'!L20</f>
        <v>0</v>
      </c>
    </row>
    <row r="102" s="829" customFormat="1" ht="16.5" customHeight="1" spans="1:10">
      <c r="A102" s="57">
        <v>95</v>
      </c>
      <c r="B102" s="26" t="s">
        <v>80</v>
      </c>
      <c r="C102" s="39"/>
      <c r="D102" s="39">
        <f>'4-6其他非流动金融资产'!J21</f>
        <v>0</v>
      </c>
      <c r="E102" s="39"/>
      <c r="F102" s="39"/>
      <c r="G102" s="39"/>
      <c r="H102" s="39"/>
      <c r="I102" s="39"/>
      <c r="J102" s="39">
        <f>'4-6其他非流动金融资产'!L21</f>
        <v>0</v>
      </c>
    </row>
    <row r="103" s="829" customFormat="1" ht="16.5" customHeight="1" spans="1:10">
      <c r="A103" s="57">
        <v>96</v>
      </c>
      <c r="B103" s="39" t="s">
        <v>81</v>
      </c>
      <c r="C103" s="39"/>
      <c r="D103" s="39">
        <f>'4-6其他非流动金融资产'!J22</f>
        <v>0</v>
      </c>
      <c r="E103" s="39"/>
      <c r="F103" s="39"/>
      <c r="G103" s="39"/>
      <c r="H103" s="39"/>
      <c r="I103" s="39"/>
      <c r="J103" s="39">
        <f>'4-6其他非流动金融资产'!L22</f>
        <v>0</v>
      </c>
    </row>
    <row r="104" s="829" customFormat="1" ht="16.5" customHeight="1" spans="1:10">
      <c r="A104" s="57">
        <v>97</v>
      </c>
      <c r="B104" s="39"/>
      <c r="C104" s="39"/>
      <c r="D104" s="39"/>
      <c r="E104" s="39"/>
      <c r="F104" s="39"/>
      <c r="G104" s="39"/>
      <c r="H104" s="39"/>
      <c r="I104" s="39"/>
      <c r="J104" s="39"/>
    </row>
    <row r="105" s="829" customFormat="1" ht="16.5" customHeight="1" spans="1:10">
      <c r="A105" s="57">
        <v>98</v>
      </c>
      <c r="B105" s="189" t="s">
        <v>82</v>
      </c>
      <c r="C105" s="39"/>
      <c r="D105" s="39"/>
      <c r="E105" s="39"/>
      <c r="F105" s="39"/>
      <c r="G105" s="39"/>
      <c r="H105" s="39"/>
      <c r="I105" s="39"/>
      <c r="J105" s="39"/>
    </row>
    <row r="106" s="829" customFormat="1" ht="16.5" customHeight="1" spans="1:10">
      <c r="A106" s="57">
        <v>99</v>
      </c>
      <c r="B106" s="845" t="str">
        <f>'4-7-1投资性房地产（成本计量）'!A20</f>
        <v>投资性房地产－房屋合计</v>
      </c>
      <c r="C106" s="48">
        <f>'4-7-1投资性房地产（成本计量）'!R20</f>
        <v>0</v>
      </c>
      <c r="D106" s="48">
        <f>'4-7-1投资性房地产（成本计量）'!S20</f>
        <v>0</v>
      </c>
      <c r="E106" s="48">
        <f>'4-7-1投资性房地产（成本计量）'!U20</f>
        <v>0</v>
      </c>
      <c r="F106" s="48"/>
      <c r="G106" s="48"/>
      <c r="H106" s="48"/>
      <c r="I106" s="48"/>
      <c r="J106" s="48">
        <f>'4-7-1投资性房地产（成本计量）'!W20</f>
        <v>0</v>
      </c>
    </row>
    <row r="107" s="829" customFormat="1" ht="16.5" customHeight="1" spans="1:10">
      <c r="A107" s="57">
        <v>100</v>
      </c>
      <c r="B107" s="845" t="str">
        <f>'4-7-1投资性房地产（成本计量）'!A21</f>
        <v>减：投资性房地产减值准备</v>
      </c>
      <c r="C107" s="48">
        <f>'4-7-1投资性房地产（成本计量）'!R21</f>
        <v>0</v>
      </c>
      <c r="D107" s="48">
        <f>'4-7-1投资性房地产（成本计量）'!S21</f>
        <v>0</v>
      </c>
      <c r="E107" s="48">
        <f>'4-7-1投资性房地产（成本计量）'!U21</f>
        <v>0</v>
      </c>
      <c r="F107" s="48"/>
      <c r="G107" s="48"/>
      <c r="H107" s="48"/>
      <c r="I107" s="48"/>
      <c r="J107" s="48">
        <f>'4-7-1投资性房地产（成本计量）'!W21</f>
        <v>0</v>
      </c>
    </row>
    <row r="108" s="829" customFormat="1" ht="16.5" customHeight="1" spans="1:10">
      <c r="A108" s="57">
        <v>101</v>
      </c>
      <c r="B108" s="845" t="str">
        <f>'4-7-1投资性房地产（成本计量）'!A22</f>
        <v>投资性房地产－房屋净额</v>
      </c>
      <c r="C108" s="40">
        <f>'4-7-1投资性房地产（成本计量）'!R22</f>
        <v>0</v>
      </c>
      <c r="D108" s="40">
        <f>'4-7-1投资性房地产（成本计量）'!S22</f>
        <v>0</v>
      </c>
      <c r="E108" s="40">
        <f>'4-7-1投资性房地产（成本计量）'!U22</f>
        <v>0</v>
      </c>
      <c r="F108" s="40"/>
      <c r="G108" s="40"/>
      <c r="H108" s="40"/>
      <c r="I108" s="40"/>
      <c r="J108" s="40">
        <f>'4-7-1投资性房地产（成本计量）'!W22</f>
        <v>0</v>
      </c>
    </row>
    <row r="109" s="829" customFormat="1" ht="16.5" customHeight="1" spans="1:10">
      <c r="A109" s="57">
        <v>102</v>
      </c>
      <c r="B109" s="845"/>
      <c r="C109" s="40"/>
      <c r="D109" s="40"/>
      <c r="E109" s="40"/>
      <c r="F109" s="40"/>
      <c r="G109" s="40"/>
      <c r="H109" s="40"/>
      <c r="I109" s="40"/>
      <c r="J109" s="40"/>
    </row>
    <row r="110" s="829" customFormat="1" ht="16.5" customHeight="1" spans="1:10">
      <c r="A110" s="57">
        <v>103</v>
      </c>
      <c r="B110" s="189" t="s">
        <v>83</v>
      </c>
      <c r="C110" s="139"/>
      <c r="D110" s="139"/>
      <c r="E110" s="139"/>
      <c r="F110" s="139"/>
      <c r="G110" s="139"/>
      <c r="H110" s="139"/>
      <c r="I110" s="139"/>
      <c r="J110" s="139"/>
    </row>
    <row r="111" s="829" customFormat="1" ht="16.5" customHeight="1" spans="1:10">
      <c r="A111" s="57">
        <v>104</v>
      </c>
      <c r="B111" s="845" t="s">
        <v>84</v>
      </c>
      <c r="C111" s="39"/>
      <c r="D111" s="39">
        <f>'4-7-3投资性地产（成本计量）'!N20</f>
        <v>0</v>
      </c>
      <c r="E111" s="39"/>
      <c r="F111" s="39"/>
      <c r="G111" s="39"/>
      <c r="H111" s="39"/>
      <c r="I111" s="39"/>
      <c r="J111" s="139">
        <f>'4-7-3投资性地产（成本计量）'!P20</f>
        <v>0</v>
      </c>
    </row>
    <row r="112" s="829" customFormat="1" ht="16.5" customHeight="1" spans="1:10">
      <c r="A112" s="57">
        <v>105</v>
      </c>
      <c r="B112" s="845" t="s">
        <v>85</v>
      </c>
      <c r="C112" s="39"/>
      <c r="D112" s="39">
        <f>'4-7-3投资性地产（成本计量）'!N21</f>
        <v>0</v>
      </c>
      <c r="E112" s="39"/>
      <c r="F112" s="39"/>
      <c r="G112" s="39"/>
      <c r="H112" s="39"/>
      <c r="I112" s="39"/>
      <c r="J112" s="139">
        <f>'4-7-3投资性地产（成本计量）'!P21</f>
        <v>0</v>
      </c>
    </row>
    <row r="113" s="829" customFormat="1" ht="16.5" customHeight="1" spans="1:10">
      <c r="A113" s="57">
        <v>106</v>
      </c>
      <c r="B113" s="139" t="s">
        <v>86</v>
      </c>
      <c r="C113" s="39"/>
      <c r="D113" s="39">
        <f>'4-7-3投资性地产（成本计量）'!N22</f>
        <v>0</v>
      </c>
      <c r="E113" s="39"/>
      <c r="F113" s="39"/>
      <c r="G113" s="39"/>
      <c r="H113" s="39"/>
      <c r="I113" s="39"/>
      <c r="J113" s="139">
        <f>'4-7-3投资性地产（成本计量）'!P22</f>
        <v>0</v>
      </c>
    </row>
    <row r="114" s="829" customFormat="1" ht="16.5" customHeight="1" spans="1:10">
      <c r="A114" s="57">
        <v>107</v>
      </c>
      <c r="B114" s="139"/>
      <c r="C114" s="39"/>
      <c r="D114" s="39"/>
      <c r="E114" s="39"/>
      <c r="F114" s="39"/>
      <c r="G114" s="39"/>
      <c r="H114" s="39"/>
      <c r="I114" s="39"/>
      <c r="J114" s="139"/>
    </row>
    <row r="115" s="829" customFormat="1" ht="16.5" customHeight="1" spans="1:10">
      <c r="A115" s="57">
        <v>108</v>
      </c>
      <c r="B115" s="189" t="s">
        <v>87</v>
      </c>
      <c r="C115" s="39"/>
      <c r="D115" s="39"/>
      <c r="E115" s="39"/>
      <c r="F115" s="39"/>
      <c r="G115" s="39"/>
      <c r="H115" s="39"/>
      <c r="I115" s="39"/>
      <c r="J115" s="39"/>
    </row>
    <row r="116" s="829" customFormat="1" ht="16.5" customHeight="1" spans="1:10">
      <c r="A116" s="57">
        <v>109</v>
      </c>
      <c r="B116" s="846" t="s">
        <v>88</v>
      </c>
      <c r="C116" s="39">
        <f>'4-8-1房屋建筑物'!U20</f>
        <v>0</v>
      </c>
      <c r="D116" s="39">
        <f>'4-8-1房屋建筑物'!V20</f>
        <v>0</v>
      </c>
      <c r="E116" s="39">
        <f>'4-8-1房屋建筑物'!X20</f>
        <v>0</v>
      </c>
      <c r="F116" s="39"/>
      <c r="G116" s="39"/>
      <c r="H116" s="39"/>
      <c r="I116" s="39"/>
      <c r="J116" s="39">
        <f>'4-8-1房屋建筑物'!Z20</f>
        <v>0</v>
      </c>
    </row>
    <row r="117" s="829" customFormat="1" ht="16.5" customHeight="1" spans="1:10">
      <c r="A117" s="57">
        <v>110</v>
      </c>
      <c r="B117" s="846" t="s">
        <v>89</v>
      </c>
      <c r="C117" s="39">
        <f>'4-8-1房屋建筑物'!U21</f>
        <v>0</v>
      </c>
      <c r="D117" s="39">
        <f>'4-8-1房屋建筑物'!V21</f>
        <v>0</v>
      </c>
      <c r="E117" s="39">
        <f>'4-8-1房屋建筑物'!X21</f>
        <v>0</v>
      </c>
      <c r="F117" s="39"/>
      <c r="G117" s="39"/>
      <c r="H117" s="39"/>
      <c r="I117" s="39"/>
      <c r="J117" s="39">
        <f>'4-8-1房屋建筑物'!Z21</f>
        <v>0</v>
      </c>
    </row>
    <row r="118" s="829" customFormat="1" ht="16.5" customHeight="1" spans="1:10">
      <c r="A118" s="57">
        <v>111</v>
      </c>
      <c r="B118" s="39" t="s">
        <v>90</v>
      </c>
      <c r="C118" s="39">
        <f>'4-8-1房屋建筑物'!U22</f>
        <v>0</v>
      </c>
      <c r="D118" s="39">
        <f>'4-8-1房屋建筑物'!V22</f>
        <v>0</v>
      </c>
      <c r="E118" s="39">
        <f>'4-8-1房屋建筑物'!X22</f>
        <v>0</v>
      </c>
      <c r="F118" s="39"/>
      <c r="G118" s="39"/>
      <c r="H118" s="39"/>
      <c r="I118" s="39"/>
      <c r="J118" s="39">
        <f>'4-8-1房屋建筑物'!Z22</f>
        <v>0</v>
      </c>
    </row>
    <row r="119" s="829" customFormat="1" ht="16.5" customHeight="1" spans="1:10">
      <c r="A119" s="57">
        <v>112</v>
      </c>
      <c r="B119" s="39"/>
      <c r="C119" s="39"/>
      <c r="D119" s="39"/>
      <c r="E119" s="39"/>
      <c r="F119" s="39"/>
      <c r="G119" s="39"/>
      <c r="H119" s="39"/>
      <c r="I119" s="39"/>
      <c r="J119" s="39"/>
    </row>
    <row r="120" s="829" customFormat="1" ht="16.5" customHeight="1" spans="1:10">
      <c r="A120" s="57">
        <v>113</v>
      </c>
      <c r="B120" s="189" t="s">
        <v>91</v>
      </c>
      <c r="C120" s="39"/>
      <c r="D120" s="39"/>
      <c r="E120" s="39"/>
      <c r="F120" s="39"/>
      <c r="G120" s="39"/>
      <c r="H120" s="39"/>
      <c r="I120" s="39"/>
      <c r="J120" s="39"/>
    </row>
    <row r="121" s="829" customFormat="1" ht="16.5" customHeight="1" spans="1:10">
      <c r="A121" s="57">
        <v>114</v>
      </c>
      <c r="B121" s="26" t="s">
        <v>92</v>
      </c>
      <c r="C121" s="39">
        <f>'4-8-2构筑物'!L20</f>
        <v>0</v>
      </c>
      <c r="D121" s="39">
        <f>'4-8-2构筑物'!M20</f>
        <v>0</v>
      </c>
      <c r="E121" s="39">
        <f>'4-8-2构筑物'!O20</f>
        <v>0</v>
      </c>
      <c r="F121" s="39"/>
      <c r="G121" s="39"/>
      <c r="H121" s="39"/>
      <c r="I121" s="39"/>
      <c r="J121" s="39">
        <f>'4-8-2构筑物'!Q20</f>
        <v>0</v>
      </c>
    </row>
    <row r="122" s="829" customFormat="1" ht="16.5" customHeight="1" spans="1:10">
      <c r="A122" s="57">
        <v>115</v>
      </c>
      <c r="B122" s="26" t="s">
        <v>93</v>
      </c>
      <c r="C122" s="39">
        <f>'4-8-2构筑物'!L21</f>
        <v>0</v>
      </c>
      <c r="D122" s="39">
        <f>'4-8-2构筑物'!M21</f>
        <v>0</v>
      </c>
      <c r="E122" s="39">
        <f>'4-8-2构筑物'!O21</f>
        <v>0</v>
      </c>
      <c r="F122" s="39"/>
      <c r="G122" s="39"/>
      <c r="H122" s="39"/>
      <c r="I122" s="39"/>
      <c r="J122" s="39">
        <f>'4-8-2构筑物'!Q21</f>
        <v>0</v>
      </c>
    </row>
    <row r="123" s="829" customFormat="1" ht="16.5" customHeight="1" spans="1:10">
      <c r="A123" s="57">
        <v>116</v>
      </c>
      <c r="B123" s="39" t="s">
        <v>94</v>
      </c>
      <c r="C123" s="39">
        <f>'4-8-2构筑物'!L22</f>
        <v>0</v>
      </c>
      <c r="D123" s="39">
        <f>'4-8-2构筑物'!M22</f>
        <v>0</v>
      </c>
      <c r="E123" s="39">
        <f>'4-8-2构筑物'!O22</f>
        <v>0</v>
      </c>
      <c r="F123" s="39"/>
      <c r="G123" s="39"/>
      <c r="H123" s="39"/>
      <c r="I123" s="39"/>
      <c r="J123" s="39">
        <f>'4-8-2构筑物'!Q22</f>
        <v>0</v>
      </c>
    </row>
    <row r="124" s="829" customFormat="1" ht="16.5" customHeight="1" spans="1:10">
      <c r="A124" s="57">
        <v>117</v>
      </c>
      <c r="B124" s="39"/>
      <c r="C124" s="39"/>
      <c r="D124" s="39"/>
      <c r="E124" s="39"/>
      <c r="F124" s="39"/>
      <c r="G124" s="39"/>
      <c r="H124" s="39"/>
      <c r="I124" s="39"/>
      <c r="J124" s="39"/>
    </row>
    <row r="125" s="829" customFormat="1" ht="16.5" customHeight="1" spans="1:10">
      <c r="A125" s="57">
        <v>118</v>
      </c>
      <c r="B125" s="189" t="s">
        <v>95</v>
      </c>
      <c r="C125" s="39"/>
      <c r="D125" s="39"/>
      <c r="E125" s="39"/>
      <c r="F125" s="39"/>
      <c r="G125" s="39"/>
      <c r="H125" s="39"/>
      <c r="I125" s="39"/>
      <c r="J125" s="39"/>
    </row>
    <row r="126" s="829" customFormat="1" ht="16.5" customHeight="1" spans="1:10">
      <c r="A126" s="57">
        <v>119</v>
      </c>
      <c r="B126" s="26" t="s">
        <v>96</v>
      </c>
      <c r="C126" s="39">
        <f>'4-8-3管道沟槽'!M20</f>
        <v>0</v>
      </c>
      <c r="D126" s="39">
        <f>'4-8-3管道沟槽'!N20</f>
        <v>0</v>
      </c>
      <c r="E126" s="39">
        <f>'4-8-3管道沟槽'!P20</f>
        <v>0</v>
      </c>
      <c r="F126" s="39"/>
      <c r="G126" s="39"/>
      <c r="H126" s="39"/>
      <c r="I126" s="39"/>
      <c r="J126" s="39">
        <f>'4-8-3管道沟槽'!R20</f>
        <v>0</v>
      </c>
    </row>
    <row r="127" s="829" customFormat="1" ht="16.5" customHeight="1" spans="1:10">
      <c r="A127" s="57">
        <v>120</v>
      </c>
      <c r="B127" s="26" t="s">
        <v>97</v>
      </c>
      <c r="C127" s="39">
        <f>'4-8-3管道沟槽'!M21</f>
        <v>0</v>
      </c>
      <c r="D127" s="39">
        <f>'4-8-3管道沟槽'!N21</f>
        <v>0</v>
      </c>
      <c r="E127" s="39">
        <f>'4-8-3管道沟槽'!P21</f>
        <v>0</v>
      </c>
      <c r="F127" s="39"/>
      <c r="G127" s="39"/>
      <c r="H127" s="39"/>
      <c r="I127" s="39"/>
      <c r="J127" s="39">
        <f>'4-8-3管道沟槽'!R21</f>
        <v>0</v>
      </c>
    </row>
    <row r="128" s="829" customFormat="1" ht="16.5" customHeight="1" spans="1:10">
      <c r="A128" s="57">
        <v>121</v>
      </c>
      <c r="B128" s="39" t="s">
        <v>98</v>
      </c>
      <c r="C128" s="39">
        <f>'4-8-3管道沟槽'!M22</f>
        <v>0</v>
      </c>
      <c r="D128" s="39">
        <f>'4-8-3管道沟槽'!N22</f>
        <v>0</v>
      </c>
      <c r="E128" s="39">
        <f>'4-8-3管道沟槽'!P22</f>
        <v>0</v>
      </c>
      <c r="F128" s="39"/>
      <c r="G128" s="39"/>
      <c r="H128" s="39"/>
      <c r="I128" s="39"/>
      <c r="J128" s="39">
        <f>'4-8-3管道沟槽'!R22</f>
        <v>0</v>
      </c>
    </row>
    <row r="129" s="829" customFormat="1" ht="16.5" customHeight="1" spans="1:10">
      <c r="A129" s="57">
        <v>122</v>
      </c>
      <c r="B129" s="39"/>
      <c r="C129" s="39"/>
      <c r="D129" s="39"/>
      <c r="E129" s="39"/>
      <c r="F129" s="39"/>
      <c r="G129" s="39"/>
      <c r="H129" s="39"/>
      <c r="I129" s="39"/>
      <c r="J129" s="39"/>
    </row>
    <row r="130" s="829" customFormat="1" ht="16.5" customHeight="1" spans="1:10">
      <c r="A130" s="57">
        <v>123</v>
      </c>
      <c r="B130" s="189" t="s">
        <v>99</v>
      </c>
      <c r="C130" s="39"/>
      <c r="D130" s="39"/>
      <c r="E130" s="39"/>
      <c r="F130" s="39"/>
      <c r="G130" s="39"/>
      <c r="H130" s="39"/>
      <c r="I130" s="39"/>
      <c r="J130" s="39"/>
    </row>
    <row r="131" s="829" customFormat="1" ht="16.5" customHeight="1" spans="1:10">
      <c r="A131" s="57">
        <v>124</v>
      </c>
      <c r="B131" s="26" t="s">
        <v>100</v>
      </c>
      <c r="C131" s="20">
        <f>'4-8-4井巷工程'!S20</f>
        <v>0</v>
      </c>
      <c r="D131" s="20">
        <f>'4-8-4井巷工程'!T20</f>
        <v>0</v>
      </c>
      <c r="E131" s="39">
        <f>'4-8-4井巷工程'!V20</f>
        <v>0</v>
      </c>
      <c r="F131" s="39"/>
      <c r="G131" s="39"/>
      <c r="H131" s="39"/>
      <c r="I131" s="39"/>
      <c r="J131" s="39">
        <f>'4-8-4井巷工程'!X20</f>
        <v>0</v>
      </c>
    </row>
    <row r="132" s="829" customFormat="1" ht="16.5" customHeight="1" spans="1:10">
      <c r="A132" s="57">
        <v>125</v>
      </c>
      <c r="B132" s="26" t="s">
        <v>101</v>
      </c>
      <c r="C132" s="39">
        <f>'4-8-4井巷工程'!S21</f>
        <v>0</v>
      </c>
      <c r="D132" s="39">
        <f>'4-8-4井巷工程'!T21</f>
        <v>0</v>
      </c>
      <c r="E132" s="39">
        <f>'4-8-4井巷工程'!V21</f>
        <v>0</v>
      </c>
      <c r="F132" s="39"/>
      <c r="G132" s="39"/>
      <c r="H132" s="39"/>
      <c r="I132" s="39"/>
      <c r="J132" s="39">
        <f>'4-8-4井巷工程'!X21</f>
        <v>0</v>
      </c>
    </row>
    <row r="133" s="829" customFormat="1" ht="16.5" customHeight="1" spans="1:10">
      <c r="A133" s="57">
        <v>126</v>
      </c>
      <c r="B133" s="39" t="s">
        <v>102</v>
      </c>
      <c r="C133" s="39">
        <f>'4-8-4井巷工程'!S22</f>
        <v>0</v>
      </c>
      <c r="D133" s="39">
        <f>'4-8-4井巷工程'!T22</f>
        <v>0</v>
      </c>
      <c r="E133" s="39">
        <f>'4-8-4井巷工程'!V22</f>
        <v>0</v>
      </c>
      <c r="F133" s="39"/>
      <c r="G133" s="39"/>
      <c r="H133" s="39"/>
      <c r="I133" s="39"/>
      <c r="J133" s="39">
        <f>'4-8-4井巷工程'!X22</f>
        <v>0</v>
      </c>
    </row>
    <row r="134" s="829" customFormat="1" ht="16.5" customHeight="1" spans="1:10">
      <c r="A134" s="57">
        <v>127</v>
      </c>
      <c r="B134" s="39"/>
      <c r="C134" s="39"/>
      <c r="D134" s="39"/>
      <c r="E134" s="39"/>
      <c r="F134" s="39"/>
      <c r="G134" s="39"/>
      <c r="H134" s="39"/>
      <c r="I134" s="39"/>
      <c r="J134" s="39"/>
    </row>
    <row r="135" s="829" customFormat="1" ht="16.5" customHeight="1" spans="1:10">
      <c r="A135" s="57">
        <v>128</v>
      </c>
      <c r="B135" s="189" t="s">
        <v>103</v>
      </c>
      <c r="C135" s="20"/>
      <c r="D135" s="20"/>
      <c r="E135" s="39"/>
      <c r="F135" s="39"/>
      <c r="G135" s="39"/>
      <c r="H135" s="39"/>
      <c r="I135" s="39"/>
      <c r="J135" s="39"/>
    </row>
    <row r="136" s="829" customFormat="1" ht="16.5" customHeight="1" spans="1:10">
      <c r="A136" s="57">
        <v>129</v>
      </c>
      <c r="B136" s="26" t="s">
        <v>104</v>
      </c>
      <c r="C136" s="39">
        <f>'4-8-5机器设备'!Q34</f>
        <v>0</v>
      </c>
      <c r="D136" s="39">
        <f>'4-8-5机器设备'!R34</f>
        <v>0</v>
      </c>
      <c r="E136" s="39">
        <f>'4-8-5机器设备'!T34</f>
        <v>0</v>
      </c>
      <c r="F136" s="39"/>
      <c r="G136" s="39"/>
      <c r="H136" s="39"/>
      <c r="I136" s="39"/>
      <c r="J136" s="39">
        <f>'4-8-5机器设备'!V34</f>
        <v>0</v>
      </c>
    </row>
    <row r="137" s="829" customFormat="1" ht="16.5" customHeight="1" spans="1:10">
      <c r="A137" s="57">
        <v>130</v>
      </c>
      <c r="B137" s="26" t="s">
        <v>105</v>
      </c>
      <c r="C137" s="39">
        <f>'4-8-5机器设备'!Q35</f>
        <v>0</v>
      </c>
      <c r="D137" s="39">
        <f>'4-8-5机器设备'!R35</f>
        <v>0</v>
      </c>
      <c r="E137" s="39">
        <f>'4-8-5机器设备'!T35</f>
        <v>0</v>
      </c>
      <c r="F137" s="39"/>
      <c r="G137" s="39"/>
      <c r="H137" s="39"/>
      <c r="I137" s="39"/>
      <c r="J137" s="39">
        <f>'4-8-5机器设备'!V35</f>
        <v>0</v>
      </c>
    </row>
    <row r="138" s="829" customFormat="1" ht="16.5" customHeight="1" spans="1:10">
      <c r="A138" s="57">
        <v>131</v>
      </c>
      <c r="B138" s="39" t="s">
        <v>106</v>
      </c>
      <c r="C138" s="39">
        <f>'4-8-5机器设备'!Q36</f>
        <v>0</v>
      </c>
      <c r="D138" s="39">
        <f>'4-8-5机器设备'!R36</f>
        <v>0</v>
      </c>
      <c r="E138" s="39">
        <f>'4-8-5机器设备'!T36</f>
        <v>0</v>
      </c>
      <c r="F138" s="39"/>
      <c r="G138" s="39"/>
      <c r="H138" s="39"/>
      <c r="I138" s="39"/>
      <c r="J138" s="39">
        <f>'4-8-5机器设备'!V36</f>
        <v>0</v>
      </c>
    </row>
    <row r="139" s="829" customFormat="1" ht="16.5" customHeight="1" spans="1:10">
      <c r="A139" s="57">
        <v>132</v>
      </c>
      <c r="B139" s="39"/>
      <c r="C139" s="39"/>
      <c r="D139" s="39"/>
      <c r="E139" s="39"/>
      <c r="F139" s="39"/>
      <c r="G139" s="39"/>
      <c r="H139" s="39"/>
      <c r="I139" s="39"/>
      <c r="J139" s="39"/>
    </row>
    <row r="140" s="829" customFormat="1" ht="16.5" customHeight="1" spans="1:10">
      <c r="A140" s="57">
        <v>133</v>
      </c>
      <c r="B140" s="189" t="s">
        <v>107</v>
      </c>
      <c r="C140" s="39"/>
      <c r="D140" s="39"/>
      <c r="E140" s="39"/>
      <c r="F140" s="39"/>
      <c r="G140" s="39"/>
      <c r="H140" s="39"/>
      <c r="I140" s="39"/>
      <c r="J140" s="39"/>
    </row>
    <row r="141" s="829" customFormat="1" ht="16.5" customHeight="1" spans="1:10">
      <c r="A141" s="57">
        <v>134</v>
      </c>
      <c r="B141" s="26" t="s">
        <v>108</v>
      </c>
      <c r="C141" s="39">
        <f>'4-8-6车辆'!P20</f>
        <v>0</v>
      </c>
      <c r="D141" s="39">
        <f>'4-8-6车辆'!Q20</f>
        <v>0</v>
      </c>
      <c r="E141" s="39">
        <f>'4-8-6车辆'!S20</f>
        <v>0</v>
      </c>
      <c r="F141" s="39"/>
      <c r="G141" s="39"/>
      <c r="H141" s="39"/>
      <c r="I141" s="39"/>
      <c r="J141" s="39">
        <f>'4-8-6车辆'!U20</f>
        <v>0</v>
      </c>
    </row>
    <row r="142" s="829" customFormat="1" ht="16.5" customHeight="1" spans="1:10">
      <c r="A142" s="57">
        <v>135</v>
      </c>
      <c r="B142" s="26" t="s">
        <v>109</v>
      </c>
      <c r="C142" s="39">
        <f>'4-8-6车辆'!P21</f>
        <v>0</v>
      </c>
      <c r="D142" s="39">
        <f>'4-8-6车辆'!Q21</f>
        <v>0</v>
      </c>
      <c r="E142" s="39">
        <f>'4-8-6车辆'!S21</f>
        <v>0</v>
      </c>
      <c r="F142" s="39"/>
      <c r="G142" s="39"/>
      <c r="H142" s="39"/>
      <c r="I142" s="39"/>
      <c r="J142" s="39">
        <f>'4-8-6车辆'!U21</f>
        <v>0</v>
      </c>
    </row>
    <row r="143" s="829" customFormat="1" ht="16.5" customHeight="1" spans="1:10">
      <c r="A143" s="57">
        <v>136</v>
      </c>
      <c r="B143" s="39" t="s">
        <v>110</v>
      </c>
      <c r="C143" s="39">
        <f>'4-8-6车辆'!P22</f>
        <v>0</v>
      </c>
      <c r="D143" s="39">
        <f>'4-8-6车辆'!Q22</f>
        <v>0</v>
      </c>
      <c r="E143" s="39">
        <f>'4-8-6车辆'!S22</f>
        <v>0</v>
      </c>
      <c r="F143" s="39"/>
      <c r="G143" s="39"/>
      <c r="H143" s="39"/>
      <c r="I143" s="39"/>
      <c r="J143" s="39">
        <f>'4-8-6车辆'!U22</f>
        <v>0</v>
      </c>
    </row>
    <row r="144" s="829" customFormat="1" ht="16.5" customHeight="1" spans="1:10">
      <c r="A144" s="57">
        <v>137</v>
      </c>
      <c r="B144" s="39"/>
      <c r="C144" s="39"/>
      <c r="D144" s="39"/>
      <c r="E144" s="39"/>
      <c r="F144" s="39"/>
      <c r="G144" s="39"/>
      <c r="H144" s="39"/>
      <c r="I144" s="39"/>
      <c r="J144" s="39"/>
    </row>
    <row r="145" s="829" customFormat="1" ht="16.5" customHeight="1" spans="1:10">
      <c r="A145" s="57">
        <v>138</v>
      </c>
      <c r="B145" s="189" t="s">
        <v>111</v>
      </c>
      <c r="C145" s="39"/>
      <c r="D145" s="39"/>
      <c r="E145" s="39"/>
      <c r="F145" s="39"/>
      <c r="G145" s="39"/>
      <c r="H145" s="39"/>
      <c r="I145" s="39"/>
      <c r="J145" s="39"/>
    </row>
    <row r="146" s="829" customFormat="1" ht="16.5" customHeight="1" spans="1:10">
      <c r="A146" s="57">
        <v>139</v>
      </c>
      <c r="B146" s="26" t="s">
        <v>112</v>
      </c>
      <c r="C146" s="39" t="e">
        <f>#REF!</f>
        <v>#REF!</v>
      </c>
      <c r="D146" s="39" t="e">
        <f>#REF!</f>
        <v>#REF!</v>
      </c>
      <c r="E146" s="39" t="e">
        <f>#REF!</f>
        <v>#REF!</v>
      </c>
      <c r="F146" s="39"/>
      <c r="G146" s="39"/>
      <c r="H146" s="39"/>
      <c r="I146" s="39"/>
      <c r="J146" s="39" t="e">
        <f>#REF!</f>
        <v>#REF!</v>
      </c>
    </row>
    <row r="147" s="829" customFormat="1" ht="16.5" customHeight="1" spans="1:10">
      <c r="A147" s="57">
        <v>140</v>
      </c>
      <c r="B147" s="26" t="s">
        <v>113</v>
      </c>
      <c r="C147" s="39" t="e">
        <f>#REF!</f>
        <v>#REF!</v>
      </c>
      <c r="D147" s="39" t="e">
        <f>#REF!</f>
        <v>#REF!</v>
      </c>
      <c r="E147" s="39" t="e">
        <f>#REF!</f>
        <v>#REF!</v>
      </c>
      <c r="F147" s="39"/>
      <c r="G147" s="39"/>
      <c r="H147" s="39"/>
      <c r="I147" s="39"/>
      <c r="J147" s="39" t="e">
        <f>#REF!</f>
        <v>#REF!</v>
      </c>
    </row>
    <row r="148" s="829" customFormat="1" ht="16.5" customHeight="1" spans="1:10">
      <c r="A148" s="57">
        <v>141</v>
      </c>
      <c r="B148" s="39" t="s">
        <v>114</v>
      </c>
      <c r="C148" s="39" t="e">
        <f>#REF!</f>
        <v>#REF!</v>
      </c>
      <c r="D148" s="39" t="e">
        <f>#REF!</f>
        <v>#REF!</v>
      </c>
      <c r="E148" s="39" t="e">
        <f>#REF!</f>
        <v>#REF!</v>
      </c>
      <c r="F148" s="39"/>
      <c r="G148" s="39"/>
      <c r="H148" s="39"/>
      <c r="I148" s="39"/>
      <c r="J148" s="39" t="e">
        <f>#REF!</f>
        <v>#REF!</v>
      </c>
    </row>
    <row r="149" s="829" customFormat="1" ht="16.5" customHeight="1" spans="1:10">
      <c r="A149" s="57">
        <v>142</v>
      </c>
      <c r="B149" s="39"/>
      <c r="C149" s="39"/>
      <c r="D149" s="39"/>
      <c r="E149" s="39"/>
      <c r="F149" s="39"/>
      <c r="G149" s="39"/>
      <c r="H149" s="39"/>
      <c r="I149" s="39"/>
      <c r="J149" s="39"/>
    </row>
    <row r="150" s="829" customFormat="1" ht="16.5" customHeight="1" spans="1:10">
      <c r="A150" s="57">
        <v>143</v>
      </c>
      <c r="B150" s="189" t="s">
        <v>115</v>
      </c>
      <c r="C150" s="39"/>
      <c r="D150" s="39"/>
      <c r="E150" s="39"/>
      <c r="F150" s="39"/>
      <c r="G150" s="39"/>
      <c r="H150" s="39"/>
      <c r="I150" s="39"/>
      <c r="J150" s="39"/>
    </row>
    <row r="151" s="829" customFormat="1" ht="16.5" customHeight="1" spans="1:10">
      <c r="A151" s="57">
        <v>144</v>
      </c>
      <c r="B151" s="26" t="s">
        <v>116</v>
      </c>
      <c r="C151" s="39">
        <f>'4-8-9船舶'!AL20</f>
        <v>0</v>
      </c>
      <c r="D151" s="39">
        <f>'4-8-9船舶'!AM20</f>
        <v>0</v>
      </c>
      <c r="E151" s="39">
        <f>'4-8-9船舶'!AO20</f>
        <v>0</v>
      </c>
      <c r="F151" s="39"/>
      <c r="G151" s="39"/>
      <c r="H151" s="39"/>
      <c r="I151" s="39"/>
      <c r="J151" s="39">
        <f>'4-8-9船舶'!AQ20</f>
        <v>0</v>
      </c>
    </row>
    <row r="152" s="829" customFormat="1" ht="16.5" customHeight="1" spans="1:10">
      <c r="A152" s="57">
        <v>145</v>
      </c>
      <c r="B152" s="26" t="s">
        <v>117</v>
      </c>
      <c r="C152" s="39">
        <f>'4-8-9船舶'!AL21</f>
        <v>0</v>
      </c>
      <c r="D152" s="39">
        <f>'4-8-9船舶'!AM21</f>
        <v>0</v>
      </c>
      <c r="E152" s="39">
        <f>'4-8-9船舶'!AO21</f>
        <v>0</v>
      </c>
      <c r="F152" s="39"/>
      <c r="G152" s="39"/>
      <c r="H152" s="39"/>
      <c r="I152" s="39"/>
      <c r="J152" s="39">
        <f>'4-8-9船舶'!AQ21</f>
        <v>0</v>
      </c>
    </row>
    <row r="153" s="829" customFormat="1" ht="16.5" customHeight="1" spans="1:10">
      <c r="A153" s="57">
        <v>146</v>
      </c>
      <c r="B153" s="39" t="s">
        <v>118</v>
      </c>
      <c r="C153" s="39">
        <f>'4-8-9船舶'!AL22</f>
        <v>0</v>
      </c>
      <c r="D153" s="39">
        <f>'4-8-9船舶'!AM22</f>
        <v>0</v>
      </c>
      <c r="E153" s="39">
        <f>'4-8-9船舶'!AO22</f>
        <v>0</v>
      </c>
      <c r="F153" s="39"/>
      <c r="G153" s="39"/>
      <c r="H153" s="39"/>
      <c r="I153" s="39"/>
      <c r="J153" s="39">
        <f>'4-8-9船舶'!AQ22</f>
        <v>0</v>
      </c>
    </row>
    <row r="154" s="829" customFormat="1" ht="16.5" customHeight="1" spans="1:10">
      <c r="A154" s="57">
        <v>147</v>
      </c>
      <c r="B154" s="39"/>
      <c r="C154" s="39"/>
      <c r="D154" s="39"/>
      <c r="E154" s="39"/>
      <c r="F154" s="39"/>
      <c r="G154" s="39"/>
      <c r="H154" s="39"/>
      <c r="I154" s="39"/>
      <c r="J154" s="39"/>
    </row>
    <row r="155" s="829" customFormat="1" ht="16.5" customHeight="1" spans="1:10">
      <c r="A155" s="57">
        <v>148</v>
      </c>
      <c r="B155" s="189" t="s">
        <v>119</v>
      </c>
      <c r="C155" s="39"/>
      <c r="D155" s="39"/>
      <c r="E155" s="39"/>
      <c r="F155" s="39"/>
      <c r="G155" s="39"/>
      <c r="H155" s="39"/>
      <c r="I155" s="39"/>
      <c r="J155" s="39"/>
    </row>
    <row r="156" s="829" customFormat="1" ht="16.5" customHeight="1" spans="1:10">
      <c r="A156" s="57">
        <v>149</v>
      </c>
      <c r="B156" s="26" t="s">
        <v>120</v>
      </c>
      <c r="C156" s="39"/>
      <c r="D156" s="39">
        <f>'4-9-1在建（土建）'!N20</f>
        <v>0</v>
      </c>
      <c r="E156" s="39"/>
      <c r="F156" s="39"/>
      <c r="G156" s="39"/>
      <c r="H156" s="39"/>
      <c r="I156" s="39"/>
      <c r="J156" s="39">
        <f>'4-9-1在建（土建）'!P20</f>
        <v>0</v>
      </c>
    </row>
    <row r="157" s="829" customFormat="1" ht="16.5" customHeight="1" spans="1:10">
      <c r="A157" s="57">
        <v>150</v>
      </c>
      <c r="B157" s="26" t="s">
        <v>121</v>
      </c>
      <c r="C157" s="39"/>
      <c r="D157" s="39">
        <f>'4-9-1在建（土建）'!N21</f>
        <v>0</v>
      </c>
      <c r="E157" s="39"/>
      <c r="F157" s="39"/>
      <c r="G157" s="39"/>
      <c r="H157" s="39"/>
      <c r="I157" s="39"/>
      <c r="J157" s="39">
        <f>'4-9-1在建（土建）'!P21</f>
        <v>0</v>
      </c>
    </row>
    <row r="158" s="829" customFormat="1" ht="16.5" customHeight="1" spans="1:10">
      <c r="A158" s="57">
        <v>151</v>
      </c>
      <c r="B158" s="39" t="s">
        <v>122</v>
      </c>
      <c r="C158" s="39"/>
      <c r="D158" s="39">
        <f>'4-9-1在建（土建）'!N22</f>
        <v>0</v>
      </c>
      <c r="E158" s="39"/>
      <c r="F158" s="39"/>
      <c r="G158" s="39"/>
      <c r="H158" s="39"/>
      <c r="I158" s="39"/>
      <c r="J158" s="39">
        <f>'4-9-1在建（土建）'!P22</f>
        <v>0</v>
      </c>
    </row>
    <row r="159" s="829" customFormat="1" ht="16.5" customHeight="1" spans="1:10">
      <c r="A159" s="57">
        <v>152</v>
      </c>
      <c r="B159" s="39"/>
      <c r="C159" s="39"/>
      <c r="D159" s="39"/>
      <c r="E159" s="39"/>
      <c r="F159" s="39"/>
      <c r="G159" s="39"/>
      <c r="H159" s="39"/>
      <c r="I159" s="39"/>
      <c r="J159" s="39"/>
    </row>
    <row r="160" s="829" customFormat="1" ht="16.5" customHeight="1" spans="1:10">
      <c r="A160" s="57">
        <v>153</v>
      </c>
      <c r="B160" s="189" t="s">
        <v>123</v>
      </c>
      <c r="C160" s="39"/>
      <c r="D160" s="39"/>
      <c r="E160" s="39"/>
      <c r="F160" s="39"/>
      <c r="G160" s="39"/>
      <c r="H160" s="39"/>
      <c r="I160" s="39"/>
      <c r="J160" s="39"/>
    </row>
    <row r="161" s="829" customFormat="1" ht="16.5" customHeight="1" spans="1:10">
      <c r="A161" s="57">
        <v>154</v>
      </c>
      <c r="B161" s="26" t="s">
        <v>124</v>
      </c>
      <c r="C161" s="39"/>
      <c r="D161" s="39">
        <f>'4-9-2在建（设备）'!O20</f>
        <v>0</v>
      </c>
      <c r="E161" s="39"/>
      <c r="F161" s="39"/>
      <c r="G161" s="39"/>
      <c r="H161" s="39"/>
      <c r="I161" s="39"/>
      <c r="J161" s="39">
        <f>'4-9-2在建（设备）'!T20</f>
        <v>0</v>
      </c>
    </row>
    <row r="162" s="829" customFormat="1" ht="16.5" customHeight="1" spans="1:10">
      <c r="A162" s="57">
        <v>155</v>
      </c>
      <c r="B162" s="26" t="s">
        <v>125</v>
      </c>
      <c r="C162" s="39"/>
      <c r="D162" s="39">
        <f>'4-9-2在建（设备）'!O21</f>
        <v>0</v>
      </c>
      <c r="E162" s="39"/>
      <c r="F162" s="39"/>
      <c r="G162" s="39"/>
      <c r="H162" s="39"/>
      <c r="I162" s="39"/>
      <c r="J162" s="39">
        <f>'4-9-2在建（设备）'!T21</f>
        <v>0</v>
      </c>
    </row>
    <row r="163" s="829" customFormat="1" ht="16.5" customHeight="1" spans="1:10">
      <c r="A163" s="57">
        <v>156</v>
      </c>
      <c r="B163" s="39" t="s">
        <v>126</v>
      </c>
      <c r="C163" s="39"/>
      <c r="D163" s="39">
        <f>'4-9-2在建（设备）'!O22</f>
        <v>0</v>
      </c>
      <c r="E163" s="39"/>
      <c r="F163" s="39"/>
      <c r="G163" s="39"/>
      <c r="H163" s="39"/>
      <c r="I163" s="39"/>
      <c r="J163" s="39">
        <f>'4-9-2在建（设备）'!T22</f>
        <v>0</v>
      </c>
    </row>
    <row r="164" s="829" customFormat="1" ht="16.5" customHeight="1" spans="1:10">
      <c r="A164" s="57">
        <v>157</v>
      </c>
      <c r="B164" s="39"/>
      <c r="C164" s="39"/>
      <c r="D164" s="39"/>
      <c r="E164" s="39"/>
      <c r="F164" s="39"/>
      <c r="G164" s="39"/>
      <c r="H164" s="39"/>
      <c r="I164" s="39"/>
      <c r="J164" s="39"/>
    </row>
    <row r="165" s="829" customFormat="1" ht="16.5" customHeight="1" spans="1:10">
      <c r="A165" s="57">
        <v>158</v>
      </c>
      <c r="B165" s="189" t="s">
        <v>127</v>
      </c>
      <c r="C165" s="39"/>
      <c r="D165" s="39"/>
      <c r="E165" s="39"/>
      <c r="F165" s="39"/>
      <c r="G165" s="39"/>
      <c r="H165" s="39"/>
      <c r="I165" s="39"/>
      <c r="J165" s="39"/>
    </row>
    <row r="166" s="829" customFormat="1" ht="16.5" customHeight="1" spans="1:10">
      <c r="A166" s="57">
        <v>159</v>
      </c>
      <c r="B166" s="26" t="s">
        <v>128</v>
      </c>
      <c r="C166" s="844"/>
      <c r="D166" s="844">
        <f>'4-9-4在建（工程物资）'!G20</f>
        <v>0</v>
      </c>
      <c r="E166" s="844"/>
      <c r="F166" s="844"/>
      <c r="G166" s="844"/>
      <c r="H166" s="844"/>
      <c r="I166" s="844"/>
      <c r="J166" s="39">
        <f>'4-9-4在建（工程物资）'!K20</f>
        <v>0</v>
      </c>
    </row>
    <row r="167" s="829" customFormat="1" ht="16.5" customHeight="1" spans="1:10">
      <c r="A167" s="57">
        <v>160</v>
      </c>
      <c r="B167" s="26" t="s">
        <v>129</v>
      </c>
      <c r="C167" s="844"/>
      <c r="D167" s="844">
        <f>'4-9-4在建（工程物资）'!G21</f>
        <v>0</v>
      </c>
      <c r="E167" s="844"/>
      <c r="F167" s="844"/>
      <c r="G167" s="844"/>
      <c r="H167" s="844"/>
      <c r="I167" s="844"/>
      <c r="J167" s="39">
        <f>'4-9-4在建（工程物资）'!K21</f>
        <v>0</v>
      </c>
    </row>
    <row r="168" s="829" customFormat="1" ht="16.5" customHeight="1" spans="1:10">
      <c r="A168" s="57">
        <v>161</v>
      </c>
      <c r="B168" s="39" t="s">
        <v>130</v>
      </c>
      <c r="C168" s="39"/>
      <c r="D168" s="39">
        <f>'4-9-4在建（工程物资）'!G22</f>
        <v>0</v>
      </c>
      <c r="E168" s="39"/>
      <c r="F168" s="39"/>
      <c r="G168" s="39"/>
      <c r="H168" s="39"/>
      <c r="I168" s="39"/>
      <c r="J168" s="39">
        <f>'4-9-4在建（工程物资）'!K22</f>
        <v>0</v>
      </c>
    </row>
    <row r="169" s="829" customFormat="1" ht="16.5" customHeight="1" spans="1:10">
      <c r="A169" s="57">
        <v>162</v>
      </c>
      <c r="B169" s="39"/>
      <c r="C169" s="39"/>
      <c r="D169" s="39"/>
      <c r="E169" s="39"/>
      <c r="F169" s="39"/>
      <c r="G169" s="39"/>
      <c r="H169" s="39"/>
      <c r="I169" s="39"/>
      <c r="J169" s="39"/>
    </row>
    <row r="170" s="829" customFormat="1" ht="16.5" customHeight="1" spans="1:10">
      <c r="A170" s="57">
        <v>163</v>
      </c>
      <c r="B170" s="189" t="s">
        <v>131</v>
      </c>
      <c r="C170" s="39"/>
      <c r="D170" s="39"/>
      <c r="E170" s="39"/>
      <c r="F170" s="39"/>
      <c r="G170" s="39"/>
      <c r="H170" s="39"/>
      <c r="I170" s="39"/>
      <c r="J170" s="39"/>
    </row>
    <row r="171" s="829" customFormat="1" ht="16.5" customHeight="1" spans="1:10">
      <c r="A171" s="57">
        <v>164</v>
      </c>
      <c r="B171" s="26" t="s">
        <v>132</v>
      </c>
      <c r="C171" s="39">
        <f>'4-10生产性生物资产'!G20</f>
        <v>0</v>
      </c>
      <c r="D171" s="39">
        <f>'4-10生产性生物资产'!H20</f>
        <v>0</v>
      </c>
      <c r="E171" s="39">
        <f>'4-10生产性生物资产'!J20</f>
        <v>0</v>
      </c>
      <c r="F171" s="39"/>
      <c r="G171" s="39"/>
      <c r="H171" s="39"/>
      <c r="I171" s="39"/>
      <c r="J171" s="39">
        <f>'4-10生产性生物资产'!L20</f>
        <v>0</v>
      </c>
    </row>
    <row r="172" s="829" customFormat="1" ht="16.5" customHeight="1" spans="1:10">
      <c r="A172" s="57">
        <v>165</v>
      </c>
      <c r="B172" s="26" t="s">
        <v>133</v>
      </c>
      <c r="C172" s="39">
        <f>'4-10生产性生物资产'!G21</f>
        <v>0</v>
      </c>
      <c r="D172" s="39">
        <f>'4-10生产性生物资产'!H21</f>
        <v>0</v>
      </c>
      <c r="E172" s="39">
        <f>'4-10生产性生物资产'!J21</f>
        <v>0</v>
      </c>
      <c r="F172" s="39"/>
      <c r="G172" s="39"/>
      <c r="H172" s="39"/>
      <c r="I172" s="39"/>
      <c r="J172" s="39">
        <f>'4-10生产性生物资产'!L21</f>
        <v>0</v>
      </c>
    </row>
    <row r="173" s="829" customFormat="1" ht="16.5" customHeight="1" spans="1:10">
      <c r="A173" s="57">
        <v>166</v>
      </c>
      <c r="B173" s="39" t="s">
        <v>134</v>
      </c>
      <c r="C173" s="39">
        <f>'4-10生产性生物资产'!G22</f>
        <v>0</v>
      </c>
      <c r="D173" s="39">
        <f>'4-10生产性生物资产'!H22</f>
        <v>0</v>
      </c>
      <c r="E173" s="39">
        <f>'4-10生产性生物资产'!J22</f>
        <v>0</v>
      </c>
      <c r="F173" s="39"/>
      <c r="G173" s="39"/>
      <c r="H173" s="39"/>
      <c r="I173" s="39"/>
      <c r="J173" s="39">
        <f>'4-10生产性生物资产'!L22</f>
        <v>0</v>
      </c>
    </row>
    <row r="174" s="829" customFormat="1" ht="16.5" customHeight="1" spans="1:10">
      <c r="A174" s="57">
        <v>167</v>
      </c>
      <c r="B174" s="39"/>
      <c r="C174" s="39"/>
      <c r="D174" s="39"/>
      <c r="E174" s="39"/>
      <c r="F174" s="39"/>
      <c r="G174" s="39"/>
      <c r="H174" s="39"/>
      <c r="I174" s="39"/>
      <c r="J174" s="39"/>
    </row>
    <row r="175" s="829" customFormat="1" ht="16.5" customHeight="1" spans="1:10">
      <c r="A175" s="57">
        <v>168</v>
      </c>
      <c r="B175" s="189" t="s">
        <v>135</v>
      </c>
      <c r="C175" s="39"/>
      <c r="D175" s="39"/>
      <c r="E175" s="39"/>
      <c r="F175" s="39"/>
      <c r="G175" s="39"/>
      <c r="H175" s="39"/>
      <c r="I175" s="39"/>
      <c r="J175" s="39"/>
    </row>
    <row r="176" s="829" customFormat="1" ht="16.5" customHeight="1" spans="1:10">
      <c r="A176" s="57">
        <v>169</v>
      </c>
      <c r="B176" s="26" t="s">
        <v>136</v>
      </c>
      <c r="C176" s="39">
        <f>'4-11油气资产'!I20</f>
        <v>0</v>
      </c>
      <c r="D176" s="39">
        <f>'4-11油气资产'!J20</f>
        <v>0</v>
      </c>
      <c r="E176" s="39">
        <f>'4-11油气资产'!L20</f>
        <v>0</v>
      </c>
      <c r="F176" s="39"/>
      <c r="G176" s="39"/>
      <c r="H176" s="39"/>
      <c r="I176" s="39"/>
      <c r="J176" s="39">
        <f>'4-11油气资产'!N20</f>
        <v>0</v>
      </c>
    </row>
    <row r="177" s="829" customFormat="1" ht="16.5" customHeight="1" spans="1:10">
      <c r="A177" s="57">
        <v>170</v>
      </c>
      <c r="B177" s="26" t="s">
        <v>137</v>
      </c>
      <c r="C177" s="39">
        <f>'4-11油气资产'!I21</f>
        <v>0</v>
      </c>
      <c r="D177" s="39">
        <f>'4-11油气资产'!J21</f>
        <v>0</v>
      </c>
      <c r="E177" s="39">
        <f>'4-11油气资产'!L21</f>
        <v>0</v>
      </c>
      <c r="F177" s="39"/>
      <c r="G177" s="39"/>
      <c r="H177" s="39"/>
      <c r="I177" s="39"/>
      <c r="J177" s="39">
        <f>'4-11油气资产'!N21</f>
        <v>0</v>
      </c>
    </row>
    <row r="178" s="829" customFormat="1" ht="16.5" customHeight="1" spans="1:10">
      <c r="A178" s="57">
        <v>171</v>
      </c>
      <c r="B178" s="39" t="s">
        <v>138</v>
      </c>
      <c r="C178" s="39">
        <f>'4-11油气资产'!I22</f>
        <v>0</v>
      </c>
      <c r="D178" s="39">
        <f>'4-11油气资产'!J22</f>
        <v>0</v>
      </c>
      <c r="E178" s="39">
        <f>'4-11油气资产'!L22</f>
        <v>0</v>
      </c>
      <c r="F178" s="39"/>
      <c r="G178" s="39"/>
      <c r="H178" s="39"/>
      <c r="I178" s="39"/>
      <c r="J178" s="39">
        <f>'4-11油气资产'!N22</f>
        <v>0</v>
      </c>
    </row>
    <row r="179" s="829" customFormat="1" ht="16.5" customHeight="1" spans="1:10">
      <c r="A179" s="57">
        <v>172</v>
      </c>
      <c r="B179" s="39"/>
      <c r="C179" s="39"/>
      <c r="D179" s="39"/>
      <c r="E179" s="39"/>
      <c r="F179" s="39"/>
      <c r="G179" s="39"/>
      <c r="H179" s="39"/>
      <c r="I179" s="39"/>
      <c r="J179" s="39"/>
    </row>
    <row r="180" s="829" customFormat="1" ht="16.5" customHeight="1" spans="1:10">
      <c r="A180" s="57">
        <v>173</v>
      </c>
      <c r="B180" s="189" t="s">
        <v>139</v>
      </c>
      <c r="C180" s="39"/>
      <c r="D180" s="39"/>
      <c r="E180" s="39"/>
      <c r="F180" s="39"/>
      <c r="G180" s="39"/>
      <c r="H180" s="39"/>
      <c r="I180" s="39"/>
      <c r="J180" s="39"/>
    </row>
    <row r="181" s="829" customFormat="1" ht="16.5" customHeight="1" spans="1:10">
      <c r="A181" s="57">
        <v>174</v>
      </c>
      <c r="B181" s="39" t="s">
        <v>140</v>
      </c>
      <c r="C181" s="39"/>
      <c r="D181" s="39">
        <f>'4-12使用权资产'!G20</f>
        <v>0</v>
      </c>
      <c r="E181" s="39"/>
      <c r="F181" s="39"/>
      <c r="G181" s="39"/>
      <c r="H181" s="39"/>
      <c r="I181" s="39"/>
      <c r="J181" s="39">
        <f>'4-12使用权资产'!I20</f>
        <v>0</v>
      </c>
    </row>
    <row r="182" s="829" customFormat="1" ht="16.5" customHeight="1" spans="1:10">
      <c r="A182" s="57">
        <v>175</v>
      </c>
      <c r="B182" s="39" t="s">
        <v>141</v>
      </c>
      <c r="C182" s="39"/>
      <c r="D182" s="39">
        <f>'4-12使用权资产'!G21</f>
        <v>0</v>
      </c>
      <c r="E182" s="39"/>
      <c r="F182" s="39"/>
      <c r="G182" s="39"/>
      <c r="H182" s="39"/>
      <c r="I182" s="39"/>
      <c r="J182" s="39">
        <f>'4-12使用权资产'!I21</f>
        <v>0</v>
      </c>
    </row>
    <row r="183" s="829" customFormat="1" ht="16.5" customHeight="1" spans="1:10">
      <c r="A183" s="57">
        <v>176</v>
      </c>
      <c r="B183" s="39" t="s">
        <v>142</v>
      </c>
      <c r="C183" s="39"/>
      <c r="D183" s="39">
        <f>'4-12使用权资产'!G22</f>
        <v>0</v>
      </c>
      <c r="E183" s="39"/>
      <c r="F183" s="39"/>
      <c r="G183" s="39"/>
      <c r="H183" s="39"/>
      <c r="I183" s="39"/>
      <c r="J183" s="39">
        <f>'4-12使用权资产'!I22</f>
        <v>0</v>
      </c>
    </row>
    <row r="184" s="829" customFormat="1" ht="16.5" customHeight="1" spans="1:10">
      <c r="A184" s="57">
        <v>177</v>
      </c>
      <c r="B184" s="39"/>
      <c r="C184" s="39"/>
      <c r="D184" s="39"/>
      <c r="E184" s="39"/>
      <c r="F184" s="39"/>
      <c r="G184" s="39"/>
      <c r="H184" s="39"/>
      <c r="I184" s="39"/>
      <c r="J184" s="39"/>
    </row>
    <row r="185" s="829" customFormat="1" ht="16.5" customHeight="1" spans="1:10">
      <c r="A185" s="57">
        <v>178</v>
      </c>
      <c r="B185" s="189" t="s">
        <v>143</v>
      </c>
      <c r="C185" s="39"/>
      <c r="D185" s="39"/>
      <c r="E185" s="39"/>
      <c r="F185" s="39"/>
      <c r="G185" s="39"/>
      <c r="H185" s="39"/>
      <c r="I185" s="39"/>
      <c r="J185" s="39"/>
    </row>
    <row r="186" s="829" customFormat="1" ht="16.5" customHeight="1" spans="1:10">
      <c r="A186" s="57">
        <v>179</v>
      </c>
      <c r="B186" s="26" t="s">
        <v>144</v>
      </c>
      <c r="C186" s="39"/>
      <c r="D186" s="39">
        <f>'4-13-1无形-土地'!P20</f>
        <v>0</v>
      </c>
      <c r="E186" s="39"/>
      <c r="F186" s="39"/>
      <c r="G186" s="39"/>
      <c r="H186" s="39"/>
      <c r="I186" s="39"/>
      <c r="J186" s="39">
        <f>'4-13-1无形-土地'!R20</f>
        <v>0</v>
      </c>
    </row>
    <row r="187" s="829" customFormat="1" ht="16.5" customHeight="1" spans="1:10">
      <c r="A187" s="57">
        <v>180</v>
      </c>
      <c r="B187" s="26" t="s">
        <v>145</v>
      </c>
      <c r="C187" s="39"/>
      <c r="D187" s="39">
        <f>'4-13-1无形-土地'!P21</f>
        <v>0</v>
      </c>
      <c r="E187" s="39"/>
      <c r="F187" s="39"/>
      <c r="G187" s="39"/>
      <c r="H187" s="39"/>
      <c r="I187" s="39"/>
      <c r="J187" s="39">
        <f>'4-13-1无形-土地'!R21</f>
        <v>0</v>
      </c>
    </row>
    <row r="188" s="829" customFormat="1" ht="16.5" customHeight="1" spans="1:10">
      <c r="A188" s="57">
        <v>181</v>
      </c>
      <c r="B188" s="39" t="s">
        <v>146</v>
      </c>
      <c r="C188" s="39"/>
      <c r="D188" s="39">
        <f>'4-13-1无形-土地'!P22</f>
        <v>0</v>
      </c>
      <c r="E188" s="39"/>
      <c r="F188" s="39"/>
      <c r="G188" s="39"/>
      <c r="H188" s="39"/>
      <c r="I188" s="39"/>
      <c r="J188" s="39">
        <f>'4-13-1无形-土地'!R22</f>
        <v>0</v>
      </c>
    </row>
    <row r="189" s="829" customFormat="1" ht="16.5" customHeight="1" spans="1:10">
      <c r="A189" s="57">
        <v>182</v>
      </c>
      <c r="B189" s="39"/>
      <c r="C189" s="39"/>
      <c r="D189" s="39"/>
      <c r="E189" s="39"/>
      <c r="F189" s="39"/>
      <c r="G189" s="39"/>
      <c r="H189" s="39"/>
      <c r="I189" s="39"/>
      <c r="J189" s="39"/>
    </row>
    <row r="190" s="829" customFormat="1" ht="16.5" customHeight="1" spans="1:10">
      <c r="A190" s="57">
        <v>183</v>
      </c>
      <c r="B190" s="189" t="s">
        <v>147</v>
      </c>
      <c r="C190" s="39"/>
      <c r="D190" s="39"/>
      <c r="E190" s="39"/>
      <c r="F190" s="39"/>
      <c r="G190" s="39"/>
      <c r="H190" s="39"/>
      <c r="I190" s="39"/>
      <c r="J190" s="39"/>
    </row>
    <row r="191" s="829" customFormat="1" ht="16.5" customHeight="1" spans="1:10">
      <c r="A191" s="57">
        <v>184</v>
      </c>
      <c r="B191" s="26" t="s">
        <v>148</v>
      </c>
      <c r="C191" s="39"/>
      <c r="D191" s="39">
        <f>'4-13-2无形-矿业权'!L20</f>
        <v>0</v>
      </c>
      <c r="E191" s="39"/>
      <c r="F191" s="39"/>
      <c r="G191" s="39"/>
      <c r="H191" s="39"/>
      <c r="I191" s="39"/>
      <c r="J191" s="39">
        <f>'4-13-2无形-矿业权'!N20</f>
        <v>0</v>
      </c>
    </row>
    <row r="192" s="829" customFormat="1" ht="16.5" customHeight="1" spans="1:10">
      <c r="A192" s="57">
        <v>185</v>
      </c>
      <c r="B192" s="26" t="s">
        <v>149</v>
      </c>
      <c r="C192" s="39"/>
      <c r="D192" s="39">
        <f>'4-13-2无形-矿业权'!L21</f>
        <v>0</v>
      </c>
      <c r="E192" s="39"/>
      <c r="F192" s="39"/>
      <c r="G192" s="39"/>
      <c r="H192" s="39"/>
      <c r="I192" s="39"/>
      <c r="J192" s="39">
        <f>'4-13-2无形-矿业权'!N21</f>
        <v>0</v>
      </c>
    </row>
    <row r="193" s="829" customFormat="1" ht="16.5" customHeight="1" spans="1:10">
      <c r="A193" s="57">
        <v>186</v>
      </c>
      <c r="B193" s="39" t="s">
        <v>150</v>
      </c>
      <c r="C193" s="39"/>
      <c r="D193" s="39">
        <f>'4-13-2无形-矿业权'!L22</f>
        <v>0</v>
      </c>
      <c r="E193" s="39"/>
      <c r="F193" s="39"/>
      <c r="G193" s="39"/>
      <c r="H193" s="39"/>
      <c r="I193" s="39"/>
      <c r="J193" s="39">
        <f>'4-13-2无形-矿业权'!N22</f>
        <v>0</v>
      </c>
    </row>
    <row r="194" s="829" customFormat="1" ht="16.5" customHeight="1" spans="1:10">
      <c r="A194" s="57">
        <v>187</v>
      </c>
      <c r="B194" s="39"/>
      <c r="C194" s="39"/>
      <c r="D194" s="39"/>
      <c r="E194" s="39"/>
      <c r="F194" s="39"/>
      <c r="G194" s="39"/>
      <c r="H194" s="39"/>
      <c r="I194" s="39"/>
      <c r="J194" s="39"/>
    </row>
    <row r="195" s="829" customFormat="1" ht="16.5" customHeight="1" spans="1:10">
      <c r="A195" s="57">
        <v>188</v>
      </c>
      <c r="B195" s="189" t="s">
        <v>151</v>
      </c>
      <c r="C195" s="39"/>
      <c r="D195" s="39"/>
      <c r="E195" s="39"/>
      <c r="F195" s="39"/>
      <c r="G195" s="39"/>
      <c r="H195" s="39"/>
      <c r="I195" s="39"/>
      <c r="J195" s="39"/>
    </row>
    <row r="196" s="829" customFormat="1" ht="16.5" customHeight="1" spans="1:10">
      <c r="A196" s="57">
        <v>189</v>
      </c>
      <c r="B196" s="26" t="s">
        <v>152</v>
      </c>
      <c r="C196" s="39"/>
      <c r="D196" s="39">
        <f>'4-13-3无形-其他'!J20</f>
        <v>0</v>
      </c>
      <c r="E196" s="39"/>
      <c r="F196" s="39"/>
      <c r="G196" s="39"/>
      <c r="H196" s="39"/>
      <c r="I196" s="39"/>
      <c r="J196" s="39">
        <f>'4-13-3无形-其他'!L20</f>
        <v>0</v>
      </c>
    </row>
    <row r="197" s="829" customFormat="1" ht="16.5" customHeight="1" spans="1:10">
      <c r="A197" s="57">
        <v>190</v>
      </c>
      <c r="B197" s="26" t="s">
        <v>153</v>
      </c>
      <c r="C197" s="39"/>
      <c r="D197" s="39">
        <f>'4-13-3无形-其他'!J21</f>
        <v>0</v>
      </c>
      <c r="E197" s="39"/>
      <c r="F197" s="39"/>
      <c r="G197" s="39"/>
      <c r="H197" s="39"/>
      <c r="I197" s="39"/>
      <c r="J197" s="39">
        <f>'4-13-3无形-其他'!L21</f>
        <v>0</v>
      </c>
    </row>
    <row r="198" s="829" customFormat="1" ht="16.5" customHeight="1" spans="1:10">
      <c r="A198" s="57">
        <v>191</v>
      </c>
      <c r="B198" s="39" t="s">
        <v>154</v>
      </c>
      <c r="C198" s="39"/>
      <c r="D198" s="39">
        <f>'4-13-3无形-其他'!J22</f>
        <v>0</v>
      </c>
      <c r="E198" s="39"/>
      <c r="F198" s="39"/>
      <c r="G198" s="39"/>
      <c r="H198" s="39"/>
      <c r="I198" s="39"/>
      <c r="J198" s="39">
        <f>'4-13-3无形-其他'!L22</f>
        <v>0</v>
      </c>
    </row>
    <row r="199" s="829" customFormat="1" ht="16.5" customHeight="1" spans="1:10">
      <c r="A199" s="57">
        <v>192</v>
      </c>
      <c r="B199" s="39"/>
      <c r="C199" s="39"/>
      <c r="D199" s="39"/>
      <c r="E199" s="39"/>
      <c r="F199" s="39"/>
      <c r="G199" s="39"/>
      <c r="H199" s="39"/>
      <c r="I199" s="39"/>
      <c r="J199" s="39"/>
    </row>
    <row r="200" s="829" customFormat="1" ht="16.5" customHeight="1" spans="1:10">
      <c r="A200" s="57">
        <v>193</v>
      </c>
      <c r="B200" s="189" t="s">
        <v>155</v>
      </c>
      <c r="C200" s="39"/>
      <c r="D200" s="39"/>
      <c r="E200" s="39"/>
      <c r="F200" s="39"/>
      <c r="G200" s="39"/>
      <c r="H200" s="39"/>
      <c r="I200" s="39"/>
      <c r="J200" s="39"/>
    </row>
    <row r="201" s="829" customFormat="1" ht="16.5" customHeight="1" spans="1:10">
      <c r="A201" s="57">
        <v>194</v>
      </c>
      <c r="B201" s="26" t="s">
        <v>156</v>
      </c>
      <c r="C201" s="39"/>
      <c r="D201" s="39">
        <f>'4-15商誉'!D20</f>
        <v>0</v>
      </c>
      <c r="E201" s="39"/>
      <c r="F201" s="39"/>
      <c r="G201" s="39"/>
      <c r="H201" s="39"/>
      <c r="I201" s="39"/>
      <c r="J201" s="39">
        <f>'4-15商誉'!E20</f>
        <v>0</v>
      </c>
    </row>
    <row r="202" s="829" customFormat="1" ht="16.5" customHeight="1" spans="1:10">
      <c r="A202" s="57">
        <v>195</v>
      </c>
      <c r="B202" s="26" t="s">
        <v>157</v>
      </c>
      <c r="C202" s="39"/>
      <c r="D202" s="39">
        <f>'4-15商誉'!D21</f>
        <v>0</v>
      </c>
      <c r="E202" s="39"/>
      <c r="F202" s="39"/>
      <c r="G202" s="39"/>
      <c r="H202" s="39"/>
      <c r="I202" s="39"/>
      <c r="J202" s="39">
        <f>'4-15商誉'!E21</f>
        <v>0</v>
      </c>
    </row>
    <row r="203" s="829" customFormat="1" ht="16.5" customHeight="1" spans="1:10">
      <c r="A203" s="57">
        <v>196</v>
      </c>
      <c r="B203" s="39" t="s">
        <v>158</v>
      </c>
      <c r="C203" s="39"/>
      <c r="D203" s="39">
        <f>'4-15商誉'!D22</f>
        <v>0</v>
      </c>
      <c r="E203" s="39"/>
      <c r="F203" s="39"/>
      <c r="G203" s="39"/>
      <c r="H203" s="39"/>
      <c r="I203" s="39"/>
      <c r="J203" s="39">
        <f>'4-15商誉'!E22</f>
        <v>0</v>
      </c>
    </row>
    <row r="204" s="829" customFormat="1" ht="12.75" spans="1:11">
      <c r="A204" s="847"/>
      <c r="K204" s="849" t="s">
        <v>159</v>
      </c>
    </row>
    <row r="205" s="829" customFormat="1" ht="12.75" spans="1:1">
      <c r="A205" s="847"/>
    </row>
    <row r="206" s="830" customFormat="1" ht="15" spans="1:1">
      <c r="A206" s="848"/>
    </row>
  </sheetData>
  <mergeCells count="8">
    <mergeCell ref="A2:J2"/>
    <mergeCell ref="A3:J3"/>
    <mergeCell ref="C6:D6"/>
    <mergeCell ref="E6:F6"/>
    <mergeCell ref="G6:H6"/>
    <mergeCell ref="I6:J6"/>
    <mergeCell ref="A6:A7"/>
    <mergeCell ref="B6:B7"/>
  </mergeCells>
  <hyperlinks>
    <hyperlink ref="A1" location="'1-汇总表'!Print_Area" display="返回索引目录"/>
  </hyperlinks>
  <pageMargins left="0.707638888888889" right="0.707638888888889" top="0.747916666666667" bottom="0.747916666666667" header="0.313888888888889" footer="0.313888888888889"/>
  <pageSetup paperSize="9" scale="78"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AD358"/>
  <sheetViews>
    <sheetView zoomScale="90" zoomScaleNormal="90" workbookViewId="0">
      <selection activeCell="F21" sqref="F21"/>
    </sheetView>
  </sheetViews>
  <sheetFormatPr defaultColWidth="9" defaultRowHeight="15.75"/>
  <cols>
    <col min="1" max="1" width="6.7" style="431" customWidth="1"/>
    <col min="2" max="2" width="25.6" style="431" customWidth="1"/>
    <col min="3" max="8" width="18.6" style="431" customWidth="1"/>
    <col min="9" max="10" width="18.6" style="432" customWidth="1"/>
    <col min="11" max="14" width="17.7" style="432" customWidth="1"/>
    <col min="15" max="16" width="15.6" style="432" customWidth="1"/>
    <col min="17" max="29" width="9" style="433"/>
    <col min="30" max="16384" width="9" style="431"/>
  </cols>
  <sheetData>
    <row r="1" ht="18.75" spans="1:1">
      <c r="A1" s="434"/>
    </row>
    <row r="2" ht="18.75" spans="1:3">
      <c r="A2" s="434" t="s">
        <v>683</v>
      </c>
      <c r="B2" s="435" t="s">
        <v>684</v>
      </c>
      <c r="C2" s="435"/>
    </row>
    <row r="3" customHeight="1" spans="1:4">
      <c r="A3" s="434" t="s">
        <v>683</v>
      </c>
      <c r="B3" s="436" t="s">
        <v>685</v>
      </c>
      <c r="C3" s="436" t="s">
        <v>686</v>
      </c>
      <c r="D3" s="437"/>
    </row>
    <row r="4" customHeight="1" spans="1:4">
      <c r="A4" s="434" t="s">
        <v>683</v>
      </c>
      <c r="B4" s="438" t="s">
        <v>687</v>
      </c>
      <c r="C4" s="439" t="s">
        <v>688</v>
      </c>
      <c r="D4" s="437"/>
    </row>
    <row r="5" ht="18.75" spans="1:4">
      <c r="A5" s="434" t="s">
        <v>683</v>
      </c>
      <c r="B5" s="438" t="s">
        <v>689</v>
      </c>
      <c r="C5" s="440" t="s">
        <v>184</v>
      </c>
      <c r="D5" s="437"/>
    </row>
    <row r="6" ht="18.75" spans="1:4">
      <c r="A6" s="434" t="s">
        <v>683</v>
      </c>
      <c r="B6" s="438" t="s">
        <v>690</v>
      </c>
      <c r="C6" s="440" t="s">
        <v>184</v>
      </c>
      <c r="D6" s="437"/>
    </row>
    <row r="7" ht="18.75" spans="1:4">
      <c r="A7" s="434" t="s">
        <v>683</v>
      </c>
      <c r="B7" s="440" t="s">
        <v>691</v>
      </c>
      <c r="C7" s="438" t="s">
        <v>692</v>
      </c>
      <c r="D7" s="437"/>
    </row>
    <row r="8" ht="18.75" spans="1:4">
      <c r="A8" s="434" t="s">
        <v>683</v>
      </c>
      <c r="B8" s="438" t="s">
        <v>693</v>
      </c>
      <c r="C8" s="438" t="s">
        <v>694</v>
      </c>
      <c r="D8" s="437"/>
    </row>
    <row r="9" ht="18.75" spans="1:4">
      <c r="A9" s="434" t="s">
        <v>683</v>
      </c>
      <c r="B9" s="440" t="s">
        <v>695</v>
      </c>
      <c r="C9" s="438" t="str">
        <f>IF(C8="市场价值",D342,IF(C8="清算价值",D343,IF(C8="残余价值",D344,IF(C8="公允价值",D345,IF(C8="在用价值",D346,IF(C8="投资价值",D347))))))</f>
        <v>残余价值是指机器设备、房屋建筑物或者其他有形资产等的拆零变现价值估计数额。</v>
      </c>
      <c r="D9" s="437"/>
    </row>
    <row r="10" ht="18.75" spans="1:4">
      <c r="A10" s="434" t="s">
        <v>683</v>
      </c>
      <c r="B10" s="438" t="s">
        <v>696</v>
      </c>
      <c r="C10" s="438" t="s">
        <v>697</v>
      </c>
      <c r="D10" s="437"/>
    </row>
    <row r="11" ht="18.75" spans="1:4">
      <c r="A11" s="434" t="s">
        <v>683</v>
      </c>
      <c r="B11" s="438" t="s">
        <v>698</v>
      </c>
      <c r="C11" s="441">
        <f>基本信息输入表!M7</f>
        <v>45708</v>
      </c>
      <c r="D11" s="442"/>
    </row>
    <row r="12" ht="18.75" spans="1:4">
      <c r="A12" s="434" t="s">
        <v>683</v>
      </c>
      <c r="B12" s="438" t="s">
        <v>699</v>
      </c>
      <c r="C12" s="438" t="s">
        <v>700</v>
      </c>
      <c r="D12" s="437"/>
    </row>
    <row r="13" ht="18.75" spans="1:4">
      <c r="A13" s="434" t="s">
        <v>683</v>
      </c>
      <c r="B13" s="440" t="s">
        <v>701</v>
      </c>
      <c r="C13" s="443" t="e">
        <f>IF(C12="资产基础法",C25,IF(C12="收益法",C26,IF(C12="市场法",C27)))</f>
        <v>#REF!</v>
      </c>
      <c r="D13" s="437"/>
    </row>
    <row r="14" ht="18.75" spans="1:16">
      <c r="A14" s="434" t="s">
        <v>702</v>
      </c>
      <c r="B14" s="440" t="s">
        <v>703</v>
      </c>
      <c r="C14" s="444" t="str">
        <f>IFERROR(LEFT(G44&amp;G46&amp;G47&amp;G48&amp;G49&amp;G50&amp;G51&amp;G53,LEN(G44&amp;G46&amp;G47&amp;G48&amp;G49&amp;G50&amp;G51&amp;G53)-1),"")</f>
        <v/>
      </c>
      <c r="D14" s="437"/>
      <c r="E14" s="437"/>
      <c r="F14" s="437"/>
      <c r="G14" s="437"/>
      <c r="H14" s="437"/>
      <c r="I14" s="437"/>
      <c r="J14" s="437"/>
      <c r="K14" s="437"/>
      <c r="L14" s="437"/>
      <c r="M14" s="437"/>
      <c r="N14" s="437"/>
      <c r="O14" s="445"/>
      <c r="P14" s="445"/>
    </row>
    <row r="15" ht="18.75" spans="1:16">
      <c r="A15" s="434" t="s">
        <v>683</v>
      </c>
      <c r="B15" s="440" t="s">
        <v>704</v>
      </c>
      <c r="C15" s="444" t="str">
        <f>IFERROR(LEFT(G55&amp;G56,LEN(G55&amp;G56)-1),"")</f>
        <v/>
      </c>
      <c r="D15" s="437"/>
      <c r="E15" s="437"/>
      <c r="F15" s="437"/>
      <c r="G15" s="437"/>
      <c r="H15" s="437"/>
      <c r="I15" s="437"/>
      <c r="J15" s="437"/>
      <c r="K15" s="437"/>
      <c r="L15" s="437"/>
      <c r="M15" s="437"/>
      <c r="N15" s="437"/>
      <c r="O15" s="445"/>
      <c r="P15" s="445"/>
    </row>
    <row r="16" ht="18.75" spans="1:16">
      <c r="A16" s="434" t="s">
        <v>683</v>
      </c>
      <c r="B16" s="440" t="s">
        <v>705</v>
      </c>
      <c r="C16" s="444" t="str">
        <f>IFERROR(LEFT(G75&amp;G76&amp;G77&amp;G78&amp;G79&amp;G80&amp;G81&amp;G82&amp;G83&amp;G84&amp;G85&amp;G86&amp;G87,LEN(G75&amp;G76&amp;G77&amp;G78&amp;G79&amp;G80&amp;G81&amp;G82&amp;G83&amp;G84&amp;G85&amp;G86&amp;G87)-1),"")</f>
        <v/>
      </c>
      <c r="D16" s="437"/>
      <c r="E16" s="437"/>
      <c r="F16" s="437"/>
      <c r="G16" s="437"/>
      <c r="H16" s="437"/>
      <c r="I16" s="437"/>
      <c r="J16" s="437"/>
      <c r="K16" s="437"/>
      <c r="L16" s="437"/>
      <c r="M16" s="437"/>
      <c r="N16" s="437"/>
      <c r="O16" s="445"/>
      <c r="P16" s="445"/>
    </row>
    <row r="17" ht="18.75" spans="1:16">
      <c r="A17" s="434" t="s">
        <v>683</v>
      </c>
      <c r="B17" s="440" t="s">
        <v>706</v>
      </c>
      <c r="C17" s="444" t="str">
        <f>IFERROR(LEFT(G232&amp;G233&amp;G234&amp;G235&amp;G236&amp;G237&amp;G238&amp;G239&amp;G240&amp;G241&amp;G242&amp;G243&amp;G244,LEN(G232&amp;G233&amp;G234&amp;G235&amp;G236&amp;G237&amp;G238&amp;G239&amp;G240&amp;G241&amp;G242&amp;G243&amp;G244)-1),"")</f>
        <v/>
      </c>
      <c r="D17" s="437"/>
      <c r="E17" s="437"/>
      <c r="F17" s="437"/>
      <c r="G17" s="437"/>
      <c r="H17" s="437"/>
      <c r="I17" s="437"/>
      <c r="J17" s="437"/>
      <c r="K17" s="437"/>
      <c r="L17" s="437"/>
      <c r="M17" s="437"/>
      <c r="N17" s="437"/>
      <c r="O17" s="445"/>
      <c r="P17" s="445"/>
    </row>
    <row r="18" ht="18.75" spans="1:16">
      <c r="A18" s="434" t="s">
        <v>683</v>
      </c>
      <c r="B18" s="440" t="s">
        <v>707</v>
      </c>
      <c r="C18" s="444" t="str">
        <f>IFERROR(LEFT(G249&amp;G250&amp;G251&amp;G252&amp;G253&amp;G254&amp;G255&amp;G256,LEN(G249&amp;G250&amp;G251&amp;G252&amp;G253&amp;G254&amp;G255&amp;G256)-1),"")</f>
        <v/>
      </c>
      <c r="D18" s="437"/>
      <c r="E18" s="437"/>
      <c r="F18" s="437"/>
      <c r="G18" s="437"/>
      <c r="H18" s="437"/>
      <c r="I18" s="437"/>
      <c r="J18" s="437"/>
      <c r="K18" s="437"/>
      <c r="L18" s="437"/>
      <c r="M18" s="437"/>
      <c r="N18" s="437"/>
      <c r="O18" s="445"/>
      <c r="P18" s="445"/>
    </row>
    <row r="19" ht="18.75" spans="1:16">
      <c r="A19" s="434"/>
      <c r="B19" s="437"/>
      <c r="C19" s="445"/>
      <c r="D19" s="445"/>
      <c r="E19" s="445"/>
      <c r="F19" s="445"/>
      <c r="G19" s="445"/>
      <c r="H19" s="445"/>
      <c r="I19" s="445"/>
      <c r="J19" s="445"/>
      <c r="K19" s="445"/>
      <c r="L19" s="445"/>
      <c r="M19" s="445"/>
      <c r="N19" s="445"/>
      <c r="O19" s="445"/>
      <c r="P19" s="445"/>
    </row>
    <row r="20" ht="18.75" spans="1:16">
      <c r="A20" s="434" t="s">
        <v>683</v>
      </c>
      <c r="B20" s="435" t="s">
        <v>708</v>
      </c>
      <c r="C20" s="435"/>
      <c r="D20" s="445"/>
      <c r="E20" s="445"/>
      <c r="F20" s="445"/>
      <c r="G20" s="445"/>
      <c r="H20" s="445"/>
      <c r="I20" s="445"/>
      <c r="J20" s="445"/>
      <c r="K20" s="445"/>
      <c r="L20" s="445"/>
      <c r="M20" s="445"/>
      <c r="N20" s="445"/>
      <c r="O20" s="445"/>
      <c r="P20" s="445"/>
    </row>
    <row r="21" ht="18.75" spans="1:16">
      <c r="A21" s="434" t="s">
        <v>683</v>
      </c>
      <c r="B21" s="446" t="s">
        <v>685</v>
      </c>
      <c r="C21" s="446" t="s">
        <v>6</v>
      </c>
      <c r="D21" s="445"/>
      <c r="E21" s="445"/>
      <c r="F21" s="445"/>
      <c r="G21" s="445"/>
      <c r="H21" s="445"/>
      <c r="I21" s="445"/>
      <c r="J21" s="445"/>
      <c r="K21" s="445"/>
      <c r="L21" s="445"/>
      <c r="M21" s="445"/>
      <c r="N21" s="445"/>
      <c r="O21" s="445"/>
      <c r="P21" s="445"/>
    </row>
    <row r="22" ht="18.75" spans="1:16">
      <c r="A22" s="434" t="s">
        <v>683</v>
      </c>
      <c r="B22" s="438" t="s">
        <v>709</v>
      </c>
      <c r="C22" s="443" t="e">
        <f>#REF!</f>
        <v>#REF!</v>
      </c>
      <c r="D22" s="445"/>
      <c r="E22" s="445"/>
      <c r="F22" s="445"/>
      <c r="G22" s="445"/>
      <c r="H22" s="445"/>
      <c r="I22" s="445"/>
      <c r="J22" s="445"/>
      <c r="K22" s="445"/>
      <c r="L22" s="445"/>
      <c r="M22" s="445"/>
      <c r="N22" s="445"/>
      <c r="O22" s="445"/>
      <c r="P22" s="445"/>
    </row>
    <row r="23" ht="18.75" spans="1:16">
      <c r="A23" s="434" t="s">
        <v>702</v>
      </c>
      <c r="B23" s="438" t="s">
        <v>710</v>
      </c>
      <c r="C23" s="443" t="e">
        <f>#REF!</f>
        <v>#REF!</v>
      </c>
      <c r="D23" s="445"/>
      <c r="E23" s="445"/>
      <c r="F23" s="445"/>
      <c r="G23" s="445"/>
      <c r="H23" s="445"/>
      <c r="I23" s="445"/>
      <c r="J23" s="445"/>
      <c r="K23" s="445"/>
      <c r="L23" s="445"/>
      <c r="M23" s="445"/>
      <c r="N23" s="445"/>
      <c r="O23" s="445"/>
      <c r="P23" s="445"/>
    </row>
    <row r="24" ht="18.75" spans="1:16">
      <c r="A24" s="434" t="s">
        <v>702</v>
      </c>
      <c r="B24" s="438" t="s">
        <v>711</v>
      </c>
      <c r="C24" s="443" t="e">
        <f>#REF!</f>
        <v>#REF!</v>
      </c>
      <c r="D24" s="445"/>
      <c r="E24" s="445"/>
      <c r="F24" s="445"/>
      <c r="G24" s="445"/>
      <c r="H24" s="445"/>
      <c r="I24" s="445"/>
      <c r="J24" s="445"/>
      <c r="K24" s="445"/>
      <c r="L24" s="445"/>
      <c r="M24" s="445"/>
      <c r="N24" s="445"/>
      <c r="O24" s="445"/>
      <c r="P24" s="445"/>
    </row>
    <row r="25" ht="18.75" spans="1:16">
      <c r="A25" s="434" t="s">
        <v>683</v>
      </c>
      <c r="B25" s="447" t="s">
        <v>712</v>
      </c>
      <c r="C25" s="448" t="e">
        <f>#REF!</f>
        <v>#REF!</v>
      </c>
      <c r="D25" s="445"/>
      <c r="E25" s="445"/>
      <c r="F25" s="445"/>
      <c r="G25" s="445"/>
      <c r="H25" s="445"/>
      <c r="I25" s="445"/>
      <c r="J25" s="445"/>
      <c r="K25" s="445"/>
      <c r="L25" s="445"/>
      <c r="M25" s="445"/>
      <c r="N25" s="445"/>
      <c r="O25" s="445"/>
      <c r="P25" s="445"/>
    </row>
    <row r="26" ht="18.75" spans="1:16">
      <c r="A26" s="434" t="s">
        <v>683</v>
      </c>
      <c r="B26" s="447" t="s">
        <v>713</v>
      </c>
      <c r="C26" s="448"/>
      <c r="D26" s="445"/>
      <c r="E26" s="445"/>
      <c r="F26" s="445"/>
      <c r="G26" s="445"/>
      <c r="H26" s="445"/>
      <c r="I26" s="445"/>
      <c r="J26" s="445"/>
      <c r="K26" s="445"/>
      <c r="L26" s="445"/>
      <c r="M26" s="445"/>
      <c r="N26" s="445"/>
      <c r="O26" s="445"/>
      <c r="P26" s="445"/>
    </row>
    <row r="27" ht="18.75" spans="1:16">
      <c r="A27" s="434" t="s">
        <v>683</v>
      </c>
      <c r="B27" s="447" t="s">
        <v>714</v>
      </c>
      <c r="C27" s="448">
        <v>0</v>
      </c>
      <c r="D27" s="445"/>
      <c r="E27" s="445"/>
      <c r="F27" s="445"/>
      <c r="G27" s="445"/>
      <c r="H27" s="445"/>
      <c r="I27" s="445"/>
      <c r="J27" s="445"/>
      <c r="K27" s="445"/>
      <c r="L27" s="445"/>
      <c r="M27" s="445"/>
      <c r="N27" s="445"/>
      <c r="O27" s="445"/>
      <c r="P27" s="445"/>
    </row>
    <row r="28" ht="18.75" spans="1:16">
      <c r="A28" s="434" t="s">
        <v>683</v>
      </c>
      <c r="B28" s="438" t="s">
        <v>715</v>
      </c>
      <c r="C28" s="448" t="e">
        <f>C25-C24</f>
        <v>#REF!</v>
      </c>
      <c r="D28" s="445"/>
      <c r="E28" s="445"/>
      <c r="F28" s="445"/>
      <c r="G28" s="445"/>
      <c r="H28" s="445"/>
      <c r="I28" s="445"/>
      <c r="J28" s="445"/>
      <c r="K28" s="445"/>
      <c r="L28" s="445"/>
      <c r="M28" s="445"/>
      <c r="N28" s="445"/>
      <c r="O28" s="445"/>
      <c r="P28" s="445"/>
    </row>
    <row r="29" ht="18.75" spans="1:16">
      <c r="A29" s="434" t="s">
        <v>683</v>
      </c>
      <c r="B29" s="438" t="s">
        <v>716</v>
      </c>
      <c r="C29" s="448" t="e">
        <f>IF(C24&gt;0,C28/C24*100,"")</f>
        <v>#REF!</v>
      </c>
      <c r="D29" s="445"/>
      <c r="E29" s="445"/>
      <c r="F29" s="445"/>
      <c r="G29" s="445"/>
      <c r="H29" s="445"/>
      <c r="I29" s="445"/>
      <c r="J29" s="445"/>
      <c r="K29" s="445"/>
      <c r="L29" s="445"/>
      <c r="M29" s="445"/>
      <c r="N29" s="445"/>
      <c r="O29" s="445"/>
      <c r="P29" s="445"/>
    </row>
    <row r="30" ht="18.75" spans="1:16">
      <c r="A30" s="434" t="s">
        <v>683</v>
      </c>
      <c r="B30" s="438" t="s">
        <v>717</v>
      </c>
      <c r="C30" s="448" t="e">
        <f>C26-C24</f>
        <v>#REF!</v>
      </c>
      <c r="D30" s="445"/>
      <c r="E30" s="445"/>
      <c r="F30" s="445"/>
      <c r="G30" s="445"/>
      <c r="H30" s="445"/>
      <c r="I30" s="445"/>
      <c r="J30" s="445"/>
      <c r="K30" s="445"/>
      <c r="L30" s="445"/>
      <c r="M30" s="445"/>
      <c r="N30" s="445"/>
      <c r="O30" s="445"/>
      <c r="P30" s="445"/>
    </row>
    <row r="31" ht="18.75" spans="1:16">
      <c r="A31" s="434" t="s">
        <v>683</v>
      </c>
      <c r="B31" s="438" t="s">
        <v>718</v>
      </c>
      <c r="C31" s="448" t="e">
        <f>IF(C24&gt;0,C30/C24*100,"")</f>
        <v>#REF!</v>
      </c>
      <c r="D31" s="445"/>
      <c r="E31" s="445"/>
      <c r="F31" s="445"/>
      <c r="G31" s="445"/>
      <c r="H31" s="445"/>
      <c r="I31" s="445"/>
      <c r="J31" s="445"/>
      <c r="K31" s="445"/>
      <c r="L31" s="445"/>
      <c r="M31" s="445"/>
      <c r="N31" s="445"/>
      <c r="O31" s="445"/>
      <c r="P31" s="445"/>
    </row>
    <row r="32" ht="18.75" spans="1:16">
      <c r="A32" s="434" t="s">
        <v>683</v>
      </c>
      <c r="B32" s="438" t="s">
        <v>719</v>
      </c>
      <c r="C32" s="448" t="e">
        <f>C27-C24</f>
        <v>#REF!</v>
      </c>
      <c r="D32" s="445" t="e">
        <f>IF(C32&lt;&gt;0,IF(C24=0,E33,D33),E32)</f>
        <v>#REF!</v>
      </c>
      <c r="E32" s="445" t="s">
        <v>720</v>
      </c>
      <c r="F32" s="445"/>
      <c r="G32" s="445"/>
      <c r="H32" s="445"/>
      <c r="I32" s="445"/>
      <c r="J32" s="445"/>
      <c r="K32" s="445"/>
      <c r="L32" s="445"/>
      <c r="M32" s="445"/>
      <c r="N32" s="445"/>
      <c r="O32" s="445"/>
      <c r="P32" s="445"/>
    </row>
    <row r="33" ht="18.75" spans="1:16">
      <c r="A33" s="434" t="s">
        <v>683</v>
      </c>
      <c r="B33" s="438" t="s">
        <v>721</v>
      </c>
      <c r="C33" s="448" t="e">
        <f>C32/ABS(C24)*100</f>
        <v>#REF!</v>
      </c>
      <c r="D33" s="445" t="e">
        <f>IF(C32&gt;0,CONCATENATE("评估值增值",TEXT(C32,"#,##0.00"),"万元，增值率",ROUND(C33,2),"%"),CONCATENATE("评估值减值",TEXT(-C32,"#,##0.00"),"万元，减值率",ROUND(-C33,2),"%"))</f>
        <v>#REF!</v>
      </c>
      <c r="E33" s="445" t="e">
        <f>IF(C32&gt;0,CONCATENATE("评估值增值",TEXT(C32,"#,##0.00"),"万元"),CONCATENATE("评估值减值",TEXT(-C32,"#,##0.00"),"万元"))</f>
        <v>#REF!</v>
      </c>
      <c r="F33" s="445"/>
      <c r="G33" s="445"/>
      <c r="H33" s="445"/>
      <c r="I33" s="445"/>
      <c r="J33" s="445"/>
      <c r="K33" s="445"/>
      <c r="L33" s="445"/>
      <c r="M33" s="445"/>
      <c r="N33" s="445"/>
      <c r="O33" s="445"/>
      <c r="P33" s="445"/>
    </row>
    <row r="34" ht="18.75" spans="1:16">
      <c r="A34" s="434" t="s">
        <v>683</v>
      </c>
      <c r="B34" s="438" t="s">
        <v>722</v>
      </c>
      <c r="C34" s="448" t="e">
        <f>ABS(C26-C25)</f>
        <v>#REF!</v>
      </c>
      <c r="D34" s="445"/>
      <c r="E34" s="445"/>
      <c r="F34" s="445"/>
      <c r="G34" s="445"/>
      <c r="H34" s="445"/>
      <c r="I34" s="445"/>
      <c r="J34" s="445"/>
      <c r="K34" s="445"/>
      <c r="L34" s="445"/>
      <c r="M34" s="445"/>
      <c r="N34" s="445"/>
      <c r="O34" s="445"/>
      <c r="P34" s="445"/>
    </row>
    <row r="35" ht="18.75" spans="1:16">
      <c r="A35" s="434" t="s">
        <v>683</v>
      </c>
      <c r="B35" s="438" t="s">
        <v>723</v>
      </c>
      <c r="C35" s="448" t="e">
        <f>IF(C25&gt;0,C34/C25*100,"")</f>
        <v>#REF!</v>
      </c>
      <c r="D35" s="445"/>
      <c r="E35" s="445"/>
      <c r="F35" s="445"/>
      <c r="G35" s="445"/>
      <c r="H35" s="445"/>
      <c r="I35" s="445"/>
      <c r="J35" s="445"/>
      <c r="K35" s="445"/>
      <c r="L35" s="445"/>
      <c r="M35" s="445"/>
      <c r="N35" s="445"/>
      <c r="O35" s="445"/>
      <c r="P35" s="445"/>
    </row>
    <row r="36" ht="18.75" spans="1:16">
      <c r="A36" s="434" t="s">
        <v>683</v>
      </c>
      <c r="B36" s="438" t="s">
        <v>724</v>
      </c>
      <c r="C36" s="448">
        <f>ABS(C26-C27)</f>
        <v>0</v>
      </c>
      <c r="D36" s="445"/>
      <c r="E36" s="445"/>
      <c r="F36" s="445"/>
      <c r="G36" s="445"/>
      <c r="H36" s="445"/>
      <c r="I36" s="445"/>
      <c r="J36" s="445"/>
      <c r="K36" s="445"/>
      <c r="L36" s="445"/>
      <c r="M36" s="445"/>
      <c r="N36" s="445"/>
      <c r="O36" s="445"/>
      <c r="P36" s="445"/>
    </row>
    <row r="37" ht="18.75" spans="1:16">
      <c r="A37" s="434" t="s">
        <v>683</v>
      </c>
      <c r="B37" s="438" t="s">
        <v>725</v>
      </c>
      <c r="C37" s="448" t="str">
        <f>IF(C27&gt;0,C36/C27*100,"")</f>
        <v/>
      </c>
      <c r="D37" s="445"/>
      <c r="E37" s="445"/>
      <c r="F37" s="445"/>
      <c r="G37" s="445"/>
      <c r="H37" s="445"/>
      <c r="I37" s="445"/>
      <c r="J37" s="445"/>
      <c r="K37" s="445"/>
      <c r="L37" s="445"/>
      <c r="M37" s="445"/>
      <c r="N37" s="445"/>
      <c r="O37" s="445"/>
      <c r="P37" s="445"/>
    </row>
    <row r="38" ht="18.75" spans="1:16">
      <c r="A38" s="434" t="s">
        <v>683</v>
      </c>
      <c r="B38" s="438" t="s">
        <v>726</v>
      </c>
      <c r="C38" s="448" t="e">
        <f>ABS(C25-C27)</f>
        <v>#REF!</v>
      </c>
      <c r="D38" s="445"/>
      <c r="E38" s="445"/>
      <c r="F38" s="445"/>
      <c r="G38" s="445"/>
      <c r="H38" s="445"/>
      <c r="I38" s="445"/>
      <c r="J38" s="445"/>
      <c r="K38" s="445"/>
      <c r="L38" s="445"/>
      <c r="M38" s="445"/>
      <c r="N38" s="445"/>
      <c r="O38" s="445"/>
      <c r="P38" s="445"/>
    </row>
    <row r="39" ht="18.75" spans="1:16">
      <c r="A39" s="434" t="s">
        <v>683</v>
      </c>
      <c r="B39" s="438" t="s">
        <v>725</v>
      </c>
      <c r="C39" s="448" t="str">
        <f>IF(C27&gt;0,C38/C27*100,"")</f>
        <v/>
      </c>
      <c r="D39" s="445"/>
      <c r="E39" s="445"/>
      <c r="F39" s="445"/>
      <c r="G39" s="445"/>
      <c r="H39" s="445"/>
      <c r="I39" s="445"/>
      <c r="J39" s="445"/>
      <c r="K39" s="445"/>
      <c r="L39" s="445"/>
      <c r="M39" s="445"/>
      <c r="N39" s="445"/>
      <c r="O39" s="445"/>
      <c r="P39" s="445"/>
    </row>
    <row r="40" ht="18.75" spans="1:16">
      <c r="A40" s="434"/>
      <c r="B40" s="437"/>
      <c r="C40" s="445"/>
      <c r="D40" s="445"/>
      <c r="E40" s="445"/>
      <c r="F40" s="445"/>
      <c r="G40" s="445"/>
      <c r="H40" s="445"/>
      <c r="I40" s="445"/>
      <c r="J40" s="445"/>
      <c r="K40" s="445"/>
      <c r="L40" s="445"/>
      <c r="M40" s="445"/>
      <c r="N40" s="445"/>
      <c r="O40" s="445"/>
      <c r="P40" s="445"/>
    </row>
    <row r="41" ht="18.75" spans="1:6">
      <c r="A41" s="434" t="s">
        <v>683</v>
      </c>
      <c r="B41" s="435" t="s">
        <v>727</v>
      </c>
      <c r="C41" s="435"/>
      <c r="D41" s="435"/>
      <c r="E41" s="435"/>
      <c r="F41" s="435"/>
    </row>
    <row r="42" ht="18.75" spans="1:7">
      <c r="A42" s="434" t="s">
        <v>683</v>
      </c>
      <c r="B42" s="449" t="s">
        <v>728</v>
      </c>
      <c r="C42" s="450" t="s">
        <v>6</v>
      </c>
      <c r="D42" s="450" t="s">
        <v>7</v>
      </c>
      <c r="E42" s="451" t="s">
        <v>8</v>
      </c>
      <c r="F42" s="450" t="s">
        <v>729</v>
      </c>
      <c r="G42" s="452" t="s">
        <v>730</v>
      </c>
    </row>
    <row r="43" ht="18.75" spans="1:7">
      <c r="A43" s="434" t="s">
        <v>683</v>
      </c>
      <c r="B43" s="453"/>
      <c r="C43" s="450" t="s">
        <v>731</v>
      </c>
      <c r="D43" s="450" t="s">
        <v>732</v>
      </c>
      <c r="E43" s="450" t="s">
        <v>733</v>
      </c>
      <c r="F43" s="450" t="s">
        <v>734</v>
      </c>
      <c r="G43" s="452"/>
    </row>
    <row r="44" ht="18.75" spans="1:7">
      <c r="A44" s="434" t="s">
        <v>683</v>
      </c>
      <c r="B44" s="438" t="s">
        <v>330</v>
      </c>
      <c r="C44" s="454" t="e">
        <f>#REF!</f>
        <v>#REF!</v>
      </c>
      <c r="D44" s="454" t="e">
        <f>#REF!</f>
        <v>#REF!</v>
      </c>
      <c r="E44" s="454" t="e">
        <f>#REF!</f>
        <v>#REF!</v>
      </c>
      <c r="F44" s="454" t="e">
        <f>#REF!</f>
        <v>#REF!</v>
      </c>
      <c r="G44" s="450" t="e">
        <f>IF(C44=0,"",B44&amp;"、")</f>
        <v>#REF!</v>
      </c>
    </row>
    <row r="45" ht="18.75" spans="1:7">
      <c r="A45" s="434" t="s">
        <v>683</v>
      </c>
      <c r="B45" s="438" t="s">
        <v>419</v>
      </c>
      <c r="C45" s="454" t="e">
        <f>#REF!</f>
        <v>#REF!</v>
      </c>
      <c r="D45" s="454" t="e">
        <f>#REF!</f>
        <v>#REF!</v>
      </c>
      <c r="E45" s="454" t="e">
        <f>#REF!</f>
        <v>#REF!</v>
      </c>
      <c r="F45" s="454" t="e">
        <f>#REF!</f>
        <v>#REF!</v>
      </c>
      <c r="G45" s="450"/>
    </row>
    <row r="46" ht="18.75" spans="1:7">
      <c r="A46" s="434" t="s">
        <v>702</v>
      </c>
      <c r="B46" s="455" t="s">
        <v>735</v>
      </c>
      <c r="C46" s="454" t="e">
        <f>#REF!</f>
        <v>#REF!</v>
      </c>
      <c r="D46" s="454" t="e">
        <f>#REF!</f>
        <v>#REF!</v>
      </c>
      <c r="E46" s="454" t="e">
        <f>#REF!</f>
        <v>#REF!</v>
      </c>
      <c r="F46" s="454" t="e">
        <f>#REF!</f>
        <v>#REF!</v>
      </c>
      <c r="G46" s="450" t="e">
        <f>IF(C46=0,"",RIGHT(B46,6)&amp;"、")</f>
        <v>#REF!</v>
      </c>
    </row>
    <row r="47" ht="18.75" spans="1:7">
      <c r="A47" s="434" t="s">
        <v>702</v>
      </c>
      <c r="B47" s="456" t="s">
        <v>736</v>
      </c>
      <c r="C47" s="454" t="e">
        <f>#REF!</f>
        <v>#REF!</v>
      </c>
      <c r="D47" s="454" t="e">
        <f>#REF!</f>
        <v>#REF!</v>
      </c>
      <c r="E47" s="454" t="e">
        <f>#REF!</f>
        <v>#REF!</v>
      </c>
      <c r="F47" s="454" t="e">
        <f>#REF!</f>
        <v>#REF!</v>
      </c>
      <c r="G47" s="450" t="e">
        <f t="shared" ref="G47" si="0">IF(C47=0,"",RIGHT(B47,6)&amp;"、")</f>
        <v>#REF!</v>
      </c>
    </row>
    <row r="48" ht="18.75" spans="1:7">
      <c r="A48" s="434" t="s">
        <v>683</v>
      </c>
      <c r="B48" s="456" t="s">
        <v>737</v>
      </c>
      <c r="C48" s="454" t="e">
        <f>#REF!</f>
        <v>#REF!</v>
      </c>
      <c r="D48" s="454" t="e">
        <f>#REF!</f>
        <v>#REF!</v>
      </c>
      <c r="E48" s="454" t="e">
        <f>#REF!</f>
        <v>#REF!</v>
      </c>
      <c r="F48" s="454" t="e">
        <f>#REF!</f>
        <v>#REF!</v>
      </c>
      <c r="G48" s="450" t="e">
        <f>IF(C48=0,"",RIGHT(B48,4)&amp;"、")</f>
        <v>#REF!</v>
      </c>
    </row>
    <row r="49" ht="18.75" spans="1:7">
      <c r="A49" s="434" t="s">
        <v>702</v>
      </c>
      <c r="B49" s="456" t="s">
        <v>738</v>
      </c>
      <c r="C49" s="454" t="e">
        <f>#REF!</f>
        <v>#REF!</v>
      </c>
      <c r="D49" s="454" t="e">
        <f>#REF!</f>
        <v>#REF!</v>
      </c>
      <c r="E49" s="454" t="e">
        <f>#REF!</f>
        <v>#REF!</v>
      </c>
      <c r="F49" s="454" t="e">
        <f>#REF!</f>
        <v>#REF!</v>
      </c>
      <c r="G49" s="450" t="e">
        <f>IF(C49=0,"",RIGHT(B49,4)&amp;"、")</f>
        <v>#REF!</v>
      </c>
    </row>
    <row r="50" ht="18.75" spans="1:7">
      <c r="A50" s="434" t="s">
        <v>702</v>
      </c>
      <c r="B50" s="456" t="s">
        <v>739</v>
      </c>
      <c r="C50" s="454" t="e">
        <f>#REF!</f>
        <v>#REF!</v>
      </c>
      <c r="D50" s="454" t="e">
        <f>#REF!</f>
        <v>#REF!</v>
      </c>
      <c r="E50" s="454" t="e">
        <f>#REF!</f>
        <v>#REF!</v>
      </c>
      <c r="F50" s="454" t="e">
        <f>#REF!</f>
        <v>#REF!</v>
      </c>
      <c r="G50" s="450" t="e">
        <f t="shared" ref="G50:G51" si="1">IF(C50=0,"",RIGHT(B50,4)&amp;"、")</f>
        <v>#REF!</v>
      </c>
    </row>
    <row r="51" ht="18.75" spans="1:7">
      <c r="A51" s="434" t="s">
        <v>702</v>
      </c>
      <c r="B51" s="456" t="s">
        <v>740</v>
      </c>
      <c r="C51" s="454" t="e">
        <f>#REF!</f>
        <v>#REF!</v>
      </c>
      <c r="D51" s="454" t="e">
        <f>#REF!</f>
        <v>#REF!</v>
      </c>
      <c r="E51" s="454" t="e">
        <f>#REF!</f>
        <v>#REF!</v>
      </c>
      <c r="F51" s="454" t="e">
        <f>#REF!</f>
        <v>#REF!</v>
      </c>
      <c r="G51" s="450" t="e">
        <f t="shared" si="1"/>
        <v>#REF!</v>
      </c>
    </row>
    <row r="52" ht="18.75" spans="1:7">
      <c r="A52" s="434" t="s">
        <v>702</v>
      </c>
      <c r="B52" s="456" t="s">
        <v>741</v>
      </c>
      <c r="C52" s="454" t="e">
        <f>#REF!</f>
        <v>#REF!</v>
      </c>
      <c r="D52" s="454" t="e">
        <f>#REF!</f>
        <v>#REF!</v>
      </c>
      <c r="E52" s="454" t="e">
        <f>#REF!</f>
        <v>#REF!</v>
      </c>
      <c r="F52" s="454" t="e">
        <f>#REF!</f>
        <v>#REF!</v>
      </c>
      <c r="G52" s="450"/>
    </row>
    <row r="53" ht="18.75" spans="1:7">
      <c r="A53" s="434" t="s">
        <v>702</v>
      </c>
      <c r="B53" s="456" t="s">
        <v>742</v>
      </c>
      <c r="C53" s="454" t="e">
        <f>#REF!</f>
        <v>#REF!</v>
      </c>
      <c r="D53" s="454" t="e">
        <f>#REF!</f>
        <v>#REF!</v>
      </c>
      <c r="E53" s="454" t="e">
        <f>#REF!</f>
        <v>#REF!</v>
      </c>
      <c r="F53" s="454" t="e">
        <f>#REF!</f>
        <v>#REF!</v>
      </c>
      <c r="G53" s="450" t="e">
        <f>IF(C53=0,"",RIGHT(B53,7)&amp;"、")</f>
        <v>#REF!</v>
      </c>
    </row>
    <row r="54" ht="18.75" spans="1:11">
      <c r="A54" s="434" t="s">
        <v>683</v>
      </c>
      <c r="B54" s="457" t="s">
        <v>681</v>
      </c>
      <c r="C54" s="458" t="e">
        <f>#REF!</f>
        <v>#REF!</v>
      </c>
      <c r="D54" s="458" t="e">
        <f>#REF!</f>
        <v>#REF!</v>
      </c>
      <c r="E54" s="458" t="e">
        <f>#REF!</f>
        <v>#REF!</v>
      </c>
      <c r="F54" s="458" t="e">
        <f>#REF!</f>
        <v>#REF!</v>
      </c>
      <c r="G54" s="450"/>
      <c r="H54" s="431" t="e">
        <f>CONCATENATE("账面价值为",TEXT(C54,"#,##0.00"),"万元，评估价值为",TEXT(D54,"#,##0.00"),"万元，",IF(E54&lt;&gt;0,IF(C54=0,K54,J54),I54))</f>
        <v>#REF!</v>
      </c>
      <c r="I54" s="432" t="s">
        <v>720</v>
      </c>
      <c r="J54" s="432" t="e">
        <f>IF(E54&gt;0,CONCATENATE("增值额为",TEXT(E54,"#,##0.00"),"万元，增值率为",ROUND(F54,2),"%"),CONCATENATE("减值额为",TEXT(-E54,"#,##0.00"),"万元，减值率为",ROUND(-F54,2),"%"))</f>
        <v>#REF!</v>
      </c>
      <c r="K54" s="432" t="e">
        <f>IF(E54&gt;0,CONCATENATE("评估值增值",TEXT(E54,"#,##0.00"),"万元"),CONCATENATE("评估值减值",TEXT(-E54,"#,##0.00"),"万元"))</f>
        <v>#REF!</v>
      </c>
    </row>
    <row r="55" ht="18.75" spans="1:7">
      <c r="A55" s="434" t="s">
        <v>702</v>
      </c>
      <c r="B55" s="438" t="s">
        <v>333</v>
      </c>
      <c r="C55" s="454" t="e">
        <f>#REF!</f>
        <v>#REF!</v>
      </c>
      <c r="D55" s="454" t="e">
        <f>#REF!</f>
        <v>#REF!</v>
      </c>
      <c r="E55" s="454" t="e">
        <f>#REF!</f>
        <v>#REF!</v>
      </c>
      <c r="F55" s="454" t="e">
        <f>#REF!</f>
        <v>#REF!</v>
      </c>
      <c r="G55" s="450" t="e">
        <f t="shared" ref="G55:G56" si="2">IF(C55=0,"",B55&amp;"、")</f>
        <v>#REF!</v>
      </c>
    </row>
    <row r="56" ht="18.75" spans="1:7">
      <c r="A56" s="434" t="s">
        <v>702</v>
      </c>
      <c r="B56" s="438" t="s">
        <v>364</v>
      </c>
      <c r="C56" s="454" t="e">
        <f>#REF!</f>
        <v>#REF!</v>
      </c>
      <c r="D56" s="454" t="e">
        <f>#REF!</f>
        <v>#REF!</v>
      </c>
      <c r="E56" s="454" t="e">
        <f>#REF!</f>
        <v>#REF!</v>
      </c>
      <c r="F56" s="454" t="e">
        <f>#REF!</f>
        <v>#REF!</v>
      </c>
      <c r="G56" s="450" t="e">
        <f t="shared" si="2"/>
        <v>#REF!</v>
      </c>
    </row>
    <row r="57" ht="18.75" spans="1:11">
      <c r="A57" s="434" t="s">
        <v>702</v>
      </c>
      <c r="B57" s="457" t="s">
        <v>743</v>
      </c>
      <c r="C57" s="458" t="e">
        <f>#REF!</f>
        <v>#REF!</v>
      </c>
      <c r="D57" s="458" t="e">
        <f>#REF!</f>
        <v>#REF!</v>
      </c>
      <c r="E57" s="458" t="e">
        <f>#REF!</f>
        <v>#REF!</v>
      </c>
      <c r="F57" s="458" t="e">
        <f>#REF!</f>
        <v>#REF!</v>
      </c>
      <c r="G57" s="459"/>
      <c r="H57" s="431" t="e">
        <f>CONCATENATE("账面价值为",TEXT(C57,"#,##0.00"),"万元，评估价值为",TEXT(D57,"#,##0.00"),"万元，",IF(E57&lt;&gt;0,IF(C57=0,K57,J57),I57))</f>
        <v>#REF!</v>
      </c>
      <c r="I57" s="432" t="s">
        <v>720</v>
      </c>
      <c r="J57" s="432" t="e">
        <f>IF(E57&gt;0,CONCATENATE("增值额为",TEXT(E57,"#,##0.00"),"万元，增值率为",ROUND(F57,2),"%"),CONCATENATE("减值额为",TEXT(-E57,"#,##0.00"),"万元，减值率为",ROUND(-F57,2),"%"))</f>
        <v>#REF!</v>
      </c>
      <c r="K57" s="432" t="e">
        <f>IF(E57&gt;0,CONCATENATE("评估值增值",TEXT(E57,"#,##0.00"),"万元"),CONCATENATE("评估值减值",TEXT(-E57,"#,##0.00"),"万元"))</f>
        <v>#REF!</v>
      </c>
    </row>
    <row r="58" ht="18.75" spans="1:11">
      <c r="A58" s="434" t="s">
        <v>702</v>
      </c>
      <c r="B58" s="457" t="s">
        <v>744</v>
      </c>
      <c r="C58" s="458" t="e">
        <f>#REF!</f>
        <v>#REF!</v>
      </c>
      <c r="D58" s="458" t="e">
        <f>#REF!</f>
        <v>#REF!</v>
      </c>
      <c r="E58" s="458" t="e">
        <f>#REF!</f>
        <v>#REF!</v>
      </c>
      <c r="F58" s="458" t="e">
        <f>#REF!</f>
        <v>#REF!</v>
      </c>
      <c r="G58" s="459"/>
      <c r="H58" s="431" t="e">
        <f>CONCATENATE("账面价值为",TEXT(C58,"#,##0.00"),"万元，评估价值为",TEXT(D58,"#,##0.00"),"万元，",IF(E58&lt;&gt;0,IF(C58=0,K58,J58),I58))</f>
        <v>#REF!</v>
      </c>
      <c r="I58" s="432" t="s">
        <v>720</v>
      </c>
      <c r="J58" s="432" t="e">
        <f>IF(E58&gt;0,CONCATENATE("增值额为",TEXT(E58,"#,##0.00"),"万元，增值率为",ROUND(F58,2),"%"),CONCATENATE("减值额为",TEXT(-E58,"#,##0.00"),"万元，减值率为",ROUND(-F58,2),"%"))</f>
        <v>#REF!</v>
      </c>
      <c r="K58" s="432" t="e">
        <f>IF(E58&gt;0,CONCATENATE("评估值增值",TEXT(E58,"#,##0.00"),"万元"),CONCATENATE("评估值减值",TEXT(-E58,"#,##0.00"),"万元"))</f>
        <v>#REF!</v>
      </c>
    </row>
    <row r="59" ht="18.75" spans="1:1">
      <c r="A59" s="434"/>
    </row>
    <row r="60" ht="18.75" spans="1:5">
      <c r="A60" s="434" t="s">
        <v>683</v>
      </c>
      <c r="B60" s="435" t="s">
        <v>745</v>
      </c>
      <c r="C60" s="435"/>
      <c r="D60" s="435"/>
      <c r="E60" s="435"/>
    </row>
    <row r="61" ht="18.75" spans="1:30">
      <c r="A61" s="434" t="s">
        <v>683</v>
      </c>
      <c r="B61" s="460" t="s">
        <v>685</v>
      </c>
      <c r="C61" s="461" t="str">
        <f>资产负债表!C5</f>
        <v>2022年</v>
      </c>
      <c r="D61" s="461" t="str">
        <f>资产负债表!D5</f>
        <v>2023年</v>
      </c>
      <c r="E61" s="461" t="str">
        <f>资产负债表!E5</f>
        <v>2024年</v>
      </c>
      <c r="F61" s="462" t="str">
        <f>TEXT(基本信息输入表!M7,"yyyy年mm月dd日")</f>
        <v>2025年02月20日</v>
      </c>
      <c r="I61" s="431"/>
      <c r="Q61" s="432"/>
      <c r="AD61" s="433"/>
    </row>
    <row r="62" ht="18.75" spans="1:30">
      <c r="A62" s="434" t="s">
        <v>683</v>
      </c>
      <c r="B62" s="463" t="s">
        <v>681</v>
      </c>
      <c r="C62" s="464">
        <f>资产负债表!C44/10000</f>
        <v>0</v>
      </c>
      <c r="D62" s="464">
        <f>资产负债表!D44/10000</f>
        <v>0</v>
      </c>
      <c r="E62" s="464">
        <f>资产负债表!E44/10000</f>
        <v>0</v>
      </c>
      <c r="F62" s="464">
        <f>资产负债表!F44/10000</f>
        <v>0</v>
      </c>
      <c r="I62" s="431"/>
      <c r="Q62" s="432"/>
      <c r="AD62" s="433"/>
    </row>
    <row r="63" ht="18.75" spans="1:30">
      <c r="A63" s="434" t="s">
        <v>683</v>
      </c>
      <c r="B63" s="463" t="s">
        <v>743</v>
      </c>
      <c r="C63" s="464">
        <f>资产负债表!I31/10000</f>
        <v>0</v>
      </c>
      <c r="D63" s="464">
        <f>资产负债表!J31/10000</f>
        <v>0</v>
      </c>
      <c r="E63" s="464">
        <f>资产负债表!K31/10000</f>
        <v>0</v>
      </c>
      <c r="F63" s="464">
        <f>资产负债表!L31/10000</f>
        <v>0</v>
      </c>
      <c r="I63" s="431"/>
      <c r="Q63" s="432"/>
      <c r="AD63" s="433"/>
    </row>
    <row r="64" ht="18.75" spans="1:30">
      <c r="A64" s="434" t="s">
        <v>683</v>
      </c>
      <c r="B64" s="463" t="s">
        <v>746</v>
      </c>
      <c r="C64" s="464">
        <f>资产负债表!I43/10000</f>
        <v>0</v>
      </c>
      <c r="D64" s="464">
        <f>资产负债表!J43/10000</f>
        <v>0</v>
      </c>
      <c r="E64" s="464">
        <f>资产负债表!K43/10000</f>
        <v>0</v>
      </c>
      <c r="F64" s="464">
        <f>资产负债表!L43/10000</f>
        <v>0</v>
      </c>
      <c r="I64" s="431"/>
      <c r="Q64" s="432"/>
      <c r="AD64" s="433"/>
    </row>
    <row r="65" ht="18.75" spans="1:5">
      <c r="A65" s="434"/>
      <c r="B65" s="465"/>
      <c r="C65" s="466"/>
      <c r="D65" s="466"/>
      <c r="E65" s="466"/>
    </row>
    <row r="66" ht="18.75" spans="1:5">
      <c r="A66" s="434" t="s">
        <v>683</v>
      </c>
      <c r="B66" s="467" t="s">
        <v>747</v>
      </c>
      <c r="C66" s="467"/>
      <c r="D66" s="467"/>
      <c r="E66" s="467"/>
    </row>
    <row r="67" ht="18.75" spans="1:30">
      <c r="A67" s="434" t="s">
        <v>683</v>
      </c>
      <c r="B67" s="468" t="s">
        <v>685</v>
      </c>
      <c r="C67" s="469" t="str">
        <f>C61</f>
        <v>2022年</v>
      </c>
      <c r="D67" s="469" t="str">
        <f>D61</f>
        <v>2023年</v>
      </c>
      <c r="E67" s="469" t="str">
        <f>E61</f>
        <v>2024年</v>
      </c>
      <c r="F67" s="469" t="str">
        <f>F61</f>
        <v>2025年02月20日</v>
      </c>
      <c r="I67" s="431"/>
      <c r="Q67" s="432"/>
      <c r="AD67" s="433"/>
    </row>
    <row r="68" ht="18.75" spans="1:30">
      <c r="A68" s="434" t="s">
        <v>683</v>
      </c>
      <c r="B68" s="463" t="s">
        <v>748</v>
      </c>
      <c r="C68" s="470"/>
      <c r="D68" s="470"/>
      <c r="E68" s="470"/>
      <c r="F68" s="470"/>
      <c r="I68" s="431"/>
      <c r="Q68" s="432"/>
      <c r="AD68" s="433"/>
    </row>
    <row r="69" ht="18.75" spans="1:30">
      <c r="A69" s="434" t="s">
        <v>683</v>
      </c>
      <c r="B69" s="471" t="s">
        <v>749</v>
      </c>
      <c r="C69" s="470"/>
      <c r="D69" s="470"/>
      <c r="E69" s="470"/>
      <c r="F69" s="470"/>
      <c r="I69" s="431"/>
      <c r="Q69" s="432"/>
      <c r="AD69" s="433"/>
    </row>
    <row r="70" ht="18.75" spans="1:30">
      <c r="A70" s="434" t="s">
        <v>683</v>
      </c>
      <c r="B70" s="471" t="s">
        <v>750</v>
      </c>
      <c r="C70" s="470"/>
      <c r="D70" s="470"/>
      <c r="E70" s="470"/>
      <c r="F70" s="470"/>
      <c r="I70" s="431"/>
      <c r="Q70" s="432"/>
      <c r="AD70" s="433"/>
    </row>
    <row r="71" ht="18.75" spans="1:30">
      <c r="A71" s="434" t="s">
        <v>683</v>
      </c>
      <c r="B71" s="471" t="s">
        <v>751</v>
      </c>
      <c r="C71" s="470"/>
      <c r="D71" s="470"/>
      <c r="E71" s="470"/>
      <c r="F71" s="470"/>
      <c r="I71" s="431"/>
      <c r="Q71" s="432"/>
      <c r="AD71" s="433"/>
    </row>
    <row r="72" ht="18.75" spans="1:5">
      <c r="A72" s="434"/>
      <c r="B72" s="465"/>
      <c r="C72" s="466"/>
      <c r="D72" s="466"/>
      <c r="E72" s="466"/>
    </row>
    <row r="73" ht="18.75" spans="1:7">
      <c r="A73" s="434" t="s">
        <v>683</v>
      </c>
      <c r="B73" s="435" t="s">
        <v>752</v>
      </c>
      <c r="C73" s="435"/>
      <c r="D73" s="435"/>
      <c r="E73" s="435"/>
      <c r="F73" s="435"/>
      <c r="G73" s="435"/>
    </row>
    <row r="74" ht="18.75" spans="1:7">
      <c r="A74" s="434" t="s">
        <v>683</v>
      </c>
      <c r="B74" s="452" t="s">
        <v>5</v>
      </c>
      <c r="C74" s="472" t="s">
        <v>6</v>
      </c>
      <c r="D74" s="452" t="s">
        <v>7</v>
      </c>
      <c r="E74" s="473" t="s">
        <v>8</v>
      </c>
      <c r="F74" s="452" t="s">
        <v>729</v>
      </c>
      <c r="G74" s="472" t="s">
        <v>730</v>
      </c>
    </row>
    <row r="75" ht="18.75" spans="1:11">
      <c r="A75" s="434" t="s">
        <v>702</v>
      </c>
      <c r="B75" s="474" t="s">
        <v>331</v>
      </c>
      <c r="C75" s="464">
        <f>'3-流动汇总'!C7</f>
        <v>0</v>
      </c>
      <c r="D75" s="464">
        <f>'3-流动汇总'!D7</f>
        <v>0</v>
      </c>
      <c r="E75" s="464">
        <f>'3-流动汇总'!E7</f>
        <v>0</v>
      </c>
      <c r="F75" s="464" t="str">
        <f>'3-流动汇总'!F7</f>
        <v/>
      </c>
      <c r="G75" s="450" t="str">
        <f>IF(C75=0,"",B75&amp;"、")</f>
        <v/>
      </c>
      <c r="H75" s="432" t="str">
        <f t="shared" ref="H75:H88" si="3">IF(E75&lt;&gt;0,IF(C75=0,K75,J75),I75)</f>
        <v>无增减值变化</v>
      </c>
      <c r="I75" s="433" t="s">
        <v>720</v>
      </c>
      <c r="J75" s="432" t="e">
        <f>IF(E75&gt;0,CONCATENATE("评估值增值",TEXT(E75,"#,##0.00"),"元，增值率",ROUND(F75,2),"%"),CONCATENATE("评估值减值",TEXT(-E75,"#,##0.00"),"元，减值率",ROUND(-F75,2),"%"))</f>
        <v>#VALUE!</v>
      </c>
      <c r="K75" s="432" t="str">
        <f t="shared" ref="K75:K88" si="4">IF(E75&gt;0,CONCATENATE("评估值增值",TEXT(E75,"#,##0.00"),"元"),CONCATENATE("评估值减值",TEXT(-E75,"#,##0.00"),"元"))</f>
        <v>评估值减值0.00元</v>
      </c>
    </row>
    <row r="76" ht="18.75" spans="1:11">
      <c r="A76" s="434" t="s">
        <v>702</v>
      </c>
      <c r="B76" s="474" t="s">
        <v>339</v>
      </c>
      <c r="C76" s="464">
        <f>'3-流动汇总'!C8</f>
        <v>0</v>
      </c>
      <c r="D76" s="464">
        <f>'3-流动汇总'!D8</f>
        <v>0</v>
      </c>
      <c r="E76" s="464">
        <f>'3-流动汇总'!E8</f>
        <v>0</v>
      </c>
      <c r="F76" s="464" t="str">
        <f>'3-流动汇总'!F8</f>
        <v/>
      </c>
      <c r="G76" s="450" t="str">
        <f>IF(C76=0,"",B76&amp;"、")</f>
        <v/>
      </c>
      <c r="H76" s="432" t="str">
        <f t="shared" si="3"/>
        <v>无增减值变化</v>
      </c>
      <c r="I76" s="433" t="s">
        <v>720</v>
      </c>
      <c r="J76" s="432" t="e">
        <f t="shared" ref="J76:J88" si="5">IF(E76&gt;0,CONCATENATE("评估值增值",TEXT(E76,"#,##0.00"),"元，增值率",ROUND(F76,2),"%"),CONCATENATE("评估值减值",TEXT(-E76,"#,##0.00"),"元，减值率",ROUND(-F76,2),"%"))</f>
        <v>#VALUE!</v>
      </c>
      <c r="K76" s="432" t="str">
        <f t="shared" si="4"/>
        <v>评估值减值0.00元</v>
      </c>
    </row>
    <row r="77" ht="18.75" spans="1:11">
      <c r="A77" s="434" t="s">
        <v>702</v>
      </c>
      <c r="B77" s="474" t="s">
        <v>348</v>
      </c>
      <c r="C77" s="464">
        <f>'3-流动汇总'!C9</f>
        <v>0</v>
      </c>
      <c r="D77" s="464">
        <f>'3-流动汇总'!D9</f>
        <v>0</v>
      </c>
      <c r="E77" s="464">
        <f>'3-流动汇总'!E9</f>
        <v>0</v>
      </c>
      <c r="F77" s="464" t="str">
        <f>'3-流动汇总'!F9</f>
        <v/>
      </c>
      <c r="G77" s="450" t="str">
        <f t="shared" ref="G77:G87" si="6">IF(C77=0,"",B77&amp;"、")</f>
        <v/>
      </c>
      <c r="H77" s="432" t="str">
        <f t="shared" si="3"/>
        <v>无增减值变化</v>
      </c>
      <c r="I77" s="433" t="s">
        <v>720</v>
      </c>
      <c r="J77" s="432" t="e">
        <f t="shared" si="5"/>
        <v>#VALUE!</v>
      </c>
      <c r="K77" s="432" t="str">
        <f t="shared" si="4"/>
        <v>评估值减值0.00元</v>
      </c>
    </row>
    <row r="78" ht="18.75" spans="1:11">
      <c r="A78" s="434" t="s">
        <v>702</v>
      </c>
      <c r="B78" s="474" t="s">
        <v>350</v>
      </c>
      <c r="C78" s="464">
        <f>'3-流动汇总'!C10</f>
        <v>0</v>
      </c>
      <c r="D78" s="464">
        <f>'3-流动汇总'!D10</f>
        <v>0</v>
      </c>
      <c r="E78" s="464">
        <f>'3-流动汇总'!E10</f>
        <v>0</v>
      </c>
      <c r="F78" s="464" t="str">
        <f>'3-流动汇总'!F10</f>
        <v/>
      </c>
      <c r="G78" s="450" t="str">
        <f t="shared" si="6"/>
        <v/>
      </c>
      <c r="H78" s="432" t="str">
        <f t="shared" si="3"/>
        <v>无增减值变化</v>
      </c>
      <c r="I78" s="432" t="s">
        <v>753</v>
      </c>
      <c r="J78" s="432" t="e">
        <f t="shared" si="5"/>
        <v>#VALUE!</v>
      </c>
      <c r="K78" s="432" t="str">
        <f t="shared" si="4"/>
        <v>评估值减值0.00元</v>
      </c>
    </row>
    <row r="79" ht="18.75" spans="1:11">
      <c r="A79" s="434" t="s">
        <v>702</v>
      </c>
      <c r="B79" s="474" t="s">
        <v>352</v>
      </c>
      <c r="C79" s="464">
        <f>'3-流动汇总'!C11</f>
        <v>0</v>
      </c>
      <c r="D79" s="464">
        <f>'3-流动汇总'!D11</f>
        <v>0</v>
      </c>
      <c r="E79" s="464">
        <f>'3-流动汇总'!E11</f>
        <v>0</v>
      </c>
      <c r="F79" s="464" t="str">
        <f>'3-流动汇总'!F11</f>
        <v/>
      </c>
      <c r="G79" s="450" t="str">
        <f t="shared" si="6"/>
        <v/>
      </c>
      <c r="H79" s="432" t="str">
        <f t="shared" si="3"/>
        <v>无增减值变化</v>
      </c>
      <c r="I79" s="432" t="s">
        <v>753</v>
      </c>
      <c r="J79" s="432" t="e">
        <f t="shared" si="5"/>
        <v>#VALUE!</v>
      </c>
      <c r="K79" s="432" t="str">
        <f t="shared" si="4"/>
        <v>评估值减值0.00元</v>
      </c>
    </row>
    <row r="80" ht="18.75" spans="1:11">
      <c r="A80" s="434" t="s">
        <v>702</v>
      </c>
      <c r="B80" s="474" t="s">
        <v>754</v>
      </c>
      <c r="C80" s="464">
        <f>'3-流动汇总'!C12</f>
        <v>0</v>
      </c>
      <c r="D80" s="464">
        <f>'3-流动汇总'!D12</f>
        <v>0</v>
      </c>
      <c r="E80" s="464">
        <f>'3-流动汇总'!E12</f>
        <v>0</v>
      </c>
      <c r="F80" s="464" t="str">
        <f>'3-流动汇总'!F12</f>
        <v/>
      </c>
      <c r="G80" s="450" t="str">
        <f t="shared" si="6"/>
        <v/>
      </c>
      <c r="H80" s="432" t="str">
        <f t="shared" si="3"/>
        <v>无增减值变化</v>
      </c>
      <c r="I80" s="433" t="s">
        <v>720</v>
      </c>
      <c r="J80" s="432" t="e">
        <f t="shared" si="5"/>
        <v>#VALUE!</v>
      </c>
      <c r="K80" s="432" t="str">
        <f t="shared" si="4"/>
        <v>评估值减值0.00元</v>
      </c>
    </row>
    <row r="81" ht="18.75" spans="1:11">
      <c r="A81" s="434" t="s">
        <v>702</v>
      </c>
      <c r="B81" s="474" t="s">
        <v>356</v>
      </c>
      <c r="C81" s="464">
        <f>'3-流动汇总'!C13</f>
        <v>0</v>
      </c>
      <c r="D81" s="464">
        <f>'3-流动汇总'!D13</f>
        <v>0</v>
      </c>
      <c r="E81" s="464">
        <f>'3-流动汇总'!E13</f>
        <v>0</v>
      </c>
      <c r="F81" s="464" t="str">
        <f>'3-流动汇总'!F13</f>
        <v/>
      </c>
      <c r="G81" s="450" t="str">
        <f t="shared" si="6"/>
        <v/>
      </c>
      <c r="H81" s="432" t="str">
        <f t="shared" si="3"/>
        <v>无增减值变化</v>
      </c>
      <c r="I81" s="432" t="s">
        <v>753</v>
      </c>
      <c r="J81" s="432" t="e">
        <f t="shared" si="5"/>
        <v>#VALUE!</v>
      </c>
      <c r="K81" s="432" t="str">
        <f t="shared" si="4"/>
        <v>评估值减值0.00元</v>
      </c>
    </row>
    <row r="82" ht="18.75" spans="1:11">
      <c r="A82" s="434" t="s">
        <v>702</v>
      </c>
      <c r="B82" s="474" t="s">
        <v>358</v>
      </c>
      <c r="C82" s="464">
        <f>'3-流动汇总'!C14</f>
        <v>0</v>
      </c>
      <c r="D82" s="464">
        <f>'3-流动汇总'!D14</f>
        <v>0</v>
      </c>
      <c r="E82" s="464">
        <f>'3-流动汇总'!E14</f>
        <v>0</v>
      </c>
      <c r="F82" s="464" t="str">
        <f>'3-流动汇总'!F14</f>
        <v/>
      </c>
      <c r="G82" s="450" t="str">
        <f t="shared" si="6"/>
        <v/>
      </c>
      <c r="H82" s="432" t="str">
        <f t="shared" si="3"/>
        <v>无增减值变化</v>
      </c>
      <c r="I82" s="432" t="s">
        <v>753</v>
      </c>
      <c r="J82" s="432" t="e">
        <f t="shared" si="5"/>
        <v>#VALUE!</v>
      </c>
      <c r="K82" s="432" t="str">
        <f t="shared" si="4"/>
        <v>评估值减值0.00元</v>
      </c>
    </row>
    <row r="83" ht="18.75" spans="1:11">
      <c r="A83" s="434" t="s">
        <v>683</v>
      </c>
      <c r="B83" s="474" t="s">
        <v>755</v>
      </c>
      <c r="C83" s="464" t="e">
        <f>'3-流动汇总'!C15</f>
        <v>#REF!</v>
      </c>
      <c r="D83" s="464" t="e">
        <f>'3-流动汇总'!D15</f>
        <v>#REF!</v>
      </c>
      <c r="E83" s="464" t="e">
        <f>'3-流动汇总'!E15</f>
        <v>#REF!</v>
      </c>
      <c r="F83" s="464" t="e">
        <f>'3-流动汇总'!F15</f>
        <v>#REF!</v>
      </c>
      <c r="G83" s="450" t="e">
        <f t="shared" si="6"/>
        <v>#REF!</v>
      </c>
      <c r="H83" s="432" t="e">
        <f t="shared" si="3"/>
        <v>#REF!</v>
      </c>
      <c r="I83" s="432" t="s">
        <v>753</v>
      </c>
      <c r="J83" s="432" t="e">
        <f t="shared" si="5"/>
        <v>#REF!</v>
      </c>
      <c r="K83" s="432" t="e">
        <f t="shared" si="4"/>
        <v>#REF!</v>
      </c>
    </row>
    <row r="84" ht="18.75" spans="1:11">
      <c r="A84" s="434" t="s">
        <v>702</v>
      </c>
      <c r="B84" s="474" t="s">
        <v>372</v>
      </c>
      <c r="C84" s="464">
        <f>'3-流动汇总'!C16</f>
        <v>0</v>
      </c>
      <c r="D84" s="464">
        <f>'3-流动汇总'!D16</f>
        <v>0</v>
      </c>
      <c r="E84" s="464">
        <f>'3-流动汇总'!E16</f>
        <v>0</v>
      </c>
      <c r="F84" s="464" t="str">
        <f>'3-流动汇总'!F16</f>
        <v/>
      </c>
      <c r="G84" s="450" t="str">
        <f t="shared" si="6"/>
        <v/>
      </c>
      <c r="H84" s="432" t="str">
        <f t="shared" si="3"/>
        <v>无增减值变化</v>
      </c>
      <c r="I84" s="433" t="s">
        <v>720</v>
      </c>
      <c r="J84" s="432" t="e">
        <f t="shared" si="5"/>
        <v>#VALUE!</v>
      </c>
      <c r="K84" s="432" t="str">
        <f t="shared" si="4"/>
        <v>评估值减值0.00元</v>
      </c>
    </row>
    <row r="85" ht="18.75" spans="1:11">
      <c r="A85" s="434" t="s">
        <v>702</v>
      </c>
      <c r="B85" s="474" t="s">
        <v>375</v>
      </c>
      <c r="C85" s="464">
        <f>'3-流动汇总'!C17</f>
        <v>0</v>
      </c>
      <c r="D85" s="464">
        <f>'3-流动汇总'!D17</f>
        <v>0</v>
      </c>
      <c r="E85" s="464">
        <f>'3-流动汇总'!E17</f>
        <v>0</v>
      </c>
      <c r="F85" s="464" t="str">
        <f>'3-流动汇总'!F17</f>
        <v/>
      </c>
      <c r="G85" s="450" t="str">
        <f t="shared" si="6"/>
        <v/>
      </c>
      <c r="H85" s="432" t="str">
        <f t="shared" si="3"/>
        <v>无增减值变化</v>
      </c>
      <c r="I85" s="432" t="s">
        <v>753</v>
      </c>
      <c r="J85" s="432" t="e">
        <f t="shared" si="5"/>
        <v>#VALUE!</v>
      </c>
      <c r="K85" s="432" t="str">
        <f t="shared" si="4"/>
        <v>评估值减值0.00元</v>
      </c>
    </row>
    <row r="86" ht="18.75" spans="1:11">
      <c r="A86" s="434" t="s">
        <v>702</v>
      </c>
      <c r="B86" s="474" t="s">
        <v>756</v>
      </c>
      <c r="C86" s="464">
        <f>'3-流动汇总'!C18</f>
        <v>0</v>
      </c>
      <c r="D86" s="464">
        <f>'3-流动汇总'!D18</f>
        <v>0</v>
      </c>
      <c r="E86" s="464">
        <f>'3-流动汇总'!E18</f>
        <v>0</v>
      </c>
      <c r="F86" s="464" t="str">
        <f>'3-流动汇总'!F18</f>
        <v/>
      </c>
      <c r="G86" s="450" t="str">
        <f t="shared" si="6"/>
        <v/>
      </c>
      <c r="H86" s="432" t="str">
        <f t="shared" si="3"/>
        <v>无增减值变化</v>
      </c>
      <c r="I86" s="432" t="s">
        <v>753</v>
      </c>
      <c r="J86" s="432" t="e">
        <f t="shared" si="5"/>
        <v>#VALUE!</v>
      </c>
      <c r="K86" s="432" t="str">
        <f t="shared" si="4"/>
        <v>评估值减值0.00元</v>
      </c>
    </row>
    <row r="87" ht="18.75" spans="1:11">
      <c r="A87" s="434" t="s">
        <v>702</v>
      </c>
      <c r="B87" s="474" t="s">
        <v>381</v>
      </c>
      <c r="C87" s="464">
        <f>'3-流动汇总'!C19</f>
        <v>0</v>
      </c>
      <c r="D87" s="464">
        <f>'3-流动汇总'!D19</f>
        <v>0</v>
      </c>
      <c r="E87" s="464">
        <f>'3-流动汇总'!E19</f>
        <v>0</v>
      </c>
      <c r="F87" s="464" t="str">
        <f>'3-流动汇总'!F19</f>
        <v/>
      </c>
      <c r="G87" s="450" t="str">
        <f t="shared" si="6"/>
        <v/>
      </c>
      <c r="H87" s="432" t="str">
        <f t="shared" si="3"/>
        <v>无增减值变化</v>
      </c>
      <c r="I87" s="432" t="s">
        <v>753</v>
      </c>
      <c r="J87" s="432" t="e">
        <f t="shared" si="5"/>
        <v>#VALUE!</v>
      </c>
      <c r="K87" s="432" t="str">
        <f t="shared" si="4"/>
        <v>评估值减值0.00元</v>
      </c>
    </row>
    <row r="88" ht="18.75" spans="1:11">
      <c r="A88" s="434" t="s">
        <v>683</v>
      </c>
      <c r="B88" s="475" t="s">
        <v>658</v>
      </c>
      <c r="C88" s="476" t="e">
        <f>'3-流动汇总'!C23</f>
        <v>#REF!</v>
      </c>
      <c r="D88" s="476" t="e">
        <f>'3-流动汇总'!D23</f>
        <v>#REF!</v>
      </c>
      <c r="E88" s="476" t="e">
        <f>'3-流动汇总'!E23</f>
        <v>#REF!</v>
      </c>
      <c r="F88" s="476" t="e">
        <f>'3-流动汇总'!F23</f>
        <v>#REF!</v>
      </c>
      <c r="G88" s="475"/>
      <c r="H88" s="432" t="e">
        <f t="shared" si="3"/>
        <v>#REF!</v>
      </c>
      <c r="I88" s="432" t="s">
        <v>753</v>
      </c>
      <c r="J88" s="432" t="e">
        <f t="shared" si="5"/>
        <v>#REF!</v>
      </c>
      <c r="K88" s="432" t="e">
        <f t="shared" si="4"/>
        <v>#REF!</v>
      </c>
    </row>
    <row r="89" ht="18.75" spans="1:1">
      <c r="A89" s="434"/>
    </row>
    <row r="90" ht="18.75" spans="1:4">
      <c r="A90" s="434" t="s">
        <v>683</v>
      </c>
      <c r="B90" s="435" t="s">
        <v>757</v>
      </c>
      <c r="C90" s="435"/>
      <c r="D90" s="435"/>
    </row>
    <row r="91" ht="18.75" spans="1:4">
      <c r="A91" s="434" t="s">
        <v>683</v>
      </c>
      <c r="B91" s="450" t="s">
        <v>5</v>
      </c>
      <c r="C91" s="450" t="s">
        <v>6</v>
      </c>
      <c r="D91" s="450" t="s">
        <v>7</v>
      </c>
    </row>
    <row r="92" ht="18.75" spans="1:4">
      <c r="A92" s="434" t="s">
        <v>683</v>
      </c>
      <c r="B92" s="474" t="s">
        <v>332</v>
      </c>
      <c r="C92" s="454">
        <f>'表3-1货币汇总表'!C7</f>
        <v>0</v>
      </c>
      <c r="D92" s="454">
        <f>'表3-1货币汇总表'!D7</f>
        <v>0</v>
      </c>
    </row>
    <row r="93" ht="18.75" spans="1:4">
      <c r="A93" s="434" t="s">
        <v>683</v>
      </c>
      <c r="B93" s="474" t="s">
        <v>335</v>
      </c>
      <c r="C93" s="454">
        <f>'表3-1货币汇总表'!C8</f>
        <v>0</v>
      </c>
      <c r="D93" s="454">
        <f>'表3-1货币汇总表'!D8</f>
        <v>0</v>
      </c>
    </row>
    <row r="94" ht="18.75" spans="1:4">
      <c r="A94" s="434" t="s">
        <v>683</v>
      </c>
      <c r="B94" s="474" t="s">
        <v>337</v>
      </c>
      <c r="C94" s="454">
        <f>'表3-1货币汇总表'!C9</f>
        <v>0</v>
      </c>
      <c r="D94" s="454">
        <f>'表3-1货币汇总表'!D9</f>
        <v>0</v>
      </c>
    </row>
    <row r="95" ht="18.75" spans="1:1">
      <c r="A95" s="434"/>
    </row>
    <row r="96" ht="18.75" spans="1:4">
      <c r="A96" s="434" t="s">
        <v>683</v>
      </c>
      <c r="B96" s="435" t="s">
        <v>758</v>
      </c>
      <c r="C96" s="435"/>
      <c r="D96" s="435"/>
    </row>
    <row r="97" ht="18.75" spans="1:4">
      <c r="A97" s="434" t="s">
        <v>683</v>
      </c>
      <c r="B97" s="450" t="s">
        <v>5</v>
      </c>
      <c r="C97" s="450" t="s">
        <v>6</v>
      </c>
      <c r="D97" s="450" t="s">
        <v>7</v>
      </c>
    </row>
    <row r="98" ht="18.75" spans="1:4">
      <c r="A98" s="434" t="s">
        <v>683</v>
      </c>
      <c r="B98" s="474" t="s">
        <v>759</v>
      </c>
      <c r="C98" s="454">
        <f>'3-5应收账款'!H20</f>
        <v>0</v>
      </c>
      <c r="D98" s="454">
        <f>'3-5应收账款'!J20</f>
        <v>0</v>
      </c>
    </row>
    <row r="99" ht="18.75" spans="1:4">
      <c r="A99" s="434" t="s">
        <v>683</v>
      </c>
      <c r="B99" s="474" t="s">
        <v>760</v>
      </c>
      <c r="C99" s="454">
        <f>'3-5应收账款'!H21</f>
        <v>0</v>
      </c>
      <c r="D99" s="454">
        <f>'3-5应收账款'!J22</f>
        <v>0</v>
      </c>
    </row>
    <row r="100" ht="18.75" spans="1:4">
      <c r="A100" s="434" t="s">
        <v>683</v>
      </c>
      <c r="B100" s="474" t="s">
        <v>761</v>
      </c>
      <c r="C100" s="454">
        <f>'3-5应收账款'!H23</f>
        <v>0</v>
      </c>
      <c r="D100" s="454">
        <f>'3-5应收账款'!J23</f>
        <v>0</v>
      </c>
    </row>
    <row r="101" ht="18.75" spans="1:1">
      <c r="A101" s="434"/>
    </row>
    <row r="102" ht="18.75" spans="1:4">
      <c r="A102" s="434" t="s">
        <v>683</v>
      </c>
      <c r="B102" s="435" t="s">
        <v>762</v>
      </c>
      <c r="C102" s="435"/>
      <c r="D102" s="435"/>
    </row>
    <row r="103" ht="18.75" spans="1:4">
      <c r="A103" s="434" t="s">
        <v>683</v>
      </c>
      <c r="B103" s="450" t="s">
        <v>5</v>
      </c>
      <c r="C103" s="450" t="s">
        <v>6</v>
      </c>
      <c r="D103" s="450" t="s">
        <v>7</v>
      </c>
    </row>
    <row r="104" ht="18.75" spans="1:4">
      <c r="A104" s="434" t="s">
        <v>683</v>
      </c>
      <c r="B104" s="474" t="s">
        <v>763</v>
      </c>
      <c r="C104" s="454">
        <f>'3-8其他应收款'!H20</f>
        <v>0</v>
      </c>
      <c r="D104" s="454">
        <f>'3-8其他应收款'!J20</f>
        <v>0</v>
      </c>
    </row>
    <row r="105" ht="18.75" spans="1:4">
      <c r="A105" s="434" t="s">
        <v>683</v>
      </c>
      <c r="B105" s="474" t="s">
        <v>760</v>
      </c>
      <c r="C105" s="454">
        <f>'3-8其他应收款'!H21</f>
        <v>0</v>
      </c>
      <c r="D105" s="454">
        <f>'3-8其他应收款'!J22</f>
        <v>0</v>
      </c>
    </row>
    <row r="106" ht="18.75" spans="1:4">
      <c r="A106" s="434" t="s">
        <v>683</v>
      </c>
      <c r="B106" s="474" t="s">
        <v>764</v>
      </c>
      <c r="C106" s="454">
        <f>'3-8其他应收款'!H23</f>
        <v>0</v>
      </c>
      <c r="D106" s="454">
        <f>'3-8其他应收款'!J23</f>
        <v>0</v>
      </c>
    </row>
    <row r="107" ht="18.75" spans="1:1">
      <c r="A107" s="434"/>
    </row>
    <row r="108" ht="18.75" spans="1:8">
      <c r="A108" s="434" t="s">
        <v>683</v>
      </c>
      <c r="B108" s="435" t="s">
        <v>765</v>
      </c>
      <c r="C108" s="435"/>
      <c r="D108" s="435"/>
      <c r="E108" s="435"/>
      <c r="F108" s="435"/>
      <c r="G108" s="435"/>
      <c r="H108" s="435"/>
    </row>
    <row r="109" ht="18.75" spans="1:8">
      <c r="A109" s="434" t="s">
        <v>683</v>
      </c>
      <c r="B109" s="450" t="s">
        <v>5</v>
      </c>
      <c r="C109" s="451" t="s">
        <v>766</v>
      </c>
      <c r="D109" s="451" t="s">
        <v>767</v>
      </c>
      <c r="E109" s="451" t="s">
        <v>6</v>
      </c>
      <c r="F109" s="450" t="s">
        <v>7</v>
      </c>
      <c r="G109" s="477" t="s">
        <v>8</v>
      </c>
      <c r="H109" s="450" t="s">
        <v>729</v>
      </c>
    </row>
    <row r="110" ht="18.75" spans="1:12">
      <c r="A110" s="434" t="s">
        <v>683</v>
      </c>
      <c r="B110" s="474" t="s">
        <v>361</v>
      </c>
      <c r="C110" s="454">
        <f>'3-9-1材料采购（在途物资）'!F20</f>
        <v>0</v>
      </c>
      <c r="D110" s="454" t="e">
        <f>#REF!</f>
        <v>#REF!</v>
      </c>
      <c r="E110" s="454" t="e">
        <f>#REF!</f>
        <v>#REF!</v>
      </c>
      <c r="F110" s="454" t="e">
        <f>#REF!</f>
        <v>#REF!</v>
      </c>
      <c r="G110" s="454" t="e">
        <f>#REF!</f>
        <v>#REF!</v>
      </c>
      <c r="H110" s="454" t="e">
        <f>#REF!</f>
        <v>#REF!</v>
      </c>
      <c r="I110" s="479" t="e">
        <f t="shared" ref="I110:I121" si="7">IF(G110&lt;&gt;0,IF(E110=0,L110,K110),J110)</f>
        <v>#REF!</v>
      </c>
      <c r="J110" s="432" t="s">
        <v>753</v>
      </c>
      <c r="K110" s="432" t="e">
        <f t="shared" ref="K110:K121" si="8">IF(G110&gt;0,CONCATENATE("评估值增值",TEXT(G110,"#,##0.00"),"元，增值率",ROUND(H110,2),"%"),CONCATENATE("评估值减值",TEXT(-G110,"#,##0.00"),"元，减值率",ROUND(-H110,2),"%"))</f>
        <v>#REF!</v>
      </c>
      <c r="L110" s="432" t="e">
        <f t="shared" ref="L110:L121" si="9">IF(G110&gt;0,CONCATENATE("评估值增值",TEXT(G110,"#,##0.00"),"元"),CONCATENATE("评估值减值",TEXT(-G110,"#,##0.00"),"元"))</f>
        <v>#REF!</v>
      </c>
    </row>
    <row r="111" ht="18.75" spans="1:12">
      <c r="A111" s="434" t="s">
        <v>683</v>
      </c>
      <c r="B111" s="474" t="s">
        <v>362</v>
      </c>
      <c r="C111" s="454" t="e">
        <f>'3-9-2原材料'!#REF!</f>
        <v>#REF!</v>
      </c>
      <c r="D111" s="454" t="e">
        <f>#REF!</f>
        <v>#REF!</v>
      </c>
      <c r="E111" s="454" t="e">
        <f>#REF!</f>
        <v>#REF!</v>
      </c>
      <c r="F111" s="454" t="e">
        <f>#REF!</f>
        <v>#REF!</v>
      </c>
      <c r="G111" s="454" t="e">
        <f>#REF!</f>
        <v>#REF!</v>
      </c>
      <c r="H111" s="454" t="e">
        <f>#REF!</f>
        <v>#REF!</v>
      </c>
      <c r="I111" s="479" t="e">
        <f t="shared" si="7"/>
        <v>#REF!</v>
      </c>
      <c r="J111" s="432" t="s">
        <v>753</v>
      </c>
      <c r="K111" s="432" t="e">
        <f t="shared" si="8"/>
        <v>#REF!</v>
      </c>
      <c r="L111" s="432" t="e">
        <f t="shared" si="9"/>
        <v>#REF!</v>
      </c>
    </row>
    <row r="112" ht="18.75" spans="1:12">
      <c r="A112" s="434" t="s">
        <v>683</v>
      </c>
      <c r="B112" s="474" t="s">
        <v>363</v>
      </c>
      <c r="C112" s="454">
        <f>'3-9-3在库周转材料'!G20</f>
        <v>0</v>
      </c>
      <c r="D112" s="454" t="e">
        <f>#REF!</f>
        <v>#REF!</v>
      </c>
      <c r="E112" s="454" t="e">
        <f>#REF!</f>
        <v>#REF!</v>
      </c>
      <c r="F112" s="454" t="e">
        <f>#REF!</f>
        <v>#REF!</v>
      </c>
      <c r="G112" s="454" t="e">
        <f>#REF!</f>
        <v>#REF!</v>
      </c>
      <c r="H112" s="454" t="e">
        <f>#REF!</f>
        <v>#REF!</v>
      </c>
      <c r="I112" s="479" t="e">
        <f t="shared" si="7"/>
        <v>#REF!</v>
      </c>
      <c r="J112" s="432" t="s">
        <v>753</v>
      </c>
      <c r="K112" s="432" t="e">
        <f t="shared" si="8"/>
        <v>#REF!</v>
      </c>
      <c r="L112" s="432" t="e">
        <f t="shared" si="9"/>
        <v>#REF!</v>
      </c>
    </row>
    <row r="113" ht="18.75" spans="1:12">
      <c r="A113" s="434" t="s">
        <v>683</v>
      </c>
      <c r="B113" s="474" t="s">
        <v>366</v>
      </c>
      <c r="C113" s="454">
        <f>'3-9-4委托加工物资'!G20</f>
        <v>0</v>
      </c>
      <c r="D113" s="454" t="e">
        <f>#REF!</f>
        <v>#REF!</v>
      </c>
      <c r="E113" s="454" t="e">
        <f>#REF!</f>
        <v>#REF!</v>
      </c>
      <c r="F113" s="454" t="e">
        <f>#REF!</f>
        <v>#REF!</v>
      </c>
      <c r="G113" s="454" t="e">
        <f>#REF!</f>
        <v>#REF!</v>
      </c>
      <c r="H113" s="454" t="e">
        <f>#REF!</f>
        <v>#REF!</v>
      </c>
      <c r="I113" s="479" t="e">
        <f t="shared" si="7"/>
        <v>#REF!</v>
      </c>
      <c r="J113" s="432" t="s">
        <v>753</v>
      </c>
      <c r="K113" s="432" t="e">
        <f t="shared" si="8"/>
        <v>#REF!</v>
      </c>
      <c r="L113" s="432" t="e">
        <f t="shared" si="9"/>
        <v>#REF!</v>
      </c>
    </row>
    <row r="114" ht="18.75" spans="1:12">
      <c r="A114" s="434" t="s">
        <v>683</v>
      </c>
      <c r="B114" s="474" t="s">
        <v>368</v>
      </c>
      <c r="C114" s="454">
        <f>'3-9-5产成品（库存商品）'!I20</f>
        <v>0</v>
      </c>
      <c r="D114" s="454" t="e">
        <f>#REF!</f>
        <v>#REF!</v>
      </c>
      <c r="E114" s="454" t="e">
        <f>#REF!</f>
        <v>#REF!</v>
      </c>
      <c r="F114" s="454" t="e">
        <f>#REF!</f>
        <v>#REF!</v>
      </c>
      <c r="G114" s="454" t="e">
        <f>#REF!</f>
        <v>#REF!</v>
      </c>
      <c r="H114" s="454" t="e">
        <f>#REF!</f>
        <v>#REF!</v>
      </c>
      <c r="I114" s="479" t="e">
        <f t="shared" si="7"/>
        <v>#REF!</v>
      </c>
      <c r="J114" s="432" t="s">
        <v>753</v>
      </c>
      <c r="K114" s="432" t="e">
        <f t="shared" si="8"/>
        <v>#REF!</v>
      </c>
      <c r="L114" s="432" t="e">
        <f t="shared" si="9"/>
        <v>#REF!</v>
      </c>
    </row>
    <row r="115" ht="18.75" spans="1:12">
      <c r="A115" s="434" t="s">
        <v>683</v>
      </c>
      <c r="B115" s="474" t="s">
        <v>370</v>
      </c>
      <c r="C115" s="454">
        <f>'3-9-6在产品（自制半成品）'!F20</f>
        <v>0</v>
      </c>
      <c r="D115" s="454" t="e">
        <f>#REF!</f>
        <v>#REF!</v>
      </c>
      <c r="E115" s="454" t="e">
        <f>#REF!</f>
        <v>#REF!</v>
      </c>
      <c r="F115" s="454" t="e">
        <f>#REF!</f>
        <v>#REF!</v>
      </c>
      <c r="G115" s="454" t="e">
        <f>#REF!</f>
        <v>#REF!</v>
      </c>
      <c r="H115" s="454" t="e">
        <f>#REF!</f>
        <v>#REF!</v>
      </c>
      <c r="I115" s="479" t="e">
        <f t="shared" si="7"/>
        <v>#REF!</v>
      </c>
      <c r="J115" s="432" t="s">
        <v>753</v>
      </c>
      <c r="K115" s="432" t="e">
        <f t="shared" si="8"/>
        <v>#REF!</v>
      </c>
      <c r="L115" s="432" t="e">
        <f t="shared" si="9"/>
        <v>#REF!</v>
      </c>
    </row>
    <row r="116" ht="18.75" spans="1:12">
      <c r="A116" s="434" t="s">
        <v>683</v>
      </c>
      <c r="B116" s="474" t="s">
        <v>373</v>
      </c>
      <c r="C116" s="454">
        <f>'3-9-7发出商品'!G20</f>
        <v>0</v>
      </c>
      <c r="D116" s="454" t="e">
        <f>#REF!</f>
        <v>#REF!</v>
      </c>
      <c r="E116" s="454" t="e">
        <f>#REF!</f>
        <v>#REF!</v>
      </c>
      <c r="F116" s="454" t="e">
        <f>#REF!</f>
        <v>#REF!</v>
      </c>
      <c r="G116" s="454" t="e">
        <f>#REF!</f>
        <v>#REF!</v>
      </c>
      <c r="H116" s="454" t="e">
        <f>#REF!</f>
        <v>#REF!</v>
      </c>
      <c r="I116" s="479" t="e">
        <f t="shared" si="7"/>
        <v>#REF!</v>
      </c>
      <c r="J116" s="432" t="s">
        <v>753</v>
      </c>
      <c r="K116" s="432" t="e">
        <f t="shared" si="8"/>
        <v>#REF!</v>
      </c>
      <c r="L116" s="432" t="e">
        <f t="shared" si="9"/>
        <v>#REF!</v>
      </c>
    </row>
    <row r="117" ht="18.75" spans="1:14">
      <c r="A117" s="434" t="s">
        <v>683</v>
      </c>
      <c r="B117" s="474" t="s">
        <v>376</v>
      </c>
      <c r="C117" s="454">
        <f>'3-9-8在用周转材料'!G20</f>
        <v>0</v>
      </c>
      <c r="D117" s="454" t="e">
        <f>#REF!</f>
        <v>#REF!</v>
      </c>
      <c r="E117" s="454" t="e">
        <f>#REF!</f>
        <v>#REF!</v>
      </c>
      <c r="F117" s="454" t="e">
        <f>#REF!</f>
        <v>#REF!</v>
      </c>
      <c r="G117" s="454" t="e">
        <f>#REF!</f>
        <v>#REF!</v>
      </c>
      <c r="H117" s="454" t="e">
        <f>#REF!</f>
        <v>#REF!</v>
      </c>
      <c r="I117" s="479" t="e">
        <f t="shared" si="7"/>
        <v>#REF!</v>
      </c>
      <c r="J117" s="433" t="s">
        <v>720</v>
      </c>
      <c r="K117" s="432" t="e">
        <f t="shared" si="8"/>
        <v>#REF!</v>
      </c>
      <c r="L117" s="432" t="e">
        <f t="shared" si="9"/>
        <v>#REF!</v>
      </c>
      <c r="M117" s="433"/>
      <c r="N117" s="433"/>
    </row>
    <row r="118" ht="18.75" spans="1:12">
      <c r="A118" s="434" t="s">
        <v>683</v>
      </c>
      <c r="B118" s="474" t="s">
        <v>379</v>
      </c>
      <c r="C118" s="454">
        <f>'3-9-9开发产品'!T20</f>
        <v>0</v>
      </c>
      <c r="D118" s="454" t="e">
        <f>#REF!</f>
        <v>#REF!</v>
      </c>
      <c r="E118" s="454" t="e">
        <f>#REF!</f>
        <v>#REF!</v>
      </c>
      <c r="F118" s="454" t="e">
        <f>#REF!</f>
        <v>#REF!</v>
      </c>
      <c r="G118" s="454" t="e">
        <f>#REF!</f>
        <v>#REF!</v>
      </c>
      <c r="H118" s="454" t="e">
        <f>#REF!</f>
        <v>#REF!</v>
      </c>
      <c r="I118" s="479" t="e">
        <f t="shared" si="7"/>
        <v>#REF!</v>
      </c>
      <c r="J118" s="432" t="s">
        <v>753</v>
      </c>
      <c r="K118" s="432" t="e">
        <f t="shared" si="8"/>
        <v>#REF!</v>
      </c>
      <c r="L118" s="432" t="e">
        <f t="shared" si="9"/>
        <v>#REF!</v>
      </c>
    </row>
    <row r="119" ht="18.75" spans="1:12">
      <c r="A119" s="434" t="s">
        <v>683</v>
      </c>
      <c r="B119" s="474" t="s">
        <v>382</v>
      </c>
      <c r="C119" s="454">
        <f>'3-9-10开发成本'!U20</f>
        <v>0</v>
      </c>
      <c r="D119" s="454" t="e">
        <f>#REF!</f>
        <v>#REF!</v>
      </c>
      <c r="E119" s="454" t="e">
        <f>#REF!</f>
        <v>#REF!</v>
      </c>
      <c r="F119" s="454" t="e">
        <f>#REF!</f>
        <v>#REF!</v>
      </c>
      <c r="G119" s="454" t="e">
        <f>#REF!</f>
        <v>#REF!</v>
      </c>
      <c r="H119" s="454" t="e">
        <f>#REF!</f>
        <v>#REF!</v>
      </c>
      <c r="I119" s="479" t="e">
        <f t="shared" si="7"/>
        <v>#REF!</v>
      </c>
      <c r="J119" s="432" t="s">
        <v>753</v>
      </c>
      <c r="K119" s="432" t="e">
        <f t="shared" si="8"/>
        <v>#REF!</v>
      </c>
      <c r="L119" s="432" t="e">
        <f t="shared" si="9"/>
        <v>#REF!</v>
      </c>
    </row>
    <row r="120" ht="18.75" spans="1:12">
      <c r="A120" s="434" t="s">
        <v>683</v>
      </c>
      <c r="B120" s="474" t="s">
        <v>384</v>
      </c>
      <c r="C120" s="454">
        <f>'3-9-11消耗性生物资产'!I20</f>
        <v>0</v>
      </c>
      <c r="D120" s="454" t="e">
        <f>#REF!</f>
        <v>#REF!</v>
      </c>
      <c r="E120" s="454" t="e">
        <f>#REF!</f>
        <v>#REF!</v>
      </c>
      <c r="F120" s="454" t="e">
        <f>#REF!</f>
        <v>#REF!</v>
      </c>
      <c r="G120" s="454" t="e">
        <f>#REF!</f>
        <v>#REF!</v>
      </c>
      <c r="H120" s="454" t="e">
        <f>#REF!</f>
        <v>#REF!</v>
      </c>
      <c r="I120" s="479" t="e">
        <f t="shared" si="7"/>
        <v>#REF!</v>
      </c>
      <c r="J120" s="432" t="s">
        <v>753</v>
      </c>
      <c r="K120" s="432" t="e">
        <f t="shared" si="8"/>
        <v>#REF!</v>
      </c>
      <c r="L120" s="432" t="e">
        <f t="shared" si="9"/>
        <v>#REF!</v>
      </c>
    </row>
    <row r="121" ht="18.75" spans="1:12">
      <c r="A121" s="434" t="s">
        <v>683</v>
      </c>
      <c r="B121" s="474" t="s">
        <v>385</v>
      </c>
      <c r="C121" s="454">
        <f>'3-9-12工程施工'!X20</f>
        <v>0</v>
      </c>
      <c r="D121" s="454"/>
      <c r="E121" s="454" t="e">
        <f>#REF!</f>
        <v>#REF!</v>
      </c>
      <c r="F121" s="454" t="e">
        <f>#REF!</f>
        <v>#REF!</v>
      </c>
      <c r="G121" s="454" t="e">
        <f>#REF!</f>
        <v>#REF!</v>
      </c>
      <c r="H121" s="454" t="e">
        <f>#REF!</f>
        <v>#REF!</v>
      </c>
      <c r="I121" s="479" t="e">
        <f t="shared" si="7"/>
        <v>#REF!</v>
      </c>
      <c r="J121" s="432" t="s">
        <v>753</v>
      </c>
      <c r="K121" s="432" t="e">
        <f t="shared" si="8"/>
        <v>#REF!</v>
      </c>
      <c r="L121" s="432" t="e">
        <f t="shared" si="9"/>
        <v>#REF!</v>
      </c>
    </row>
    <row r="122" ht="18.75" spans="1:8">
      <c r="A122" s="434" t="s">
        <v>683</v>
      </c>
      <c r="B122" s="475" t="s">
        <v>452</v>
      </c>
      <c r="C122" s="458" t="e">
        <f>SUM(C110:C121)</f>
        <v>#REF!</v>
      </c>
      <c r="D122" s="458" t="e">
        <f>#REF!</f>
        <v>#REF!</v>
      </c>
      <c r="E122" s="458" t="e">
        <f>#REF!</f>
        <v>#REF!</v>
      </c>
      <c r="F122" s="458" t="e">
        <f>#REF!</f>
        <v>#REF!</v>
      </c>
      <c r="G122" s="458"/>
      <c r="H122" s="478"/>
    </row>
    <row r="123" ht="18.75" spans="1:1">
      <c r="A123" s="434"/>
    </row>
    <row r="124" ht="18.75" spans="1:4">
      <c r="A124" s="434" t="s">
        <v>683</v>
      </c>
      <c r="B124" s="435" t="s">
        <v>768</v>
      </c>
      <c r="C124" s="435"/>
      <c r="D124" s="435"/>
    </row>
    <row r="125" ht="18.75" spans="1:4">
      <c r="A125" s="434" t="s">
        <v>683</v>
      </c>
      <c r="B125" s="450" t="s">
        <v>5</v>
      </c>
      <c r="C125" s="450" t="s">
        <v>6</v>
      </c>
      <c r="D125" s="450" t="s">
        <v>7</v>
      </c>
    </row>
    <row r="126" ht="18.75" spans="1:4">
      <c r="A126" s="434" t="s">
        <v>683</v>
      </c>
      <c r="B126" s="474" t="s">
        <v>769</v>
      </c>
      <c r="C126" s="454">
        <f>'3-10合同资产'!I20</f>
        <v>0</v>
      </c>
      <c r="D126" s="454">
        <f>'3-10合同资产'!K20</f>
        <v>0</v>
      </c>
    </row>
    <row r="127" ht="18.75" spans="1:4">
      <c r="A127" s="434" t="s">
        <v>683</v>
      </c>
      <c r="B127" s="474" t="s">
        <v>760</v>
      </c>
      <c r="C127" s="454">
        <f>'3-10合同资产'!I21</f>
        <v>0</v>
      </c>
      <c r="D127" s="454">
        <f>'3-10合同资产'!K22</f>
        <v>0</v>
      </c>
    </row>
    <row r="128" ht="18.75" spans="1:4">
      <c r="A128" s="434" t="s">
        <v>683</v>
      </c>
      <c r="B128" s="474" t="s">
        <v>770</v>
      </c>
      <c r="C128" s="454">
        <f>'3-10合同资产'!I23</f>
        <v>0</v>
      </c>
      <c r="D128" s="454">
        <f>'3-10合同资产'!K23</f>
        <v>0</v>
      </c>
    </row>
    <row r="129" ht="18.75" spans="1:1">
      <c r="A129" s="434"/>
    </row>
    <row r="130" ht="18.75" spans="1:6">
      <c r="A130" s="434" t="s">
        <v>683</v>
      </c>
      <c r="B130" s="435" t="s">
        <v>771</v>
      </c>
      <c r="C130" s="435"/>
      <c r="D130" s="435"/>
      <c r="E130" s="435"/>
      <c r="F130" s="435"/>
    </row>
    <row r="131" ht="18.75" spans="1:6">
      <c r="A131" s="434" t="s">
        <v>683</v>
      </c>
      <c r="B131" s="450" t="s">
        <v>5</v>
      </c>
      <c r="C131" s="450" t="s">
        <v>6</v>
      </c>
      <c r="D131" s="450" t="s">
        <v>7</v>
      </c>
      <c r="E131" s="451" t="s">
        <v>8</v>
      </c>
      <c r="F131" s="450" t="s">
        <v>729</v>
      </c>
    </row>
    <row r="132" ht="18.75" spans="1:10">
      <c r="A132" s="434" t="s">
        <v>683</v>
      </c>
      <c r="B132" s="474" t="s">
        <v>386</v>
      </c>
      <c r="C132" s="454" t="e">
        <f>#REF!</f>
        <v>#REF!</v>
      </c>
      <c r="D132" s="454" t="e">
        <f>#REF!</f>
        <v>#REF!</v>
      </c>
      <c r="E132" s="454" t="e">
        <f>#REF!</f>
        <v>#REF!</v>
      </c>
      <c r="F132" s="454" t="e">
        <f>#REF!</f>
        <v>#REF!</v>
      </c>
      <c r="G132" s="432" t="e">
        <f>IF(E132&lt;&gt;0,IF(C132=0,J132,I132),H132)</f>
        <v>#REF!</v>
      </c>
      <c r="H132" s="432" t="s">
        <v>720</v>
      </c>
      <c r="I132" s="432" t="e">
        <f>IF(E132&gt;0,CONCATENATE("评估值增值",TEXT(E132,"#,##0.00"),"元，增值率",ROUND(F132,2),"%"),CONCATENATE("评估值减值",TEXT(-E132,"#,##0.00"),"元，减值率",ROUND(-F132,2),"%"))</f>
        <v>#REF!</v>
      </c>
      <c r="J132" s="432" t="e">
        <f>IF(E132&gt;0,CONCATENATE("评估值增值",TEXT(E132,"#,##0.00"),"元"),CONCATENATE("评估值减值",TEXT(-E132,"#,##0.00"),"元"))</f>
        <v>#REF!</v>
      </c>
    </row>
    <row r="133" ht="18.75" spans="1:10">
      <c r="A133" s="434" t="s">
        <v>683</v>
      </c>
      <c r="B133" s="474" t="s">
        <v>387</v>
      </c>
      <c r="C133" s="454" t="e">
        <f>#REF!</f>
        <v>#REF!</v>
      </c>
      <c r="D133" s="454" t="e">
        <f>#REF!</f>
        <v>#REF!</v>
      </c>
      <c r="E133" s="454" t="e">
        <f>#REF!</f>
        <v>#REF!</v>
      </c>
      <c r="F133" s="454" t="e">
        <f>#REF!</f>
        <v>#REF!</v>
      </c>
      <c r="G133" s="432" t="e">
        <f t="shared" ref="G133:G146" si="10">IF(E133&lt;&gt;0,IF(C133=0,J133,I133),H133)</f>
        <v>#REF!</v>
      </c>
      <c r="H133" s="432" t="s">
        <v>720</v>
      </c>
      <c r="I133" s="432" t="e">
        <f t="shared" ref="I133:I146" si="11">IF(E133&gt;0,CONCATENATE("评估值增值",TEXT(E133,"#,##0.00"),"元，增值率",ROUND(F133,2),"%"),CONCATENATE("评估值减值",TEXT(-E133,"#,##0.00"),"元，减值率",ROUND(-F133,2),"%"))</f>
        <v>#REF!</v>
      </c>
      <c r="J133" s="432" t="e">
        <f t="shared" ref="J133:J146" si="12">IF(E133&gt;0,CONCATENATE("评估值增值",TEXT(E133,"#,##0.00"),"元"),CONCATENATE("评估值减值",TEXT(-E133,"#,##0.00"),"元"))</f>
        <v>#REF!</v>
      </c>
    </row>
    <row r="134" ht="18.75" spans="1:10">
      <c r="A134" s="434" t="s">
        <v>683</v>
      </c>
      <c r="B134" s="474" t="s">
        <v>772</v>
      </c>
      <c r="C134" s="454" t="e">
        <f>#REF!</f>
        <v>#REF!</v>
      </c>
      <c r="D134" s="454" t="e">
        <f>#REF!</f>
        <v>#REF!</v>
      </c>
      <c r="E134" s="454" t="e">
        <f>#REF!</f>
        <v>#REF!</v>
      </c>
      <c r="F134" s="454" t="e">
        <f>#REF!</f>
        <v>#REF!</v>
      </c>
      <c r="G134" s="432" t="e">
        <f t="shared" si="10"/>
        <v>#REF!</v>
      </c>
      <c r="H134" s="432" t="s">
        <v>720</v>
      </c>
      <c r="I134" s="432" t="e">
        <f t="shared" si="11"/>
        <v>#REF!</v>
      </c>
      <c r="J134" s="432" t="e">
        <f t="shared" si="12"/>
        <v>#REF!</v>
      </c>
    </row>
    <row r="135" ht="18.75" spans="1:10">
      <c r="A135" s="434" t="s">
        <v>683</v>
      </c>
      <c r="B135" s="474" t="s">
        <v>390</v>
      </c>
      <c r="C135" s="454" t="e">
        <f>#REF!</f>
        <v>#REF!</v>
      </c>
      <c r="D135" s="454" t="e">
        <f>#REF!</f>
        <v>#REF!</v>
      </c>
      <c r="E135" s="454" t="e">
        <f>#REF!</f>
        <v>#REF!</v>
      </c>
      <c r="F135" s="454" t="e">
        <f>#REF!</f>
        <v>#REF!</v>
      </c>
      <c r="G135" s="432" t="e">
        <f t="shared" si="10"/>
        <v>#REF!</v>
      </c>
      <c r="H135" s="432" t="s">
        <v>720</v>
      </c>
      <c r="I135" s="432" t="e">
        <f t="shared" si="11"/>
        <v>#REF!</v>
      </c>
      <c r="J135" s="432" t="e">
        <f t="shared" si="12"/>
        <v>#REF!</v>
      </c>
    </row>
    <row r="136" ht="18.75" spans="1:10">
      <c r="A136" s="434" t="s">
        <v>683</v>
      </c>
      <c r="B136" s="474" t="s">
        <v>391</v>
      </c>
      <c r="C136" s="454" t="e">
        <f>#REF!</f>
        <v>#REF!</v>
      </c>
      <c r="D136" s="454" t="e">
        <f>#REF!</f>
        <v>#REF!</v>
      </c>
      <c r="E136" s="454" t="e">
        <f>#REF!</f>
        <v>#REF!</v>
      </c>
      <c r="F136" s="454" t="e">
        <f>#REF!</f>
        <v>#REF!</v>
      </c>
      <c r="G136" s="432" t="e">
        <f t="shared" si="10"/>
        <v>#REF!</v>
      </c>
      <c r="H136" s="432" t="s">
        <v>720</v>
      </c>
      <c r="I136" s="432" t="e">
        <f t="shared" si="11"/>
        <v>#REF!</v>
      </c>
      <c r="J136" s="432" t="e">
        <f t="shared" si="12"/>
        <v>#REF!</v>
      </c>
    </row>
    <row r="137" ht="18.75" spans="1:10">
      <c r="A137" s="434" t="s">
        <v>683</v>
      </c>
      <c r="B137" s="480" t="s">
        <v>392</v>
      </c>
      <c r="C137" s="454" t="e">
        <f>#REF!</f>
        <v>#REF!</v>
      </c>
      <c r="D137" s="454" t="e">
        <f>#REF!</f>
        <v>#REF!</v>
      </c>
      <c r="E137" s="454" t="e">
        <f>#REF!</f>
        <v>#REF!</v>
      </c>
      <c r="F137" s="454" t="e">
        <f>#REF!</f>
        <v>#REF!</v>
      </c>
      <c r="G137" s="432" t="e">
        <f t="shared" si="10"/>
        <v>#REF!</v>
      </c>
      <c r="H137" s="432" t="s">
        <v>720</v>
      </c>
      <c r="I137" s="432" t="e">
        <f t="shared" si="11"/>
        <v>#REF!</v>
      </c>
      <c r="J137" s="432" t="e">
        <f t="shared" si="12"/>
        <v>#REF!</v>
      </c>
    </row>
    <row r="138" ht="18.75" spans="1:10">
      <c r="A138" s="434" t="s">
        <v>683</v>
      </c>
      <c r="B138" s="474" t="s">
        <v>412</v>
      </c>
      <c r="C138" s="454" t="e">
        <f>#REF!</f>
        <v>#REF!</v>
      </c>
      <c r="D138" s="454" t="e">
        <f>#REF!</f>
        <v>#REF!</v>
      </c>
      <c r="E138" s="454" t="e">
        <f>#REF!</f>
        <v>#REF!</v>
      </c>
      <c r="F138" s="454" t="e">
        <f>#REF!</f>
        <v>#REF!</v>
      </c>
      <c r="G138" s="432" t="e">
        <f t="shared" si="10"/>
        <v>#REF!</v>
      </c>
      <c r="H138" s="432" t="s">
        <v>720</v>
      </c>
      <c r="I138" s="432" t="e">
        <f t="shared" si="11"/>
        <v>#REF!</v>
      </c>
      <c r="J138" s="432" t="e">
        <f t="shared" si="12"/>
        <v>#REF!</v>
      </c>
    </row>
    <row r="139" ht="18.75" spans="1:10">
      <c r="A139" s="434" t="s">
        <v>683</v>
      </c>
      <c r="B139" s="474" t="s">
        <v>413</v>
      </c>
      <c r="C139" s="454" t="e">
        <f>#REF!</f>
        <v>#REF!</v>
      </c>
      <c r="D139" s="454" t="e">
        <f>#REF!</f>
        <v>#REF!</v>
      </c>
      <c r="E139" s="454" t="e">
        <f>#REF!</f>
        <v>#REF!</v>
      </c>
      <c r="F139" s="454" t="e">
        <f>#REF!</f>
        <v>#REF!</v>
      </c>
      <c r="G139" s="432" t="e">
        <f t="shared" si="10"/>
        <v>#REF!</v>
      </c>
      <c r="H139" s="432" t="s">
        <v>720</v>
      </c>
      <c r="I139" s="432" t="e">
        <f t="shared" si="11"/>
        <v>#REF!</v>
      </c>
      <c r="J139" s="432" t="e">
        <f t="shared" si="12"/>
        <v>#REF!</v>
      </c>
    </row>
    <row r="140" ht="18.75" spans="1:10">
      <c r="A140" s="434" t="s">
        <v>683</v>
      </c>
      <c r="B140" s="474" t="s">
        <v>414</v>
      </c>
      <c r="C140" s="454" t="e">
        <f>#REF!</f>
        <v>#REF!</v>
      </c>
      <c r="D140" s="454" t="e">
        <f>#REF!</f>
        <v>#REF!</v>
      </c>
      <c r="E140" s="454" t="e">
        <f>#REF!</f>
        <v>#REF!</v>
      </c>
      <c r="F140" s="454" t="e">
        <f>#REF!</f>
        <v>#REF!</v>
      </c>
      <c r="G140" s="432" t="e">
        <f t="shared" si="10"/>
        <v>#REF!</v>
      </c>
      <c r="H140" s="432" t="s">
        <v>720</v>
      </c>
      <c r="I140" s="432" t="e">
        <f t="shared" si="11"/>
        <v>#REF!</v>
      </c>
      <c r="J140" s="432" t="e">
        <f t="shared" si="12"/>
        <v>#REF!</v>
      </c>
    </row>
    <row r="141" ht="18.75" spans="1:10">
      <c r="A141" s="434" t="s">
        <v>683</v>
      </c>
      <c r="B141" s="480" t="s">
        <v>773</v>
      </c>
      <c r="C141" s="454">
        <f>'4-13-3无形-其他'!J22</f>
        <v>0</v>
      </c>
      <c r="D141" s="454">
        <f>'4-13-3无形-其他'!L22</f>
        <v>0</v>
      </c>
      <c r="E141" s="454">
        <f>D141-C141</f>
        <v>0</v>
      </c>
      <c r="F141" s="454" t="str">
        <f>'4-13-3无形-其他'!N22</f>
        <v/>
      </c>
      <c r="G141" s="432" t="str">
        <f t="shared" si="10"/>
        <v>无增减值变化</v>
      </c>
      <c r="H141" s="432" t="s">
        <v>720</v>
      </c>
      <c r="I141" s="432" t="e">
        <f t="shared" si="11"/>
        <v>#VALUE!</v>
      </c>
      <c r="J141" s="432" t="str">
        <f t="shared" si="12"/>
        <v>评估值减值0.00元</v>
      </c>
    </row>
    <row r="142" ht="18.75" spans="1:10">
      <c r="A142" s="434" t="s">
        <v>683</v>
      </c>
      <c r="B142" s="474" t="s">
        <v>420</v>
      </c>
      <c r="C142" s="454" t="e">
        <f>#REF!</f>
        <v>#REF!</v>
      </c>
      <c r="D142" s="454" t="e">
        <f>#REF!</f>
        <v>#REF!</v>
      </c>
      <c r="E142" s="454" t="e">
        <f>#REF!</f>
        <v>#REF!</v>
      </c>
      <c r="F142" s="454" t="e">
        <f>#REF!</f>
        <v>#REF!</v>
      </c>
      <c r="G142" s="432" t="e">
        <f t="shared" si="10"/>
        <v>#REF!</v>
      </c>
      <c r="H142" s="432" t="s">
        <v>720</v>
      </c>
      <c r="I142" s="432" t="e">
        <f t="shared" si="11"/>
        <v>#REF!</v>
      </c>
      <c r="J142" s="432" t="e">
        <f t="shared" si="12"/>
        <v>#REF!</v>
      </c>
    </row>
    <row r="143" ht="18.75" spans="1:10">
      <c r="A143" s="434" t="s">
        <v>683</v>
      </c>
      <c r="B143" s="474" t="s">
        <v>421</v>
      </c>
      <c r="C143" s="454" t="e">
        <f>#REF!</f>
        <v>#REF!</v>
      </c>
      <c r="D143" s="454" t="e">
        <f>#REF!</f>
        <v>#REF!</v>
      </c>
      <c r="E143" s="454" t="e">
        <f>#REF!</f>
        <v>#REF!</v>
      </c>
      <c r="F143" s="454" t="e">
        <f>#REF!</f>
        <v>#REF!</v>
      </c>
      <c r="G143" s="432" t="e">
        <f t="shared" si="10"/>
        <v>#REF!</v>
      </c>
      <c r="H143" s="432" t="s">
        <v>720</v>
      </c>
      <c r="I143" s="432" t="e">
        <f t="shared" si="11"/>
        <v>#REF!</v>
      </c>
      <c r="J143" s="432" t="e">
        <f t="shared" si="12"/>
        <v>#REF!</v>
      </c>
    </row>
    <row r="144" ht="18.75" spans="1:10">
      <c r="A144" s="434" t="s">
        <v>683</v>
      </c>
      <c r="B144" s="474" t="s">
        <v>422</v>
      </c>
      <c r="C144" s="454" t="e">
        <f>#REF!</f>
        <v>#REF!</v>
      </c>
      <c r="D144" s="454" t="e">
        <f>#REF!</f>
        <v>#REF!</v>
      </c>
      <c r="E144" s="454" t="e">
        <f>#REF!</f>
        <v>#REF!</v>
      </c>
      <c r="F144" s="454" t="e">
        <f>#REF!</f>
        <v>#REF!</v>
      </c>
      <c r="G144" s="432" t="e">
        <f t="shared" si="10"/>
        <v>#REF!</v>
      </c>
      <c r="H144" s="432" t="s">
        <v>720</v>
      </c>
      <c r="I144" s="432" t="e">
        <f t="shared" si="11"/>
        <v>#REF!</v>
      </c>
      <c r="J144" s="432" t="e">
        <f t="shared" si="12"/>
        <v>#REF!</v>
      </c>
    </row>
    <row r="145" ht="18.75" spans="1:10">
      <c r="A145" s="434" t="s">
        <v>683</v>
      </c>
      <c r="B145" s="474" t="s">
        <v>423</v>
      </c>
      <c r="C145" s="454" t="e">
        <f>#REF!</f>
        <v>#REF!</v>
      </c>
      <c r="D145" s="454" t="e">
        <f>#REF!</f>
        <v>#REF!</v>
      </c>
      <c r="E145" s="454" t="e">
        <f>#REF!</f>
        <v>#REF!</v>
      </c>
      <c r="F145" s="454" t="e">
        <f>#REF!</f>
        <v>#REF!</v>
      </c>
      <c r="G145" s="432" t="e">
        <f t="shared" si="10"/>
        <v>#REF!</v>
      </c>
      <c r="H145" s="432" t="s">
        <v>720</v>
      </c>
      <c r="I145" s="432" t="e">
        <f t="shared" si="11"/>
        <v>#REF!</v>
      </c>
      <c r="J145" s="432" t="e">
        <f t="shared" si="12"/>
        <v>#REF!</v>
      </c>
    </row>
    <row r="146" ht="18.75" spans="1:10">
      <c r="A146" s="434" t="s">
        <v>683</v>
      </c>
      <c r="B146" s="474" t="s">
        <v>424</v>
      </c>
      <c r="C146" s="454" t="e">
        <f>#REF!</f>
        <v>#REF!</v>
      </c>
      <c r="D146" s="454" t="e">
        <f>#REF!</f>
        <v>#REF!</v>
      </c>
      <c r="E146" s="454" t="e">
        <f>#REF!</f>
        <v>#REF!</v>
      </c>
      <c r="F146" s="454" t="e">
        <f>#REF!</f>
        <v>#REF!</v>
      </c>
      <c r="G146" s="432" t="e">
        <f t="shared" si="10"/>
        <v>#REF!</v>
      </c>
      <c r="H146" s="432" t="s">
        <v>720</v>
      </c>
      <c r="I146" s="432" t="e">
        <f t="shared" si="11"/>
        <v>#REF!</v>
      </c>
      <c r="J146" s="432" t="e">
        <f t="shared" si="12"/>
        <v>#REF!</v>
      </c>
    </row>
    <row r="147" ht="18.75" spans="1:1">
      <c r="A147" s="434"/>
    </row>
    <row r="148" ht="18.75" spans="1:4">
      <c r="A148" s="434" t="s">
        <v>683</v>
      </c>
      <c r="B148" s="435" t="s">
        <v>774</v>
      </c>
      <c r="C148" s="435"/>
      <c r="D148" s="435"/>
    </row>
    <row r="149" ht="18.75" spans="1:4">
      <c r="A149" s="434" t="s">
        <v>683</v>
      </c>
      <c r="B149" s="450" t="s">
        <v>5</v>
      </c>
      <c r="C149" s="450" t="s">
        <v>6</v>
      </c>
      <c r="D149" s="450" t="s">
        <v>7</v>
      </c>
    </row>
    <row r="150" ht="18.75" spans="1:4">
      <c r="A150" s="434" t="s">
        <v>683</v>
      </c>
      <c r="B150" s="474" t="s">
        <v>775</v>
      </c>
      <c r="C150" s="454">
        <f>'4-4长期股权投资'!I20</f>
        <v>0</v>
      </c>
      <c r="D150" s="454">
        <f>'4-4长期股权投资'!K20</f>
        <v>0</v>
      </c>
    </row>
    <row r="151" ht="18.75" spans="1:4">
      <c r="A151" s="434" t="s">
        <v>683</v>
      </c>
      <c r="B151" s="474" t="s">
        <v>776</v>
      </c>
      <c r="C151" s="454">
        <f>'4-4长期股权投资'!I21</f>
        <v>0</v>
      </c>
      <c r="D151" s="454">
        <f>'4-4长期股权投资'!K21</f>
        <v>0</v>
      </c>
    </row>
    <row r="152" ht="18.75" spans="1:4">
      <c r="A152" s="434" t="s">
        <v>683</v>
      </c>
      <c r="B152" s="474" t="s">
        <v>777</v>
      </c>
      <c r="C152" s="454">
        <f>'4-4长期股权投资'!I22</f>
        <v>0</v>
      </c>
      <c r="D152" s="454">
        <f>'4-4长期股权投资'!K22</f>
        <v>0</v>
      </c>
    </row>
    <row r="153" ht="18.75" spans="1:1">
      <c r="A153" s="434"/>
    </row>
    <row r="154" ht="18.75" spans="1:5">
      <c r="A154" s="434" t="s">
        <v>683</v>
      </c>
      <c r="B154" s="435" t="s">
        <v>778</v>
      </c>
      <c r="C154" s="435"/>
      <c r="D154" s="435"/>
      <c r="E154" s="435"/>
    </row>
    <row r="155" ht="18.75" spans="1:5">
      <c r="A155" s="434" t="s">
        <v>683</v>
      </c>
      <c r="B155" s="450" t="s">
        <v>779</v>
      </c>
      <c r="C155" s="450" t="s">
        <v>780</v>
      </c>
      <c r="D155" s="450" t="s">
        <v>781</v>
      </c>
      <c r="E155" s="451" t="s">
        <v>782</v>
      </c>
    </row>
    <row r="156" customHeight="1" spans="1:5">
      <c r="A156" s="434" t="s">
        <v>683</v>
      </c>
      <c r="B156" s="450" t="str">
        <f>IF('4-4长期股权投资'!B8=0,"",'4-4长期股权投资'!B8)</f>
        <v/>
      </c>
      <c r="C156" s="481" t="str">
        <f>IF('4-4长期股权投资'!C8=0,"",'4-4长期股权投资'!C8)</f>
        <v/>
      </c>
      <c r="D156" s="482" t="str">
        <f>IF('4-4长期股权投资'!D8=0,"",'4-4长期股权投资'!D8)</f>
        <v/>
      </c>
      <c r="E156" s="483" t="str">
        <f>IF('4-4长期股权投资'!E8=0,"",'4-4长期股权投资'!E8)</f>
        <v/>
      </c>
    </row>
    <row r="157" customHeight="1" spans="1:5">
      <c r="A157" s="434" t="s">
        <v>683</v>
      </c>
      <c r="B157" s="450" t="e">
        <f>IF('4-4长期股权投资'!#REF!=0,"",'4-4长期股权投资'!#REF!)</f>
        <v>#REF!</v>
      </c>
      <c r="C157" s="481" t="e">
        <f>IF('4-4长期股权投资'!#REF!=0,"",'4-4长期股权投资'!#REF!)</f>
        <v>#REF!</v>
      </c>
      <c r="D157" s="482" t="e">
        <f>IF('4-4长期股权投资'!#REF!=0,"",'4-4长期股权投资'!#REF!)</f>
        <v>#REF!</v>
      </c>
      <c r="E157" s="483" t="e">
        <f>IF('4-4长期股权投资'!#REF!=0,"",'4-4长期股权投资'!#REF!)</f>
        <v>#REF!</v>
      </c>
    </row>
    <row r="158" ht="18.75" spans="1:5">
      <c r="A158" s="434" t="s">
        <v>683</v>
      </c>
      <c r="B158" s="450" t="e">
        <f>IF('4-4长期股权投资'!#REF!=0,"",'4-4长期股权投资'!#REF!)</f>
        <v>#REF!</v>
      </c>
      <c r="C158" s="481" t="e">
        <f>IF('4-4长期股权投资'!#REF!=0,"",'4-4长期股权投资'!#REF!)</f>
        <v>#REF!</v>
      </c>
      <c r="D158" s="482" t="e">
        <f>IF('4-4长期股权投资'!#REF!=0,"",'4-4长期股权投资'!#REF!)</f>
        <v>#REF!</v>
      </c>
      <c r="E158" s="483" t="e">
        <f>IF('4-4长期股权投资'!#REF!=0,"",'4-4长期股权投资'!#REF!)</f>
        <v>#REF!</v>
      </c>
    </row>
    <row r="159" ht="18.75" spans="1:5">
      <c r="A159" s="434" t="s">
        <v>683</v>
      </c>
      <c r="B159" s="450" t="e">
        <f>IF('4-4长期股权投资'!#REF!=0,"",'4-4长期股权投资'!#REF!)</f>
        <v>#REF!</v>
      </c>
      <c r="C159" s="481" t="e">
        <f>IF('4-4长期股权投资'!#REF!=0,"",'4-4长期股权投资'!#REF!)</f>
        <v>#REF!</v>
      </c>
      <c r="D159" s="482" t="e">
        <f>IF('4-4长期股权投资'!#REF!=0,"",'4-4长期股权投资'!#REF!)</f>
        <v>#REF!</v>
      </c>
      <c r="E159" s="483" t="e">
        <f>IF('4-4长期股权投资'!#REF!=0,"",'4-4长期股权投资'!#REF!)</f>
        <v>#REF!</v>
      </c>
    </row>
    <row r="160" ht="18.75" spans="1:5">
      <c r="A160" s="434" t="s">
        <v>683</v>
      </c>
      <c r="B160" s="450" t="e">
        <f>IF('4-4长期股权投资'!#REF!=0,"",'4-4长期股权投资'!#REF!)</f>
        <v>#REF!</v>
      </c>
      <c r="C160" s="481" t="e">
        <f>IF('4-4长期股权投资'!#REF!=0,"",'4-4长期股权投资'!#REF!)</f>
        <v>#REF!</v>
      </c>
      <c r="D160" s="482" t="e">
        <f>IF('4-4长期股权投资'!#REF!=0,"",'4-4长期股权投资'!#REF!)</f>
        <v>#REF!</v>
      </c>
      <c r="E160" s="483" t="e">
        <f>IF('4-4长期股权投资'!#REF!=0,"",'4-4长期股权投资'!#REF!)</f>
        <v>#REF!</v>
      </c>
    </row>
    <row r="161" ht="18.75" spans="1:5">
      <c r="A161" s="434" t="s">
        <v>683</v>
      </c>
      <c r="B161" s="450" t="e">
        <f>IF('4-4长期股权投资'!#REF!=0,"",'4-4长期股权投资'!#REF!)</f>
        <v>#REF!</v>
      </c>
      <c r="C161" s="481" t="e">
        <f>IF('4-4长期股权投资'!#REF!=0,"",'4-4长期股权投资'!#REF!)</f>
        <v>#REF!</v>
      </c>
      <c r="D161" s="482" t="e">
        <f>IF('4-4长期股权投资'!#REF!=0,"",'4-4长期股权投资'!#REF!)</f>
        <v>#REF!</v>
      </c>
      <c r="E161" s="483" t="e">
        <f>IF('4-4长期股权投资'!#REF!=0,"",'4-4长期股权投资'!#REF!)</f>
        <v>#REF!</v>
      </c>
    </row>
    <row r="162" ht="18.75" spans="1:5">
      <c r="A162" s="434" t="s">
        <v>683</v>
      </c>
      <c r="B162" s="450" t="e">
        <f>IF('4-4长期股权投资'!#REF!=0,"",'4-4长期股权投资'!#REF!)</f>
        <v>#REF!</v>
      </c>
      <c r="C162" s="481" t="e">
        <f>IF('4-4长期股权投资'!#REF!=0,"",'4-4长期股权投资'!#REF!)</f>
        <v>#REF!</v>
      </c>
      <c r="D162" s="482" t="e">
        <f>IF('4-4长期股权投资'!#REF!=0,"",'4-4长期股权投资'!#REF!)</f>
        <v>#REF!</v>
      </c>
      <c r="E162" s="483" t="e">
        <f>IF('4-4长期股权投资'!#REF!=0,"",'4-4长期股权投资'!#REF!)</f>
        <v>#REF!</v>
      </c>
    </row>
    <row r="163" ht="18.75" spans="1:5">
      <c r="A163" s="434" t="s">
        <v>683</v>
      </c>
      <c r="B163" s="450" t="e">
        <f>IF('4-4长期股权投资'!#REF!=0,"",'4-4长期股权投资'!#REF!)</f>
        <v>#REF!</v>
      </c>
      <c r="C163" s="481" t="e">
        <f>IF('4-4长期股权投资'!#REF!=0,"",'4-4长期股权投资'!#REF!)</f>
        <v>#REF!</v>
      </c>
      <c r="D163" s="482" t="e">
        <f>IF('4-4长期股权投资'!#REF!=0,"",'4-4长期股权投资'!#REF!)</f>
        <v>#REF!</v>
      </c>
      <c r="E163" s="483" t="e">
        <f>IF('4-4长期股权投资'!#REF!=0,"",'4-4长期股权投资'!#REF!)</f>
        <v>#REF!</v>
      </c>
    </row>
    <row r="164" ht="18.75" spans="1:5">
      <c r="A164" s="434" t="s">
        <v>683</v>
      </c>
      <c r="B164" s="450" t="e">
        <f>IF('4-4长期股权投资'!#REF!=0,"",'4-4长期股权投资'!#REF!)</f>
        <v>#REF!</v>
      </c>
      <c r="C164" s="481" t="e">
        <f>IF('4-4长期股权投资'!#REF!=0,"",'4-4长期股权投资'!#REF!)</f>
        <v>#REF!</v>
      </c>
      <c r="D164" s="482" t="e">
        <f>IF('4-4长期股权投资'!#REF!=0,"",'4-4长期股权投资'!#REF!)</f>
        <v>#REF!</v>
      </c>
      <c r="E164" s="483" t="e">
        <f>IF('4-4长期股权投资'!#REF!=0,"",'4-4长期股权投资'!#REF!)</f>
        <v>#REF!</v>
      </c>
    </row>
    <row r="165" ht="18.75" spans="1:5">
      <c r="A165" s="434" t="s">
        <v>683</v>
      </c>
      <c r="B165" s="450" t="e">
        <f>IF('4-4长期股权投资'!#REF!=0,"",'4-4长期股权投资'!#REF!)</f>
        <v>#REF!</v>
      </c>
      <c r="C165" s="481" t="e">
        <f>IF('4-4长期股权投资'!#REF!=0,"",'4-4长期股权投资'!#REF!)</f>
        <v>#REF!</v>
      </c>
      <c r="D165" s="482" t="e">
        <f>IF('4-4长期股权投资'!#REF!=0,"",'4-4长期股权投资'!#REF!)</f>
        <v>#REF!</v>
      </c>
      <c r="E165" s="483" t="e">
        <f>IF('4-4长期股权投资'!#REF!=0,"",'4-4长期股权投资'!#REF!)</f>
        <v>#REF!</v>
      </c>
    </row>
    <row r="166" ht="18.75" spans="1:5">
      <c r="A166" s="434" t="s">
        <v>683</v>
      </c>
      <c r="B166" s="450" t="e">
        <f>IF('4-4长期股权投资'!#REF!=0,"",'4-4长期股权投资'!#REF!)</f>
        <v>#REF!</v>
      </c>
      <c r="C166" s="481" t="e">
        <f>IF('4-4长期股权投资'!#REF!=0,"",'4-4长期股权投资'!#REF!)</f>
        <v>#REF!</v>
      </c>
      <c r="D166" s="482" t="e">
        <f>IF('4-4长期股权投资'!#REF!=0,"",'4-4长期股权投资'!#REF!)</f>
        <v>#REF!</v>
      </c>
      <c r="E166" s="483" t="e">
        <f>IF('4-4长期股权投资'!#REF!=0,"",'4-4长期股权投资'!#REF!)</f>
        <v>#REF!</v>
      </c>
    </row>
    <row r="167" ht="18.75" spans="1:5">
      <c r="A167" s="434" t="s">
        <v>683</v>
      </c>
      <c r="B167" s="450" t="e">
        <f>IF('4-4长期股权投资'!#REF!=0,"",'4-4长期股权投资'!#REF!)</f>
        <v>#REF!</v>
      </c>
      <c r="C167" s="481" t="e">
        <f>IF('4-4长期股权投资'!#REF!=0,"",'4-4长期股权投资'!#REF!)</f>
        <v>#REF!</v>
      </c>
      <c r="D167" s="482" t="e">
        <f>IF('4-4长期股权投资'!#REF!=0,"",'4-4长期股权投资'!#REF!)</f>
        <v>#REF!</v>
      </c>
      <c r="E167" s="483" t="e">
        <f>IF('4-4长期股权投资'!#REF!=0,"",'4-4长期股权投资'!#REF!)</f>
        <v>#REF!</v>
      </c>
    </row>
    <row r="168" ht="18.75" spans="1:5">
      <c r="A168" s="434" t="s">
        <v>683</v>
      </c>
      <c r="B168" s="450" t="e">
        <f>IF('4-4长期股权投资'!#REF!=0,"",'4-4长期股权投资'!#REF!)</f>
        <v>#REF!</v>
      </c>
      <c r="C168" s="481" t="e">
        <f>IF('4-4长期股权投资'!#REF!=0,"",'4-4长期股权投资'!#REF!)</f>
        <v>#REF!</v>
      </c>
      <c r="D168" s="482" t="e">
        <f>IF('4-4长期股权投资'!#REF!=0,"",'4-4长期股权投资'!#REF!)</f>
        <v>#REF!</v>
      </c>
      <c r="E168" s="483" t="e">
        <f>IF('4-4长期股权投资'!#REF!=0,"",'4-4长期股权投资'!#REF!)</f>
        <v>#REF!</v>
      </c>
    </row>
    <row r="169" ht="18.75" spans="1:1">
      <c r="A169" s="434"/>
    </row>
    <row r="170" ht="18.75" spans="1:6">
      <c r="A170" s="434" t="s">
        <v>683</v>
      </c>
      <c r="B170" s="435" t="s">
        <v>783</v>
      </c>
      <c r="C170" s="435"/>
      <c r="D170" s="435"/>
      <c r="E170" s="435"/>
      <c r="F170" s="435"/>
    </row>
    <row r="171" ht="18.75" spans="1:6">
      <c r="A171" s="434" t="s">
        <v>683</v>
      </c>
      <c r="B171" s="450" t="s">
        <v>779</v>
      </c>
      <c r="C171" s="451" t="s">
        <v>6</v>
      </c>
      <c r="D171" s="451" t="s">
        <v>7</v>
      </c>
      <c r="E171" s="451" t="s">
        <v>8</v>
      </c>
      <c r="F171" s="451" t="s">
        <v>729</v>
      </c>
    </row>
    <row r="172" ht="18.75" spans="1:6">
      <c r="A172" s="434" t="s">
        <v>683</v>
      </c>
      <c r="B172" s="484" t="str">
        <f>IF('4-4长期股权投资'!B8=0,"",'4-4长期股权投资'!B8)</f>
        <v/>
      </c>
      <c r="C172" s="485">
        <f>'4-4长期股权投资'!I8-'4-4长期股权投资'!J8</f>
        <v>0</v>
      </c>
      <c r="D172" s="485">
        <f>'4-4长期股权投资'!K8</f>
        <v>0</v>
      </c>
      <c r="E172" s="486">
        <f t="shared" ref="E172:E185" si="13">D172-C172</f>
        <v>0</v>
      </c>
      <c r="F172" s="487" t="str">
        <f>'4-4长期股权投资'!L8</f>
        <v/>
      </c>
    </row>
    <row r="173" ht="18.75" spans="1:6">
      <c r="A173" s="434" t="s">
        <v>683</v>
      </c>
      <c r="B173" s="484" t="e">
        <f>IF('4-4长期股权投资'!#REF!=0,"",'4-4长期股权投资'!#REF!)</f>
        <v>#REF!</v>
      </c>
      <c r="C173" s="485" t="e">
        <f>'4-4长期股权投资'!#REF!-'4-4长期股权投资'!#REF!</f>
        <v>#REF!</v>
      </c>
      <c r="D173" s="485" t="e">
        <f>'4-4长期股权投资'!#REF!</f>
        <v>#REF!</v>
      </c>
      <c r="E173" s="486" t="e">
        <f t="shared" si="13"/>
        <v>#REF!</v>
      </c>
      <c r="F173" s="487" t="e">
        <f>'4-4长期股权投资'!#REF!</f>
        <v>#REF!</v>
      </c>
    </row>
    <row r="174" ht="18.75" spans="1:6">
      <c r="A174" s="434" t="s">
        <v>683</v>
      </c>
      <c r="B174" s="484" t="e">
        <f>IF('4-4长期股权投资'!#REF!=0,"",'4-4长期股权投资'!#REF!)</f>
        <v>#REF!</v>
      </c>
      <c r="C174" s="485" t="e">
        <f>'4-4长期股权投资'!#REF!-'4-4长期股权投资'!#REF!</f>
        <v>#REF!</v>
      </c>
      <c r="D174" s="485" t="e">
        <f>'4-4长期股权投资'!#REF!</f>
        <v>#REF!</v>
      </c>
      <c r="E174" s="486" t="e">
        <f t="shared" si="13"/>
        <v>#REF!</v>
      </c>
      <c r="F174" s="487" t="e">
        <f>'4-4长期股权投资'!#REF!</f>
        <v>#REF!</v>
      </c>
    </row>
    <row r="175" ht="18.75" spans="1:6">
      <c r="A175" s="434" t="s">
        <v>683</v>
      </c>
      <c r="B175" s="484" t="e">
        <f>IF('4-4长期股权投资'!#REF!=0,"",'4-4长期股权投资'!#REF!)</f>
        <v>#REF!</v>
      </c>
      <c r="C175" s="485" t="e">
        <f>'4-4长期股权投资'!#REF!-'4-4长期股权投资'!#REF!</f>
        <v>#REF!</v>
      </c>
      <c r="D175" s="485" t="e">
        <f>'4-4长期股权投资'!#REF!</f>
        <v>#REF!</v>
      </c>
      <c r="E175" s="486" t="e">
        <f t="shared" si="13"/>
        <v>#REF!</v>
      </c>
      <c r="F175" s="487" t="e">
        <f>'4-4长期股权投资'!#REF!</f>
        <v>#REF!</v>
      </c>
    </row>
    <row r="176" ht="18.75" spans="1:6">
      <c r="A176" s="434" t="s">
        <v>683</v>
      </c>
      <c r="B176" s="484" t="e">
        <f>IF('4-4长期股权投资'!#REF!=0,"",'4-4长期股权投资'!#REF!)</f>
        <v>#REF!</v>
      </c>
      <c r="C176" s="485" t="e">
        <f>'4-4长期股权投资'!#REF!-'4-4长期股权投资'!#REF!</f>
        <v>#REF!</v>
      </c>
      <c r="D176" s="485" t="e">
        <f>'4-4长期股权投资'!#REF!</f>
        <v>#REF!</v>
      </c>
      <c r="E176" s="486" t="e">
        <f t="shared" si="13"/>
        <v>#REF!</v>
      </c>
      <c r="F176" s="487" t="e">
        <f>'4-4长期股权投资'!#REF!</f>
        <v>#REF!</v>
      </c>
    </row>
    <row r="177" ht="18.75" spans="1:6">
      <c r="A177" s="434" t="s">
        <v>683</v>
      </c>
      <c r="B177" s="484" t="e">
        <f>IF('4-4长期股权投资'!#REF!=0,"",'4-4长期股权投资'!#REF!)</f>
        <v>#REF!</v>
      </c>
      <c r="C177" s="485" t="e">
        <f>'4-4长期股权投资'!#REF!-'4-4长期股权投资'!#REF!</f>
        <v>#REF!</v>
      </c>
      <c r="D177" s="485" t="e">
        <f>'4-4长期股权投资'!#REF!</f>
        <v>#REF!</v>
      </c>
      <c r="E177" s="486" t="e">
        <f t="shared" si="13"/>
        <v>#REF!</v>
      </c>
      <c r="F177" s="487" t="e">
        <f>'4-4长期股权投资'!#REF!</f>
        <v>#REF!</v>
      </c>
    </row>
    <row r="178" ht="18.75" spans="1:6">
      <c r="A178" s="434" t="s">
        <v>683</v>
      </c>
      <c r="B178" s="484" t="e">
        <f>IF('4-4长期股权投资'!#REF!=0,"",'4-4长期股权投资'!#REF!)</f>
        <v>#REF!</v>
      </c>
      <c r="C178" s="485" t="e">
        <f>'4-4长期股权投资'!#REF!-'4-4长期股权投资'!#REF!</f>
        <v>#REF!</v>
      </c>
      <c r="D178" s="485" t="e">
        <f>'4-4长期股权投资'!#REF!</f>
        <v>#REF!</v>
      </c>
      <c r="E178" s="486" t="e">
        <f t="shared" si="13"/>
        <v>#REF!</v>
      </c>
      <c r="F178" s="487" t="e">
        <f>'4-4长期股权投资'!#REF!</f>
        <v>#REF!</v>
      </c>
    </row>
    <row r="179" ht="18.75" spans="1:6">
      <c r="A179" s="434" t="s">
        <v>683</v>
      </c>
      <c r="B179" s="484" t="e">
        <f>IF('4-4长期股权投资'!#REF!=0,"",'4-4长期股权投资'!#REF!)</f>
        <v>#REF!</v>
      </c>
      <c r="C179" s="485" t="e">
        <f>'4-4长期股权投资'!#REF!-'4-4长期股权投资'!#REF!</f>
        <v>#REF!</v>
      </c>
      <c r="D179" s="485" t="e">
        <f>'4-4长期股权投资'!#REF!</f>
        <v>#REF!</v>
      </c>
      <c r="E179" s="486" t="e">
        <f t="shared" si="13"/>
        <v>#REF!</v>
      </c>
      <c r="F179" s="487" t="e">
        <f>'4-4长期股权投资'!#REF!</f>
        <v>#REF!</v>
      </c>
    </row>
    <row r="180" ht="18.75" spans="1:6">
      <c r="A180" s="434" t="s">
        <v>683</v>
      </c>
      <c r="B180" s="484" t="e">
        <f>IF('4-4长期股权投资'!#REF!=0,"",'4-4长期股权投资'!#REF!)</f>
        <v>#REF!</v>
      </c>
      <c r="C180" s="485" t="e">
        <f>'4-4长期股权投资'!#REF!-'4-4长期股权投资'!#REF!</f>
        <v>#REF!</v>
      </c>
      <c r="D180" s="485" t="e">
        <f>'4-4长期股权投资'!#REF!</f>
        <v>#REF!</v>
      </c>
      <c r="E180" s="486" t="e">
        <f t="shared" si="13"/>
        <v>#REF!</v>
      </c>
      <c r="F180" s="487" t="e">
        <f>'4-4长期股权投资'!#REF!</f>
        <v>#REF!</v>
      </c>
    </row>
    <row r="181" ht="18.75" spans="1:6">
      <c r="A181" s="434" t="s">
        <v>683</v>
      </c>
      <c r="B181" s="484" t="e">
        <f>IF('4-4长期股权投资'!#REF!=0,"",'4-4长期股权投资'!#REF!)</f>
        <v>#REF!</v>
      </c>
      <c r="C181" s="485" t="e">
        <f>'4-4长期股权投资'!#REF!-'4-4长期股权投资'!#REF!</f>
        <v>#REF!</v>
      </c>
      <c r="D181" s="485" t="e">
        <f>'4-4长期股权投资'!#REF!</f>
        <v>#REF!</v>
      </c>
      <c r="E181" s="486" t="e">
        <f t="shared" si="13"/>
        <v>#REF!</v>
      </c>
      <c r="F181" s="487" t="e">
        <f>'4-4长期股权投资'!#REF!</f>
        <v>#REF!</v>
      </c>
    </row>
    <row r="182" ht="18.75" spans="1:6">
      <c r="A182" s="434" t="s">
        <v>683</v>
      </c>
      <c r="B182" s="484" t="e">
        <f>IF('4-4长期股权投资'!#REF!=0,"",'4-4长期股权投资'!#REF!)</f>
        <v>#REF!</v>
      </c>
      <c r="C182" s="485" t="e">
        <f>'4-4长期股权投资'!#REF!-'4-4长期股权投资'!#REF!</f>
        <v>#REF!</v>
      </c>
      <c r="D182" s="485" t="e">
        <f>'4-4长期股权投资'!#REF!</f>
        <v>#REF!</v>
      </c>
      <c r="E182" s="486" t="e">
        <f t="shared" si="13"/>
        <v>#REF!</v>
      </c>
      <c r="F182" s="487" t="e">
        <f>'4-4长期股权投资'!#REF!</f>
        <v>#REF!</v>
      </c>
    </row>
    <row r="183" ht="18.75" spans="1:6">
      <c r="A183" s="434" t="s">
        <v>683</v>
      </c>
      <c r="B183" s="484" t="e">
        <f>IF('4-4长期股权投资'!#REF!=0,"",'4-4长期股权投资'!#REF!)</f>
        <v>#REF!</v>
      </c>
      <c r="C183" s="485" t="e">
        <f>'4-4长期股权投资'!#REF!-'4-4长期股权投资'!#REF!</f>
        <v>#REF!</v>
      </c>
      <c r="D183" s="485" t="e">
        <f>'4-4长期股权投资'!#REF!</f>
        <v>#REF!</v>
      </c>
      <c r="E183" s="486" t="e">
        <f t="shared" si="13"/>
        <v>#REF!</v>
      </c>
      <c r="F183" s="487" t="e">
        <f>'4-4长期股权投资'!#REF!</f>
        <v>#REF!</v>
      </c>
    </row>
    <row r="184" ht="18.75" spans="1:6">
      <c r="A184" s="434" t="s">
        <v>683</v>
      </c>
      <c r="B184" s="484" t="e">
        <f>IF('4-4长期股权投资'!#REF!=0,"",'4-4长期股权投资'!#REF!)</f>
        <v>#REF!</v>
      </c>
      <c r="C184" s="485" t="e">
        <f>'4-4长期股权投资'!#REF!-'4-4长期股权投资'!#REF!</f>
        <v>#REF!</v>
      </c>
      <c r="D184" s="485" t="e">
        <f>'4-4长期股权投资'!#REF!</f>
        <v>#REF!</v>
      </c>
      <c r="E184" s="486" t="e">
        <f t="shared" si="13"/>
        <v>#REF!</v>
      </c>
      <c r="F184" s="487" t="e">
        <f>'4-4长期股权投资'!#REF!</f>
        <v>#REF!</v>
      </c>
    </row>
    <row r="185" ht="18.75" spans="1:10">
      <c r="A185" s="434" t="s">
        <v>683</v>
      </c>
      <c r="B185" s="475" t="s">
        <v>452</v>
      </c>
      <c r="C185" s="488">
        <f>'4-4长期股权投资'!I22</f>
        <v>0</v>
      </c>
      <c r="D185" s="488">
        <f>'4-4长期股权投资'!K22</f>
        <v>0</v>
      </c>
      <c r="E185" s="489">
        <f t="shared" si="13"/>
        <v>0</v>
      </c>
      <c r="F185" s="490" t="str">
        <f>'4-4长期股权投资'!L22</f>
        <v/>
      </c>
      <c r="G185" s="432" t="str">
        <f>IF(E185&lt;&gt;0,IF(C185=0,J185,I185),H185)</f>
        <v>无增减值变化</v>
      </c>
      <c r="H185" s="432" t="s">
        <v>720</v>
      </c>
      <c r="I185" s="432" t="e">
        <f>IF(E185&gt;0,CONCATENATE("评估值增值",TEXT(E185,"#,##0.00"),"元，增值率",ROUND(F185,2),"%"),CONCATENATE("评估值减值",TEXT(-E185,"#,##0.00"),"元，减值率",ROUND(-F185,2),"%"))</f>
        <v>#VALUE!</v>
      </c>
      <c r="J185" s="432" t="str">
        <f>IF(E185&gt;0,CONCATENATE("评估值增值",TEXT(E185,"#,##0.00"),"元"),CONCATENATE("评估值减值",TEXT(-E185,"#,##0.00"),"元"))</f>
        <v>评估值减值0.00元</v>
      </c>
    </row>
    <row r="186" ht="18.75" spans="1:1">
      <c r="A186" s="434"/>
    </row>
    <row r="187" ht="18.75" spans="1:4">
      <c r="A187" s="434" t="s">
        <v>683</v>
      </c>
      <c r="B187" s="435" t="s">
        <v>784</v>
      </c>
      <c r="C187" s="435"/>
      <c r="D187" s="435"/>
    </row>
    <row r="188" ht="18.75" spans="1:4">
      <c r="A188" s="434" t="s">
        <v>683</v>
      </c>
      <c r="B188" s="450" t="s">
        <v>5</v>
      </c>
      <c r="C188" s="451" t="s">
        <v>169</v>
      </c>
      <c r="D188" s="451" t="s">
        <v>170</v>
      </c>
    </row>
    <row r="189" ht="18.75" spans="1:4">
      <c r="A189" s="434" t="s">
        <v>683</v>
      </c>
      <c r="B189" s="491" t="s">
        <v>398</v>
      </c>
      <c r="C189" s="454" t="e">
        <f>#REF!</f>
        <v>#REF!</v>
      </c>
      <c r="D189" s="454" t="e">
        <f>#REF!</f>
        <v>#REF!</v>
      </c>
    </row>
    <row r="190" ht="18.75" spans="1:4">
      <c r="A190" s="434" t="s">
        <v>683</v>
      </c>
      <c r="B190" s="491" t="s">
        <v>399</v>
      </c>
      <c r="C190" s="454" t="e">
        <f>#REF!</f>
        <v>#REF!</v>
      </c>
      <c r="D190" s="454" t="e">
        <f>#REF!</f>
        <v>#REF!</v>
      </c>
    </row>
    <row r="191" ht="18.75" spans="1:4">
      <c r="A191" s="434" t="s">
        <v>683</v>
      </c>
      <c r="B191" s="491" t="s">
        <v>400</v>
      </c>
      <c r="C191" s="454" t="e">
        <f>#REF!</f>
        <v>#REF!</v>
      </c>
      <c r="D191" s="454" t="e">
        <f>#REF!</f>
        <v>#REF!</v>
      </c>
    </row>
    <row r="192" ht="18.75" spans="1:4">
      <c r="A192" s="434" t="s">
        <v>683</v>
      </c>
      <c r="B192" s="480" t="s">
        <v>401</v>
      </c>
      <c r="C192" s="454" t="e">
        <f>#REF!</f>
        <v>#REF!</v>
      </c>
      <c r="D192" s="454" t="e">
        <f>#REF!</f>
        <v>#REF!</v>
      </c>
    </row>
    <row r="193" ht="18.75" spans="1:4">
      <c r="A193" s="434" t="s">
        <v>683</v>
      </c>
      <c r="B193" s="480" t="s">
        <v>785</v>
      </c>
      <c r="C193" s="454" t="e">
        <f>#REF!</f>
        <v>#REF!</v>
      </c>
      <c r="D193" s="454"/>
    </row>
    <row r="194" ht="18.75" spans="1:4">
      <c r="A194" s="434" t="s">
        <v>683</v>
      </c>
      <c r="B194" s="492" t="s">
        <v>452</v>
      </c>
      <c r="C194" s="458" t="e">
        <f>#REF!</f>
        <v>#REF!</v>
      </c>
      <c r="D194" s="458" t="e">
        <f>#REF!</f>
        <v>#REF!</v>
      </c>
    </row>
    <row r="195" ht="18.75" spans="1:1">
      <c r="A195" s="434"/>
    </row>
    <row r="196" ht="18.75" spans="1:14">
      <c r="A196" s="434" t="s">
        <v>683</v>
      </c>
      <c r="B196" s="435" t="s">
        <v>786</v>
      </c>
      <c r="C196" s="435"/>
      <c r="D196" s="435"/>
      <c r="E196" s="435"/>
      <c r="F196" s="435"/>
      <c r="G196" s="435"/>
      <c r="H196" s="435"/>
      <c r="I196" s="435"/>
      <c r="J196" s="435"/>
      <c r="K196" s="499"/>
      <c r="L196" s="499"/>
      <c r="M196" s="499"/>
      <c r="N196" s="499"/>
    </row>
    <row r="197" ht="18.75" spans="1:14">
      <c r="A197" s="434" t="s">
        <v>683</v>
      </c>
      <c r="B197" s="450" t="s">
        <v>5</v>
      </c>
      <c r="C197" s="493" t="s">
        <v>6</v>
      </c>
      <c r="D197" s="494"/>
      <c r="E197" s="493" t="s">
        <v>7</v>
      </c>
      <c r="F197" s="494"/>
      <c r="G197" s="493" t="s">
        <v>8</v>
      </c>
      <c r="H197" s="494"/>
      <c r="I197" s="493" t="s">
        <v>787</v>
      </c>
      <c r="J197" s="494"/>
      <c r="K197" s="500"/>
      <c r="L197" s="500"/>
      <c r="M197" s="500"/>
      <c r="N197" s="500"/>
    </row>
    <row r="198" ht="18.75" spans="1:15">
      <c r="A198" s="434" t="s">
        <v>683</v>
      </c>
      <c r="B198" s="495"/>
      <c r="C198" s="494" t="s">
        <v>10</v>
      </c>
      <c r="D198" s="450" t="s">
        <v>11</v>
      </c>
      <c r="E198" s="450" t="s">
        <v>10</v>
      </c>
      <c r="F198" s="450" t="s">
        <v>11</v>
      </c>
      <c r="G198" s="450" t="s">
        <v>10</v>
      </c>
      <c r="H198" s="450" t="s">
        <v>11</v>
      </c>
      <c r="I198" s="450" t="s">
        <v>788</v>
      </c>
      <c r="J198" s="450" t="s">
        <v>789</v>
      </c>
      <c r="K198" s="501" t="s">
        <v>10</v>
      </c>
      <c r="L198" s="500"/>
      <c r="M198" s="500"/>
      <c r="N198" s="500"/>
      <c r="O198" s="502" t="s">
        <v>11</v>
      </c>
    </row>
    <row r="199" ht="18.75" spans="1:18">
      <c r="A199" s="434" t="s">
        <v>683</v>
      </c>
      <c r="B199" s="491" t="s">
        <v>398</v>
      </c>
      <c r="C199" s="496" t="e">
        <f>#REF!</f>
        <v>#REF!</v>
      </c>
      <c r="D199" s="496" t="e">
        <f>#REF!</f>
        <v>#REF!</v>
      </c>
      <c r="E199" s="496" t="e">
        <f>#REF!</f>
        <v>#REF!</v>
      </c>
      <c r="F199" s="496" t="e">
        <f>#REF!</f>
        <v>#REF!</v>
      </c>
      <c r="G199" s="496" t="e">
        <f>#REF!</f>
        <v>#REF!</v>
      </c>
      <c r="H199" s="496" t="e">
        <f>#REF!</f>
        <v>#REF!</v>
      </c>
      <c r="I199" s="503" t="e">
        <f>#REF!</f>
        <v>#REF!</v>
      </c>
      <c r="J199" s="496" t="e">
        <f>#REF!</f>
        <v>#REF!</v>
      </c>
      <c r="K199" s="432" t="e">
        <f>IF(G199&lt;&gt;0,IF(C199=0,N199,M199),L199)</f>
        <v>#REF!</v>
      </c>
      <c r="L199" s="432" t="s">
        <v>753</v>
      </c>
      <c r="M199" s="432" t="e">
        <f>IF(G199&gt;0,CONCATENATE("评估值增值",TEXT(G199,"#,##0.00"),"元，增值率",ROUND(I199,2),"%"),CONCATENATE("评估值减值",TEXT(-G199,"#,##0.00"),"元，减值率",ROUND(-I199,2),"%"))</f>
        <v>#REF!</v>
      </c>
      <c r="N199" s="432" t="e">
        <f>IF(G199&gt;0,CONCATENATE("评估值增值",TEXT(G199,"#,##0.00"),"元"),CONCATENATE("评估值减值",TEXT(-G199,"#,##0.00"),"元"))</f>
        <v>#REF!</v>
      </c>
      <c r="O199" s="432" t="e">
        <f>IF(H199&lt;&gt;0,IF(D199=0,R199,Q199),P199)</f>
        <v>#REF!</v>
      </c>
      <c r="P199" s="432" t="s">
        <v>753</v>
      </c>
      <c r="Q199" s="432" t="e">
        <f>IF(H199&gt;0,CONCATENATE("评估值增值",TEXT(H199,"#,##0.00"),"元，增值率",ROUND(J199,2),"%"),CONCATENATE("评估值减值",TEXT(-H199,"#,##0.00"),"元，减值率",ROUND(-J199,2),"%"))</f>
        <v>#REF!</v>
      </c>
      <c r="R199" s="432" t="e">
        <f>IF(H199&gt;0,CONCATENATE("评估值增值",TEXT(H199,"#,##0.00"),"元"),CONCATENATE("评估值减值",TEXT(-H199,"#,##0.00"),"元"))</f>
        <v>#REF!</v>
      </c>
    </row>
    <row r="200" ht="18.75" spans="1:18">
      <c r="A200" s="434" t="s">
        <v>683</v>
      </c>
      <c r="B200" s="491" t="s">
        <v>399</v>
      </c>
      <c r="C200" s="496" t="e">
        <f>#REF!</f>
        <v>#REF!</v>
      </c>
      <c r="D200" s="496" t="e">
        <f>#REF!</f>
        <v>#REF!</v>
      </c>
      <c r="E200" s="496" t="e">
        <f>#REF!</f>
        <v>#REF!</v>
      </c>
      <c r="F200" s="496" t="e">
        <f>#REF!</f>
        <v>#REF!</v>
      </c>
      <c r="G200" s="496" t="e">
        <f>#REF!</f>
        <v>#REF!</v>
      </c>
      <c r="H200" s="496" t="e">
        <f>#REF!</f>
        <v>#REF!</v>
      </c>
      <c r="I200" s="496" t="e">
        <f>#REF!</f>
        <v>#REF!</v>
      </c>
      <c r="J200" s="496" t="e">
        <f>#REF!</f>
        <v>#REF!</v>
      </c>
      <c r="K200" s="432" t="e">
        <f t="shared" ref="K200:K203" si="14">IF(G200&lt;&gt;0,IF(C200=0,N200,M200),L200)</f>
        <v>#REF!</v>
      </c>
      <c r="L200" s="432" t="s">
        <v>753</v>
      </c>
      <c r="M200" s="432" t="e">
        <f t="shared" ref="M200:M203" si="15">IF(G200&gt;0,CONCATENATE("评估值增值",TEXT(G200,"#,##0.00"),"元，增值率",ROUND(I200,2),"%"),CONCATENATE("评估值减值",TEXT(-G200,"#,##0.00"),"元，减值率",ROUND(-I200,2),"%"))</f>
        <v>#REF!</v>
      </c>
      <c r="N200" s="432" t="e">
        <f t="shared" ref="N200:N203" si="16">IF(G200&gt;0,CONCATENATE("评估值增值",TEXT(G200,"#,##0.00"),"元"),CONCATENATE("评估值减值",TEXT(-G200,"#,##0.00"),"元"))</f>
        <v>#REF!</v>
      </c>
      <c r="O200" s="432" t="e">
        <f t="shared" ref="O200:O203" si="17">IF(H200&lt;&gt;0,IF(D200=0,R200,Q200),P200)</f>
        <v>#REF!</v>
      </c>
      <c r="P200" s="432" t="s">
        <v>753</v>
      </c>
      <c r="Q200" s="432" t="e">
        <f t="shared" ref="Q200:Q203" si="18">IF(H200&gt;0,CONCATENATE("评估值增值",TEXT(H200,"#,##0.00"),"元，增值率",ROUND(J200,2),"%"),CONCATENATE("评估值减值",TEXT(-H200,"#,##0.00"),"元，减值率",ROUND(-J200,2),"%"))</f>
        <v>#REF!</v>
      </c>
      <c r="R200" s="432" t="e">
        <f t="shared" ref="R200:R203" si="19">IF(H200&gt;0,CONCATENATE("评估值增值",TEXT(H200,"#,##0.00"),"元"),CONCATENATE("评估值减值",TEXT(-H200,"#,##0.00"),"元"))</f>
        <v>#REF!</v>
      </c>
    </row>
    <row r="201" ht="18.75" spans="1:18">
      <c r="A201" s="434" t="s">
        <v>683</v>
      </c>
      <c r="B201" s="491" t="s">
        <v>400</v>
      </c>
      <c r="C201" s="496" t="e">
        <f>#REF!</f>
        <v>#REF!</v>
      </c>
      <c r="D201" s="496" t="e">
        <f>#REF!</f>
        <v>#REF!</v>
      </c>
      <c r="E201" s="496" t="e">
        <f>#REF!</f>
        <v>#REF!</v>
      </c>
      <c r="F201" s="496" t="e">
        <f>#REF!</f>
        <v>#REF!</v>
      </c>
      <c r="G201" s="496" t="e">
        <f>#REF!</f>
        <v>#REF!</v>
      </c>
      <c r="H201" s="496" t="e">
        <f>#REF!</f>
        <v>#REF!</v>
      </c>
      <c r="I201" s="496" t="e">
        <f>#REF!</f>
        <v>#REF!</v>
      </c>
      <c r="J201" s="496" t="e">
        <f>#REF!</f>
        <v>#REF!</v>
      </c>
      <c r="K201" s="432" t="e">
        <f t="shared" si="14"/>
        <v>#REF!</v>
      </c>
      <c r="L201" s="432" t="s">
        <v>753</v>
      </c>
      <c r="M201" s="432" t="e">
        <f t="shared" si="15"/>
        <v>#REF!</v>
      </c>
      <c r="N201" s="432" t="e">
        <f t="shared" si="16"/>
        <v>#REF!</v>
      </c>
      <c r="O201" s="432" t="e">
        <f t="shared" si="17"/>
        <v>#REF!</v>
      </c>
      <c r="P201" s="432" t="s">
        <v>753</v>
      </c>
      <c r="Q201" s="432" t="e">
        <f t="shared" si="18"/>
        <v>#REF!</v>
      </c>
      <c r="R201" s="432" t="e">
        <f t="shared" si="19"/>
        <v>#REF!</v>
      </c>
    </row>
    <row r="202" ht="18.75" spans="1:18">
      <c r="A202" s="434" t="s">
        <v>683</v>
      </c>
      <c r="B202" s="480" t="s">
        <v>401</v>
      </c>
      <c r="C202" s="496" t="e">
        <f>#REF!</f>
        <v>#REF!</v>
      </c>
      <c r="D202" s="496" t="e">
        <f>#REF!</f>
        <v>#REF!</v>
      </c>
      <c r="E202" s="496" t="e">
        <f>#REF!</f>
        <v>#REF!</v>
      </c>
      <c r="F202" s="496" t="e">
        <f>#REF!</f>
        <v>#REF!</v>
      </c>
      <c r="G202" s="496" t="e">
        <f>#REF!</f>
        <v>#REF!</v>
      </c>
      <c r="H202" s="496" t="e">
        <f>#REF!</f>
        <v>#REF!</v>
      </c>
      <c r="I202" s="496" t="e">
        <f>#REF!</f>
        <v>#REF!</v>
      </c>
      <c r="J202" s="496" t="e">
        <f>#REF!</f>
        <v>#REF!</v>
      </c>
      <c r="K202" s="432" t="e">
        <f t="shared" si="14"/>
        <v>#REF!</v>
      </c>
      <c r="L202" s="432" t="s">
        <v>753</v>
      </c>
      <c r="M202" s="432" t="e">
        <f t="shared" si="15"/>
        <v>#REF!</v>
      </c>
      <c r="N202" s="432" t="e">
        <f t="shared" si="16"/>
        <v>#REF!</v>
      </c>
      <c r="O202" s="432" t="e">
        <f t="shared" si="17"/>
        <v>#REF!</v>
      </c>
      <c r="P202" s="432" t="s">
        <v>753</v>
      </c>
      <c r="Q202" s="432" t="e">
        <f t="shared" si="18"/>
        <v>#REF!</v>
      </c>
      <c r="R202" s="432" t="e">
        <f t="shared" si="19"/>
        <v>#REF!</v>
      </c>
    </row>
    <row r="203" ht="18.75" spans="1:18">
      <c r="A203" s="434" t="s">
        <v>683</v>
      </c>
      <c r="B203" s="492" t="s">
        <v>452</v>
      </c>
      <c r="C203" s="497" t="e">
        <f>#REF!</f>
        <v>#REF!</v>
      </c>
      <c r="D203" s="497" t="e">
        <f>#REF!</f>
        <v>#REF!</v>
      </c>
      <c r="E203" s="497" t="e">
        <f>#REF!</f>
        <v>#REF!</v>
      </c>
      <c r="F203" s="497" t="e">
        <f>#REF!</f>
        <v>#REF!</v>
      </c>
      <c r="G203" s="497" t="e">
        <f>#REF!</f>
        <v>#REF!</v>
      </c>
      <c r="H203" s="497" t="e">
        <f>#REF!</f>
        <v>#REF!</v>
      </c>
      <c r="I203" s="497" t="e">
        <f>#REF!</f>
        <v>#REF!</v>
      </c>
      <c r="J203" s="497" t="e">
        <f>#REF!</f>
        <v>#REF!</v>
      </c>
      <c r="K203" s="432" t="e">
        <f t="shared" si="14"/>
        <v>#REF!</v>
      </c>
      <c r="L203" s="432" t="s">
        <v>753</v>
      </c>
      <c r="M203" s="432" t="e">
        <f t="shared" si="15"/>
        <v>#REF!</v>
      </c>
      <c r="N203" s="432" t="e">
        <f t="shared" si="16"/>
        <v>#REF!</v>
      </c>
      <c r="O203" s="432" t="e">
        <f t="shared" si="17"/>
        <v>#REF!</v>
      </c>
      <c r="P203" s="432" t="s">
        <v>753</v>
      </c>
      <c r="Q203" s="432" t="e">
        <f t="shared" si="18"/>
        <v>#REF!</v>
      </c>
      <c r="R203" s="432" t="e">
        <f t="shared" si="19"/>
        <v>#REF!</v>
      </c>
    </row>
    <row r="204" ht="18.75" spans="1:1">
      <c r="A204" s="434"/>
    </row>
    <row r="205" ht="18.75" spans="1:4">
      <c r="A205" s="434" t="s">
        <v>683</v>
      </c>
      <c r="B205" s="435" t="s">
        <v>790</v>
      </c>
      <c r="C205" s="435"/>
      <c r="D205" s="435"/>
    </row>
    <row r="206" ht="18.75" spans="1:4">
      <c r="A206" s="434" t="s">
        <v>683</v>
      </c>
      <c r="B206" s="450" t="s">
        <v>5</v>
      </c>
      <c r="C206" s="451" t="s">
        <v>169</v>
      </c>
      <c r="D206" s="451" t="s">
        <v>170</v>
      </c>
    </row>
    <row r="207" ht="18.75" spans="1:4">
      <c r="A207" s="434" t="s">
        <v>683</v>
      </c>
      <c r="B207" s="491" t="s">
        <v>402</v>
      </c>
      <c r="C207" s="454" t="e">
        <f>#REF!</f>
        <v>#REF!</v>
      </c>
      <c r="D207" s="454" t="e">
        <f>#REF!</f>
        <v>#REF!</v>
      </c>
    </row>
    <row r="208" ht="18.75" spans="1:4">
      <c r="A208" s="434" t="s">
        <v>702</v>
      </c>
      <c r="B208" s="491" t="s">
        <v>403</v>
      </c>
      <c r="C208" s="454" t="e">
        <f>#REF!</f>
        <v>#REF!</v>
      </c>
      <c r="D208" s="454" t="e">
        <f>#REF!</f>
        <v>#REF!</v>
      </c>
    </row>
    <row r="209" ht="18.75" spans="1:4">
      <c r="A209" s="434" t="s">
        <v>683</v>
      </c>
      <c r="B209" s="491" t="s">
        <v>404</v>
      </c>
      <c r="C209" s="454" t="e">
        <f>#REF!</f>
        <v>#REF!</v>
      </c>
      <c r="D209" s="454" t="e">
        <f>#REF!</f>
        <v>#REF!</v>
      </c>
    </row>
    <row r="210" ht="18.75" spans="1:4">
      <c r="A210" s="434" t="s">
        <v>683</v>
      </c>
      <c r="B210" s="480" t="s">
        <v>785</v>
      </c>
      <c r="C210" s="454" t="e">
        <f>#REF!</f>
        <v>#REF!</v>
      </c>
      <c r="D210" s="454"/>
    </row>
    <row r="211" ht="18.75" spans="1:4">
      <c r="A211" s="434" t="s">
        <v>683</v>
      </c>
      <c r="B211" s="492" t="s">
        <v>452</v>
      </c>
      <c r="C211" s="458" t="e">
        <f>#REF!</f>
        <v>#REF!</v>
      </c>
      <c r="D211" s="458" t="e">
        <f>#REF!</f>
        <v>#REF!</v>
      </c>
    </row>
    <row r="212" ht="18.75" spans="1:1">
      <c r="A212" s="434"/>
    </row>
    <row r="213" ht="18.75" spans="1:14">
      <c r="A213" s="434" t="s">
        <v>683</v>
      </c>
      <c r="B213" s="435" t="s">
        <v>791</v>
      </c>
      <c r="C213" s="435"/>
      <c r="D213" s="435"/>
      <c r="E213" s="435"/>
      <c r="F213" s="435"/>
      <c r="G213" s="435"/>
      <c r="H213" s="435"/>
      <c r="I213" s="435"/>
      <c r="J213" s="435"/>
      <c r="K213" s="499"/>
      <c r="L213" s="499"/>
      <c r="M213" s="499"/>
      <c r="N213" s="499"/>
    </row>
    <row r="214" ht="18.75" spans="1:14">
      <c r="A214" s="434" t="s">
        <v>683</v>
      </c>
      <c r="B214" s="450" t="s">
        <v>5</v>
      </c>
      <c r="C214" s="493" t="s">
        <v>6</v>
      </c>
      <c r="D214" s="494"/>
      <c r="E214" s="493" t="s">
        <v>7</v>
      </c>
      <c r="F214" s="494"/>
      <c r="G214" s="493" t="s">
        <v>8</v>
      </c>
      <c r="H214" s="494"/>
      <c r="I214" s="493" t="s">
        <v>787</v>
      </c>
      <c r="J214" s="494"/>
      <c r="K214" s="500"/>
      <c r="L214" s="500"/>
      <c r="M214" s="500"/>
      <c r="N214" s="500"/>
    </row>
    <row r="215" ht="18.75" spans="1:15">
      <c r="A215" s="434" t="s">
        <v>683</v>
      </c>
      <c r="B215" s="495"/>
      <c r="C215" s="494" t="s">
        <v>10</v>
      </c>
      <c r="D215" s="450" t="s">
        <v>11</v>
      </c>
      <c r="E215" s="450" t="s">
        <v>10</v>
      </c>
      <c r="F215" s="450" t="s">
        <v>11</v>
      </c>
      <c r="G215" s="450" t="s">
        <v>10</v>
      </c>
      <c r="H215" s="450" t="s">
        <v>11</v>
      </c>
      <c r="I215" s="450" t="s">
        <v>788</v>
      </c>
      <c r="J215" s="450" t="s">
        <v>789</v>
      </c>
      <c r="K215" s="501" t="s">
        <v>10</v>
      </c>
      <c r="L215" s="504"/>
      <c r="M215" s="504"/>
      <c r="N215" s="504"/>
      <c r="O215" s="505" t="s">
        <v>11</v>
      </c>
    </row>
    <row r="216" ht="18.75" spans="1:18">
      <c r="A216" s="434" t="s">
        <v>683</v>
      </c>
      <c r="B216" s="491" t="s">
        <v>402</v>
      </c>
      <c r="C216" s="496" t="e">
        <f>#REF!</f>
        <v>#REF!</v>
      </c>
      <c r="D216" s="496" t="e">
        <f>#REF!</f>
        <v>#REF!</v>
      </c>
      <c r="E216" s="496" t="e">
        <f>#REF!</f>
        <v>#REF!</v>
      </c>
      <c r="F216" s="496" t="e">
        <f>#REF!</f>
        <v>#REF!</v>
      </c>
      <c r="G216" s="496" t="e">
        <f>#REF!</f>
        <v>#REF!</v>
      </c>
      <c r="H216" s="496" t="e">
        <f>#REF!</f>
        <v>#REF!</v>
      </c>
      <c r="I216" s="496" t="e">
        <f>#REF!</f>
        <v>#REF!</v>
      </c>
      <c r="J216" s="496" t="e">
        <f>#REF!</f>
        <v>#REF!</v>
      </c>
      <c r="K216" s="432" t="e">
        <f>IF(G216&lt;&gt;0,IF(C216=0,N216,M216),L216)</f>
        <v>#REF!</v>
      </c>
      <c r="L216" s="432" t="s">
        <v>753</v>
      </c>
      <c r="M216" s="432" t="e">
        <f>IF(G216&gt;0,CONCATENATE("评估值增值",TEXT(G216,"#,##0.00"),"元，增值率",ROUND(I216,2),"%"),CONCATENATE("评估值减值",TEXT(-G216,"#,##0.00"),"元，减值率",ROUND(-I216,2),"%"))</f>
        <v>#REF!</v>
      </c>
      <c r="N216" s="432" t="e">
        <f>IF(G216&gt;0,CONCATENATE("评估值增值",TEXT(G216,"#,##0.00"),"元"),CONCATENATE("评估值减值",TEXT(-G216,"#,##0.00"),"元"))</f>
        <v>#REF!</v>
      </c>
      <c r="O216" s="432" t="e">
        <f>IF(H216&lt;&gt;0,IF(D216=0,R216,Q216),P216)</f>
        <v>#REF!</v>
      </c>
      <c r="P216" s="432" t="s">
        <v>753</v>
      </c>
      <c r="Q216" s="432" t="e">
        <f>IF(H216&gt;0,CONCATENATE("评估值增值",TEXT(H216,"#,##0.00"),"元，增值率",ROUND(J216,2),"%"),CONCATENATE("评估值减值",TEXT(-H216,"#,##0.00"),"元，减值率",ROUND(-J216,2),"%"))</f>
        <v>#REF!</v>
      </c>
      <c r="R216" s="432" t="e">
        <f>IF(H216&gt;0,CONCATENATE("评估值增值",TEXT(H216,"#,##0.00"),"元"),CONCATENATE("评估值减值",TEXT(-H216,"#,##0.00"),"元"))</f>
        <v>#REF!</v>
      </c>
    </row>
    <row r="217" ht="18.75" spans="1:18">
      <c r="A217" s="434" t="s">
        <v>702</v>
      </c>
      <c r="B217" s="491" t="s">
        <v>403</v>
      </c>
      <c r="C217" s="496" t="e">
        <f>#REF!</f>
        <v>#REF!</v>
      </c>
      <c r="D217" s="496" t="e">
        <f>#REF!</f>
        <v>#REF!</v>
      </c>
      <c r="E217" s="496" t="e">
        <f>#REF!</f>
        <v>#REF!</v>
      </c>
      <c r="F217" s="496" t="e">
        <f>#REF!</f>
        <v>#REF!</v>
      </c>
      <c r="G217" s="496" t="e">
        <f>#REF!</f>
        <v>#REF!</v>
      </c>
      <c r="H217" s="496" t="e">
        <f>#REF!</f>
        <v>#REF!</v>
      </c>
      <c r="I217" s="496" t="e">
        <f>#REF!</f>
        <v>#REF!</v>
      </c>
      <c r="J217" s="496" t="e">
        <f>#REF!</f>
        <v>#REF!</v>
      </c>
      <c r="K217" s="432" t="e">
        <f t="shared" ref="K217:K219" si="20">IF(G217&lt;&gt;0,IF(C217=0,N217,M217),L217)</f>
        <v>#REF!</v>
      </c>
      <c r="L217" s="432" t="s">
        <v>753</v>
      </c>
      <c r="M217" s="432" t="e">
        <f t="shared" ref="M217:M219" si="21">IF(G217&gt;0,CONCATENATE("评估值增值",TEXT(G217,"#,##0.00"),"元，增值率",ROUND(I217,2),"%"),CONCATENATE("评估值减值",TEXT(-G217,"#,##0.00"),"元，减值率",ROUND(-I217,2),"%"))</f>
        <v>#REF!</v>
      </c>
      <c r="N217" s="432" t="e">
        <f t="shared" ref="N217:N219" si="22">IF(G217&gt;0,CONCATENATE("评估值增值",TEXT(G217,"#,##0.00"),"元"),CONCATENATE("评估值减值",TEXT(-G217,"#,##0.00"),"元"))</f>
        <v>#REF!</v>
      </c>
      <c r="O217" s="432" t="e">
        <f t="shared" ref="O217:O219" si="23">IF(H217&lt;&gt;0,IF(D217=0,R217,Q217),P217)</f>
        <v>#REF!</v>
      </c>
      <c r="P217" s="432" t="s">
        <v>753</v>
      </c>
      <c r="Q217" s="432" t="e">
        <f t="shared" ref="Q217:Q219" si="24">IF(H217&gt;0,CONCATENATE("评估值增值",TEXT(H217,"#,##0.00"),"元，增值率",ROUND(J217,2),"%"),CONCATENATE("评估值减值",TEXT(-H217,"#,##0.00"),"元，减值率",ROUND(-J217,2),"%"))</f>
        <v>#REF!</v>
      </c>
      <c r="R217" s="432" t="e">
        <f t="shared" ref="R217:R219" si="25">IF(H217&gt;0,CONCATENATE("评估值增值",TEXT(H217,"#,##0.00"),"元"),CONCATENATE("评估值减值",TEXT(-H217,"#,##0.00"),"元"))</f>
        <v>#REF!</v>
      </c>
    </row>
    <row r="218" ht="18.75" spans="1:18">
      <c r="A218" s="434" t="s">
        <v>683</v>
      </c>
      <c r="B218" s="491" t="s">
        <v>404</v>
      </c>
      <c r="C218" s="496" t="e">
        <f>#REF!</f>
        <v>#REF!</v>
      </c>
      <c r="D218" s="496" t="e">
        <f>#REF!</f>
        <v>#REF!</v>
      </c>
      <c r="E218" s="496" t="e">
        <f>#REF!</f>
        <v>#REF!</v>
      </c>
      <c r="F218" s="496" t="e">
        <f>#REF!</f>
        <v>#REF!</v>
      </c>
      <c r="G218" s="496" t="e">
        <f>#REF!</f>
        <v>#REF!</v>
      </c>
      <c r="H218" s="496" t="e">
        <f>#REF!</f>
        <v>#REF!</v>
      </c>
      <c r="I218" s="496" t="e">
        <f>#REF!</f>
        <v>#REF!</v>
      </c>
      <c r="J218" s="496" t="e">
        <f>#REF!</f>
        <v>#REF!</v>
      </c>
      <c r="K218" s="432" t="e">
        <f t="shared" si="20"/>
        <v>#REF!</v>
      </c>
      <c r="L218" s="432" t="s">
        <v>753</v>
      </c>
      <c r="M218" s="432" t="e">
        <f t="shared" si="21"/>
        <v>#REF!</v>
      </c>
      <c r="N218" s="432" t="e">
        <f t="shared" si="22"/>
        <v>#REF!</v>
      </c>
      <c r="O218" s="432" t="e">
        <f t="shared" si="23"/>
        <v>#REF!</v>
      </c>
      <c r="P218" s="432" t="s">
        <v>753</v>
      </c>
      <c r="Q218" s="432" t="e">
        <f t="shared" si="24"/>
        <v>#REF!</v>
      </c>
      <c r="R218" s="432" t="e">
        <f t="shared" si="25"/>
        <v>#REF!</v>
      </c>
    </row>
    <row r="219" ht="18.75" spans="1:18">
      <c r="A219" s="434" t="s">
        <v>683</v>
      </c>
      <c r="B219" s="492" t="s">
        <v>452</v>
      </c>
      <c r="C219" s="497" t="e">
        <f>#REF!</f>
        <v>#REF!</v>
      </c>
      <c r="D219" s="497" t="e">
        <f>#REF!</f>
        <v>#REF!</v>
      </c>
      <c r="E219" s="497" t="e">
        <f>#REF!</f>
        <v>#REF!</v>
      </c>
      <c r="F219" s="497" t="e">
        <f>#REF!</f>
        <v>#REF!</v>
      </c>
      <c r="G219" s="497" t="e">
        <f>#REF!</f>
        <v>#REF!</v>
      </c>
      <c r="H219" s="497" t="e">
        <f>#REF!</f>
        <v>#REF!</v>
      </c>
      <c r="I219" s="497" t="e">
        <f>#REF!</f>
        <v>#REF!</v>
      </c>
      <c r="J219" s="497" t="e">
        <f>#REF!</f>
        <v>#REF!</v>
      </c>
      <c r="K219" s="432" t="e">
        <f t="shared" si="20"/>
        <v>#REF!</v>
      </c>
      <c r="L219" s="432" t="s">
        <v>753</v>
      </c>
      <c r="M219" s="432" t="e">
        <f t="shared" si="21"/>
        <v>#REF!</v>
      </c>
      <c r="N219" s="432" t="e">
        <f t="shared" si="22"/>
        <v>#REF!</v>
      </c>
      <c r="O219" s="432" t="e">
        <f t="shared" si="23"/>
        <v>#REF!</v>
      </c>
      <c r="P219" s="432" t="s">
        <v>753</v>
      </c>
      <c r="Q219" s="432" t="e">
        <f t="shared" si="24"/>
        <v>#REF!</v>
      </c>
      <c r="R219" s="432" t="e">
        <f t="shared" si="25"/>
        <v>#REF!</v>
      </c>
    </row>
    <row r="220" ht="18.75" spans="1:1">
      <c r="A220" s="434"/>
    </row>
    <row r="221" ht="18.75" spans="1:6">
      <c r="A221" s="434" t="s">
        <v>683</v>
      </c>
      <c r="B221" s="435" t="s">
        <v>792</v>
      </c>
      <c r="C221" s="435"/>
      <c r="D221" s="435"/>
      <c r="E221" s="435"/>
      <c r="F221" s="435"/>
    </row>
    <row r="222" ht="18.75" spans="1:6">
      <c r="A222" s="434" t="s">
        <v>683</v>
      </c>
      <c r="B222" s="450" t="s">
        <v>5</v>
      </c>
      <c r="C222" s="450" t="s">
        <v>6</v>
      </c>
      <c r="D222" s="450" t="s">
        <v>7</v>
      </c>
      <c r="E222" s="451" t="s">
        <v>8</v>
      </c>
      <c r="F222" s="450" t="s">
        <v>729</v>
      </c>
    </row>
    <row r="223" ht="18.75" spans="1:10">
      <c r="A223" s="434" t="s">
        <v>683</v>
      </c>
      <c r="B223" s="480" t="s">
        <v>793</v>
      </c>
      <c r="C223" s="454">
        <f>'4-9在建工程汇总'!C7</f>
        <v>0</v>
      </c>
      <c r="D223" s="454">
        <f>'4-9在建工程汇总'!D7</f>
        <v>0</v>
      </c>
      <c r="E223" s="454">
        <f>'4-9在建工程汇总'!E7</f>
        <v>0</v>
      </c>
      <c r="F223" s="454" t="str">
        <f>'4-9在建工程汇总'!F7</f>
        <v/>
      </c>
      <c r="G223" s="432" t="str">
        <f>IF(E223&lt;&gt;0,IF(C223=0,J223,I223),H223)</f>
        <v>无增减值变化</v>
      </c>
      <c r="H223" s="432" t="s">
        <v>720</v>
      </c>
      <c r="I223" s="432" t="e">
        <f>IF(E223&gt;0,CONCATENATE("评估值增值",TEXT(E223,"#,##0.00"),"元，增值率",ROUND(F223,2),"%"),CONCATENATE("评估值减值",TEXT(-E223,"#,##0.00"),"元，减值率",ROUND(-F223,2),"%"))</f>
        <v>#VALUE!</v>
      </c>
      <c r="J223" s="432" t="str">
        <f>IF(E223&gt;0,CONCATENATE("评估值增值",TEXT(E223,"#,##0.00"),"元"),CONCATENATE("评估值减值",TEXT(-E223,"#,##0.00"),"元"))</f>
        <v>评估值减值0.00元</v>
      </c>
    </row>
    <row r="224" ht="18.75" spans="1:10">
      <c r="A224" s="434" t="s">
        <v>683</v>
      </c>
      <c r="B224" s="480" t="s">
        <v>794</v>
      </c>
      <c r="C224" s="454">
        <f>'4-9在建工程汇总'!C8</f>
        <v>0</v>
      </c>
      <c r="D224" s="454">
        <f>'4-9在建工程汇总'!D8</f>
        <v>0</v>
      </c>
      <c r="E224" s="454">
        <f>'4-9在建工程汇总'!E8</f>
        <v>0</v>
      </c>
      <c r="F224" s="454" t="str">
        <f>'4-9在建工程汇总'!F8</f>
        <v/>
      </c>
      <c r="G224" s="432" t="str">
        <f t="shared" ref="G224:G228" si="26">IF(E224&lt;&gt;0,IF(C224=0,J224,I224),H224)</f>
        <v>无增减值变化</v>
      </c>
      <c r="H224" s="432" t="s">
        <v>720</v>
      </c>
      <c r="I224" s="432" t="e">
        <f t="shared" ref="I224:I228" si="27">IF(E224&gt;0,CONCATENATE("评估值增值",TEXT(E224,"#,##0.00"),"元，增值率",ROUND(F224,2),"%"),CONCATENATE("评估值减值",TEXT(-E224,"#,##0.00"),"元，减值率",ROUND(-F224,2),"%"))</f>
        <v>#VALUE!</v>
      </c>
      <c r="J224" s="432" t="str">
        <f t="shared" ref="J224:J228" si="28">IF(E224&gt;0,CONCATENATE("评估值增值",TEXT(E224,"#,##0.00"),"元"),CONCATENATE("评估值减值",TEXT(-E224,"#,##0.00"),"元"))</f>
        <v>评估值减值0.00元</v>
      </c>
    </row>
    <row r="225" ht="18.75" spans="1:10">
      <c r="A225" s="434" t="s">
        <v>683</v>
      </c>
      <c r="B225" s="491" t="s">
        <v>795</v>
      </c>
      <c r="C225" s="454">
        <f>'4-9在建工程汇总'!C9</f>
        <v>0</v>
      </c>
      <c r="D225" s="454">
        <f>'4-9在建工程汇总'!D9</f>
        <v>0</v>
      </c>
      <c r="E225" s="454">
        <f>'4-9在建工程汇总'!E9</f>
        <v>0</v>
      </c>
      <c r="F225" s="454" t="str">
        <f>'4-9在建工程汇总'!F9</f>
        <v/>
      </c>
      <c r="G225" s="432" t="str">
        <f t="shared" si="26"/>
        <v>无增减值变化</v>
      </c>
      <c r="H225" s="432" t="s">
        <v>720</v>
      </c>
      <c r="I225" s="432" t="e">
        <f t="shared" si="27"/>
        <v>#VALUE!</v>
      </c>
      <c r="J225" s="432" t="str">
        <f t="shared" si="28"/>
        <v>评估值减值0.00元</v>
      </c>
    </row>
    <row r="226" ht="18.75" spans="1:10">
      <c r="A226" s="434" t="s">
        <v>683</v>
      </c>
      <c r="B226" s="491" t="s">
        <v>411</v>
      </c>
      <c r="C226" s="454">
        <f>'4-9在建工程汇总'!C10</f>
        <v>0</v>
      </c>
      <c r="D226" s="454">
        <f>'4-9在建工程汇总'!D10</f>
        <v>0</v>
      </c>
      <c r="E226" s="454">
        <f>'4-9在建工程汇总'!E10</f>
        <v>0</v>
      </c>
      <c r="F226" s="454" t="str">
        <f>'4-9在建工程汇总'!F10</f>
        <v/>
      </c>
      <c r="G226" s="432" t="str">
        <f t="shared" si="26"/>
        <v>无增减值变化</v>
      </c>
      <c r="H226" s="432" t="s">
        <v>720</v>
      </c>
      <c r="I226" s="432" t="e">
        <f t="shared" si="27"/>
        <v>#VALUE!</v>
      </c>
      <c r="J226" s="432" t="str">
        <f t="shared" si="28"/>
        <v>评估值减值0.00元</v>
      </c>
    </row>
    <row r="227" ht="18.75" spans="1:10">
      <c r="A227" s="434" t="s">
        <v>683</v>
      </c>
      <c r="B227" s="480" t="s">
        <v>785</v>
      </c>
      <c r="C227" s="454">
        <f>'4-9在建工程汇总'!C26</f>
        <v>0</v>
      </c>
      <c r="D227" s="454"/>
      <c r="E227" s="454"/>
      <c r="F227" s="454"/>
      <c r="G227" s="432" t="str">
        <f t="shared" si="26"/>
        <v>无增减值变化</v>
      </c>
      <c r="H227" s="432" t="s">
        <v>720</v>
      </c>
      <c r="I227" s="432" t="str">
        <f t="shared" si="27"/>
        <v>评估值减值0.00元，减值率0%</v>
      </c>
      <c r="J227" s="432" t="str">
        <f t="shared" si="28"/>
        <v>评估值减值0.00元</v>
      </c>
    </row>
    <row r="228" ht="18.75" spans="1:10">
      <c r="A228" s="434" t="s">
        <v>683</v>
      </c>
      <c r="B228" s="492" t="s">
        <v>452</v>
      </c>
      <c r="C228" s="458">
        <f>'4-9在建工程汇总'!C27</f>
        <v>0</v>
      </c>
      <c r="D228" s="458">
        <f>'4-9在建工程汇总'!D27</f>
        <v>0</v>
      </c>
      <c r="E228" s="458">
        <f>'4-9在建工程汇总'!E27</f>
        <v>0</v>
      </c>
      <c r="F228" s="458" t="str">
        <f>'4-9在建工程汇总'!F27</f>
        <v/>
      </c>
      <c r="G228" s="432" t="str">
        <f t="shared" si="26"/>
        <v>无增减值变化</v>
      </c>
      <c r="H228" s="432" t="s">
        <v>720</v>
      </c>
      <c r="I228" s="432" t="e">
        <f t="shared" si="27"/>
        <v>#VALUE!</v>
      </c>
      <c r="J228" s="432" t="str">
        <f t="shared" si="28"/>
        <v>评估值减值0.00元</v>
      </c>
    </row>
    <row r="229" ht="18.75" spans="1:1">
      <c r="A229" s="434"/>
    </row>
    <row r="230" ht="18.75" spans="1:7">
      <c r="A230" s="434" t="s">
        <v>683</v>
      </c>
      <c r="B230" s="435" t="s">
        <v>796</v>
      </c>
      <c r="C230" s="435"/>
      <c r="D230" s="435"/>
      <c r="E230" s="435"/>
      <c r="F230" s="435"/>
      <c r="G230" s="435"/>
    </row>
    <row r="231" ht="18.75" spans="1:7">
      <c r="A231" s="434" t="s">
        <v>683</v>
      </c>
      <c r="B231" s="452" t="s">
        <v>5</v>
      </c>
      <c r="C231" s="472" t="s">
        <v>6</v>
      </c>
      <c r="D231" s="452" t="s">
        <v>7</v>
      </c>
      <c r="E231" s="473" t="s">
        <v>8</v>
      </c>
      <c r="F231" s="452" t="s">
        <v>729</v>
      </c>
      <c r="G231" s="472" t="s">
        <v>730</v>
      </c>
    </row>
    <row r="232" ht="18.75" spans="1:11">
      <c r="A232" s="434" t="s">
        <v>683</v>
      </c>
      <c r="B232" s="474" t="s">
        <v>334</v>
      </c>
      <c r="C232" s="464">
        <f>'5-流动负债汇总'!C7</f>
        <v>0</v>
      </c>
      <c r="D232" s="464">
        <f>'5-流动负债汇总'!D7</f>
        <v>0</v>
      </c>
      <c r="E232" s="464">
        <f>'5-流动负债汇总'!E7</f>
        <v>0</v>
      </c>
      <c r="F232" s="464" t="str">
        <f>'5-流动负债汇总'!F7</f>
        <v/>
      </c>
      <c r="G232" s="450" t="str">
        <f t="shared" ref="G232:G244" si="29">IF(C232=0,"",B232&amp;"、")</f>
        <v/>
      </c>
      <c r="H232" s="432" t="str">
        <f t="shared" ref="H232:H245" si="30">IF(E232&lt;&gt;0,IF(C232=0,K232,J232),I232)</f>
        <v>无增减值变化</v>
      </c>
      <c r="I232" s="432" t="s">
        <v>753</v>
      </c>
      <c r="J232" s="432" t="e">
        <f>IF(E232&gt;0,CONCATENATE("评估值增值",TEXT(E232,"#,##0.00"),"元，增值率",ROUND(F232,2),"%"),CONCATENATE("评估值减值",TEXT(-E232,"#,##0.00"),"元，减值率",ROUND(-F232,2),"%"))</f>
        <v>#VALUE!</v>
      </c>
      <c r="K232" s="432" t="str">
        <f t="shared" ref="K232:K245" si="31">IF(E232&gt;0,CONCATENATE("评估值增值",TEXT(E232,"#,##0.00"),"元"),CONCATENATE("评估值减值",TEXT(-E232,"#,##0.00"),"元"))</f>
        <v>评估值减值0.00元</v>
      </c>
    </row>
    <row r="233" ht="18.75" spans="1:11">
      <c r="A233" s="434" t="s">
        <v>683</v>
      </c>
      <c r="B233" s="474" t="s">
        <v>336</v>
      </c>
      <c r="C233" s="464">
        <f>'5-流动负债汇总'!C8</f>
        <v>0</v>
      </c>
      <c r="D233" s="464">
        <f>'5-流动负债汇总'!D8</f>
        <v>0</v>
      </c>
      <c r="E233" s="464">
        <f>'5-流动负债汇总'!E8</f>
        <v>0</v>
      </c>
      <c r="F233" s="464" t="str">
        <f>'5-流动负债汇总'!F8</f>
        <v/>
      </c>
      <c r="G233" s="450" t="str">
        <f t="shared" si="29"/>
        <v/>
      </c>
      <c r="H233" s="432" t="str">
        <f t="shared" si="30"/>
        <v>无增减值变化</v>
      </c>
      <c r="I233" s="432" t="s">
        <v>753</v>
      </c>
      <c r="J233" s="432" t="e">
        <f t="shared" ref="J233:J245" si="32">IF(E233&gt;0,CONCATENATE("评估值增值",TEXT(E233,"#,##0.00"),"元，增值率",ROUND(F233,2),"%"),CONCATENATE("评估值减值",TEXT(-E233,"#,##0.00"),"元，减值率",ROUND(-F233,2),"%"))</f>
        <v>#VALUE!</v>
      </c>
      <c r="K233" s="432" t="str">
        <f t="shared" si="31"/>
        <v>评估值减值0.00元</v>
      </c>
    </row>
    <row r="234" ht="18.75" spans="1:11">
      <c r="A234" s="434" t="s">
        <v>683</v>
      </c>
      <c r="B234" s="480" t="s">
        <v>338</v>
      </c>
      <c r="C234" s="464">
        <f>'5-流动负债汇总'!C9</f>
        <v>0</v>
      </c>
      <c r="D234" s="464">
        <f>'5-流动负债汇总'!D9</f>
        <v>0</v>
      </c>
      <c r="E234" s="464">
        <f>'5-流动负债汇总'!E9</f>
        <v>0</v>
      </c>
      <c r="F234" s="464" t="str">
        <f>'5-流动负债汇总'!F9</f>
        <v/>
      </c>
      <c r="G234" s="450" t="str">
        <f t="shared" si="29"/>
        <v/>
      </c>
      <c r="H234" s="432" t="str">
        <f t="shared" si="30"/>
        <v>无增减值变化</v>
      </c>
      <c r="I234" s="433" t="s">
        <v>720</v>
      </c>
      <c r="J234" s="432" t="e">
        <f t="shared" si="32"/>
        <v>#VALUE!</v>
      </c>
      <c r="K234" s="432" t="str">
        <f t="shared" si="31"/>
        <v>评估值减值0.00元</v>
      </c>
    </row>
    <row r="235" ht="18.75" spans="1:11">
      <c r="A235" s="434" t="s">
        <v>683</v>
      </c>
      <c r="B235" s="474" t="s">
        <v>341</v>
      </c>
      <c r="C235" s="464">
        <f>'5-流动负债汇总'!C10</f>
        <v>0</v>
      </c>
      <c r="D235" s="464">
        <f>'5-流动负债汇总'!D10</f>
        <v>0</v>
      </c>
      <c r="E235" s="464">
        <f>'5-流动负债汇总'!E10</f>
        <v>0</v>
      </c>
      <c r="F235" s="464" t="str">
        <f>'5-流动负债汇总'!F10</f>
        <v/>
      </c>
      <c r="G235" s="450" t="str">
        <f t="shared" si="29"/>
        <v/>
      </c>
      <c r="H235" s="432" t="str">
        <f t="shared" si="30"/>
        <v>无增减值变化</v>
      </c>
      <c r="I235" s="432" t="s">
        <v>753</v>
      </c>
      <c r="J235" s="432" t="e">
        <f t="shared" si="32"/>
        <v>#VALUE!</v>
      </c>
      <c r="K235" s="432" t="str">
        <f t="shared" si="31"/>
        <v>评估值减值0.00元</v>
      </c>
    </row>
    <row r="236" ht="18.75" spans="1:11">
      <c r="A236" s="434" t="s">
        <v>683</v>
      </c>
      <c r="B236" s="474" t="s">
        <v>343</v>
      </c>
      <c r="C236" s="464">
        <f>'5-流动负债汇总'!C11</f>
        <v>0</v>
      </c>
      <c r="D236" s="464">
        <f>'5-流动负债汇总'!D11</f>
        <v>0</v>
      </c>
      <c r="E236" s="464">
        <f>'5-流动负债汇总'!E11</f>
        <v>0</v>
      </c>
      <c r="F236" s="464" t="str">
        <f>'5-流动负债汇总'!F11</f>
        <v/>
      </c>
      <c r="G236" s="450" t="str">
        <f t="shared" si="29"/>
        <v/>
      </c>
      <c r="H236" s="432" t="str">
        <f t="shared" si="30"/>
        <v>无增减值变化</v>
      </c>
      <c r="I236" s="433" t="s">
        <v>720</v>
      </c>
      <c r="J236" s="432" t="e">
        <f t="shared" si="32"/>
        <v>#VALUE!</v>
      </c>
      <c r="K236" s="432" t="str">
        <f t="shared" si="31"/>
        <v>评估值减值0.00元</v>
      </c>
    </row>
    <row r="237" ht="18.75" spans="1:11">
      <c r="A237" s="434" t="s">
        <v>683</v>
      </c>
      <c r="B237" s="480" t="s">
        <v>345</v>
      </c>
      <c r="C237" s="464">
        <f>'5-流动负债汇总'!C12</f>
        <v>0</v>
      </c>
      <c r="D237" s="464">
        <f>'5-流动负债汇总'!D12</f>
        <v>0</v>
      </c>
      <c r="E237" s="464">
        <f>'5-流动负债汇总'!E12</f>
        <v>0</v>
      </c>
      <c r="F237" s="464" t="str">
        <f>'5-流动负债汇总'!F12</f>
        <v/>
      </c>
      <c r="G237" s="450" t="str">
        <f t="shared" si="29"/>
        <v/>
      </c>
      <c r="H237" s="432" t="str">
        <f t="shared" si="30"/>
        <v>无增减值变化</v>
      </c>
      <c r="I237" s="432" t="s">
        <v>753</v>
      </c>
      <c r="J237" s="432" t="e">
        <f t="shared" si="32"/>
        <v>#VALUE!</v>
      </c>
      <c r="K237" s="432" t="str">
        <f t="shared" si="31"/>
        <v>评估值减值0.00元</v>
      </c>
    </row>
    <row r="238" ht="18.75" spans="1:11">
      <c r="A238" s="434" t="s">
        <v>683</v>
      </c>
      <c r="B238" s="480" t="s">
        <v>347</v>
      </c>
      <c r="C238" s="464">
        <f>'5-流动负债汇总'!C13</f>
        <v>0</v>
      </c>
      <c r="D238" s="464">
        <f>'5-流动负债汇总'!D13</f>
        <v>0</v>
      </c>
      <c r="E238" s="464">
        <f>'5-流动负债汇总'!E13</f>
        <v>0</v>
      </c>
      <c r="F238" s="464" t="str">
        <f>'5-流动负债汇总'!F13</f>
        <v/>
      </c>
      <c r="G238" s="450" t="str">
        <f t="shared" si="29"/>
        <v/>
      </c>
      <c r="H238" s="432" t="str">
        <f t="shared" si="30"/>
        <v>无增减值变化</v>
      </c>
      <c r="I238" s="432" t="s">
        <v>753</v>
      </c>
      <c r="J238" s="432" t="e">
        <f t="shared" si="32"/>
        <v>#VALUE!</v>
      </c>
      <c r="K238" s="432" t="str">
        <f t="shared" si="31"/>
        <v>评估值减值0.00元</v>
      </c>
    </row>
    <row r="239" ht="18.75" spans="1:11">
      <c r="A239" s="434" t="s">
        <v>683</v>
      </c>
      <c r="B239" s="474" t="s">
        <v>349</v>
      </c>
      <c r="C239" s="464">
        <f>'5-流动负债汇总'!C14</f>
        <v>0</v>
      </c>
      <c r="D239" s="464">
        <f>'5-流动负债汇总'!D14</f>
        <v>0</v>
      </c>
      <c r="E239" s="464">
        <f>'5-流动负债汇总'!E14</f>
        <v>0</v>
      </c>
      <c r="F239" s="464" t="str">
        <f>'5-流动负债汇总'!F14</f>
        <v/>
      </c>
      <c r="G239" s="450" t="str">
        <f t="shared" si="29"/>
        <v/>
      </c>
      <c r="H239" s="432" t="str">
        <f t="shared" si="30"/>
        <v>无增减值变化</v>
      </c>
      <c r="I239" s="432" t="s">
        <v>753</v>
      </c>
      <c r="J239" s="432" t="e">
        <f t="shared" si="32"/>
        <v>#VALUE!</v>
      </c>
      <c r="K239" s="432" t="str">
        <f t="shared" si="31"/>
        <v>评估值减值0.00元</v>
      </c>
    </row>
    <row r="240" ht="18.75" spans="1:11">
      <c r="A240" s="434" t="s">
        <v>683</v>
      </c>
      <c r="B240" s="474" t="s">
        <v>351</v>
      </c>
      <c r="C240" s="464">
        <f>'5-流动负债汇总'!C15</f>
        <v>0</v>
      </c>
      <c r="D240" s="464">
        <f>'5-流动负债汇总'!D15</f>
        <v>0</v>
      </c>
      <c r="E240" s="464">
        <f>'5-流动负债汇总'!E15</f>
        <v>0</v>
      </c>
      <c r="F240" s="464" t="str">
        <f>'5-流动负债汇总'!F15</f>
        <v/>
      </c>
      <c r="G240" s="450" t="str">
        <f t="shared" si="29"/>
        <v/>
      </c>
      <c r="H240" s="432" t="str">
        <f t="shared" si="30"/>
        <v>无增减值变化</v>
      </c>
      <c r="I240" s="432" t="s">
        <v>753</v>
      </c>
      <c r="J240" s="432" t="e">
        <f t="shared" si="32"/>
        <v>#VALUE!</v>
      </c>
      <c r="K240" s="432" t="str">
        <f t="shared" si="31"/>
        <v>评估值减值0.00元</v>
      </c>
    </row>
    <row r="241" ht="18.75" spans="1:11">
      <c r="A241" s="434" t="s">
        <v>683</v>
      </c>
      <c r="B241" s="474" t="s">
        <v>353</v>
      </c>
      <c r="C241" s="464">
        <f>'5-流动负债汇总'!C16</f>
        <v>0</v>
      </c>
      <c r="D241" s="464">
        <f>'5-流动负债汇总'!D16</f>
        <v>0</v>
      </c>
      <c r="E241" s="464">
        <f>'5-流动负债汇总'!E16</f>
        <v>0</v>
      </c>
      <c r="F241" s="464" t="str">
        <f>'5-流动负债汇总'!F16</f>
        <v/>
      </c>
      <c r="G241" s="450" t="str">
        <f t="shared" si="29"/>
        <v/>
      </c>
      <c r="H241" s="432" t="str">
        <f t="shared" si="30"/>
        <v>无增减值变化</v>
      </c>
      <c r="I241" s="432" t="s">
        <v>753</v>
      </c>
      <c r="J241" s="432" t="e">
        <f t="shared" si="32"/>
        <v>#VALUE!</v>
      </c>
      <c r="K241" s="432" t="str">
        <f t="shared" si="31"/>
        <v>评估值减值0.00元</v>
      </c>
    </row>
    <row r="242" ht="18.75" spans="1:11">
      <c r="A242" s="434" t="s">
        <v>683</v>
      </c>
      <c r="B242" s="480" t="s">
        <v>355</v>
      </c>
      <c r="C242" s="464">
        <f>'5-流动负债汇总'!C17</f>
        <v>0</v>
      </c>
      <c r="D242" s="464">
        <f>'5-流动负债汇总'!D17</f>
        <v>0</v>
      </c>
      <c r="E242" s="464">
        <f>'5-流动负债汇总'!E17</f>
        <v>0</v>
      </c>
      <c r="F242" s="464" t="str">
        <f>'5-流动负债汇总'!F17</f>
        <v/>
      </c>
      <c r="G242" s="450" t="str">
        <f t="shared" si="29"/>
        <v/>
      </c>
      <c r="H242" s="432" t="str">
        <f t="shared" si="30"/>
        <v>无增减值变化</v>
      </c>
      <c r="I242" s="432" t="s">
        <v>753</v>
      </c>
      <c r="J242" s="432" t="e">
        <f t="shared" si="32"/>
        <v>#VALUE!</v>
      </c>
      <c r="K242" s="432" t="str">
        <f t="shared" si="31"/>
        <v>评估值减值0.00元</v>
      </c>
    </row>
    <row r="243" ht="18.75" spans="1:11">
      <c r="A243" s="434" t="s">
        <v>683</v>
      </c>
      <c r="B243" s="474" t="s">
        <v>357</v>
      </c>
      <c r="C243" s="464">
        <f>'5-流动负债汇总'!C18</f>
        <v>0</v>
      </c>
      <c r="D243" s="464">
        <f>'5-流动负债汇总'!D18</f>
        <v>0</v>
      </c>
      <c r="E243" s="464">
        <f>'5-流动负债汇总'!E18</f>
        <v>0</v>
      </c>
      <c r="F243" s="464" t="str">
        <f>'5-流动负债汇总'!F18</f>
        <v/>
      </c>
      <c r="G243" s="450" t="str">
        <f t="shared" si="29"/>
        <v/>
      </c>
      <c r="H243" s="432" t="str">
        <f t="shared" si="30"/>
        <v>无增减值变化</v>
      </c>
      <c r="I243" s="432" t="s">
        <v>753</v>
      </c>
      <c r="J243" s="432" t="e">
        <f t="shared" si="32"/>
        <v>#VALUE!</v>
      </c>
      <c r="K243" s="432" t="str">
        <f t="shared" si="31"/>
        <v>评估值减值0.00元</v>
      </c>
    </row>
    <row r="244" ht="18.75" spans="1:11">
      <c r="A244" s="434" t="s">
        <v>683</v>
      </c>
      <c r="B244" s="474" t="s">
        <v>359</v>
      </c>
      <c r="C244" s="464">
        <f>'5-流动负债汇总'!C19</f>
        <v>0</v>
      </c>
      <c r="D244" s="464">
        <f>'5-流动负债汇总'!D19</f>
        <v>0</v>
      </c>
      <c r="E244" s="464">
        <f>'5-流动负债汇总'!E19</f>
        <v>0</v>
      </c>
      <c r="F244" s="464" t="str">
        <f>'5-流动负债汇总'!F19</f>
        <v/>
      </c>
      <c r="G244" s="450" t="str">
        <f t="shared" si="29"/>
        <v/>
      </c>
      <c r="H244" s="432" t="str">
        <f t="shared" si="30"/>
        <v>无增减值变化</v>
      </c>
      <c r="I244" s="432" t="s">
        <v>753</v>
      </c>
      <c r="J244" s="432" t="e">
        <f t="shared" si="32"/>
        <v>#VALUE!</v>
      </c>
      <c r="K244" s="432" t="str">
        <f t="shared" si="31"/>
        <v>评估值减值0.00元</v>
      </c>
    </row>
    <row r="245" ht="18.75" spans="1:11">
      <c r="A245" s="434" t="s">
        <v>683</v>
      </c>
      <c r="B245" s="498" t="s">
        <v>659</v>
      </c>
      <c r="C245" s="476">
        <f>'5-流动负债汇总'!C29</f>
        <v>0</v>
      </c>
      <c r="D245" s="476">
        <f>'5-流动负债汇总'!D29</f>
        <v>0</v>
      </c>
      <c r="E245" s="476">
        <f>'5-流动负债汇总'!E29</f>
        <v>0</v>
      </c>
      <c r="F245" s="476" t="str">
        <f>'5-流动负债汇总'!F29</f>
        <v/>
      </c>
      <c r="G245" s="475"/>
      <c r="H245" s="432" t="str">
        <f t="shared" si="30"/>
        <v>无增减值变化</v>
      </c>
      <c r="I245" s="432" t="s">
        <v>753</v>
      </c>
      <c r="J245" s="432" t="e">
        <f t="shared" si="32"/>
        <v>#VALUE!</v>
      </c>
      <c r="K245" s="432" t="str">
        <f t="shared" si="31"/>
        <v>评估值减值0.00元</v>
      </c>
    </row>
    <row r="246" ht="18.75" spans="1:1">
      <c r="A246" s="434"/>
    </row>
    <row r="247" ht="18.75" spans="1:7">
      <c r="A247" s="434" t="s">
        <v>683</v>
      </c>
      <c r="B247" s="435" t="s">
        <v>797</v>
      </c>
      <c r="C247" s="435"/>
      <c r="D247" s="435"/>
      <c r="E247" s="435"/>
      <c r="F247" s="435"/>
      <c r="G247" s="435"/>
    </row>
    <row r="248" ht="18.75" spans="1:7">
      <c r="A248" s="434" t="s">
        <v>683</v>
      </c>
      <c r="B248" s="452" t="s">
        <v>5</v>
      </c>
      <c r="C248" s="472" t="s">
        <v>6</v>
      </c>
      <c r="D248" s="452" t="s">
        <v>7</v>
      </c>
      <c r="E248" s="473" t="s">
        <v>8</v>
      </c>
      <c r="F248" s="452" t="s">
        <v>729</v>
      </c>
      <c r="G248" s="472" t="s">
        <v>730</v>
      </c>
    </row>
    <row r="249" ht="18.75" spans="1:11">
      <c r="A249" s="434" t="s">
        <v>683</v>
      </c>
      <c r="B249" s="474" t="s">
        <v>365</v>
      </c>
      <c r="C249" s="464">
        <f>'6-非流动负债汇总'!C7</f>
        <v>0</v>
      </c>
      <c r="D249" s="464">
        <f>'6-非流动负债汇总'!D7</f>
        <v>0</v>
      </c>
      <c r="E249" s="464">
        <f>'6-非流动负债汇总'!E7</f>
        <v>0</v>
      </c>
      <c r="F249" s="464" t="str">
        <f>'6-非流动负债汇总'!F7</f>
        <v/>
      </c>
      <c r="G249" s="450" t="str">
        <f t="shared" ref="G249:G256" si="33">IF(C249=0,"",B249&amp;"、")</f>
        <v/>
      </c>
      <c r="H249" s="432" t="str">
        <f t="shared" ref="H249:H257" si="34">IF(E249&lt;&gt;0,IF(C249=0,K249,J249),I249)</f>
        <v>无增减值变化</v>
      </c>
      <c r="I249" s="432" t="s">
        <v>753</v>
      </c>
      <c r="J249" s="432" t="e">
        <f>IF(E249&gt;0,CONCATENATE("评估值增值",TEXT(E249,"#,##0.00"),"元，增值率",ROUND(F249,2),"%"),CONCATENATE("评估值减值",TEXT(-E249,"#,##0.00"),"元，减值率",ROUND(-F249,2),"%"))</f>
        <v>#VALUE!</v>
      </c>
      <c r="K249" s="432" t="str">
        <f t="shared" ref="K249:K257" si="35">IF(E249&gt;0,CONCATENATE("评估值增值",TEXT(E249,"#,##0.00"),"元"),CONCATENATE("评估值减值",TEXT(-E249,"#,##0.00"),"元"))</f>
        <v>评估值减值0.00元</v>
      </c>
    </row>
    <row r="250" ht="18.75" spans="1:11">
      <c r="A250" s="434" t="s">
        <v>683</v>
      </c>
      <c r="B250" s="474" t="s">
        <v>367</v>
      </c>
      <c r="C250" s="464">
        <f>'6-非流动负债汇总'!C8</f>
        <v>0</v>
      </c>
      <c r="D250" s="464">
        <f>'6-非流动负债汇总'!D8</f>
        <v>0</v>
      </c>
      <c r="E250" s="464">
        <f>'6-非流动负债汇总'!E8</f>
        <v>0</v>
      </c>
      <c r="F250" s="464" t="str">
        <f>'6-非流动负债汇总'!F8</f>
        <v/>
      </c>
      <c r="G250" s="450" t="str">
        <f t="shared" si="33"/>
        <v/>
      </c>
      <c r="H250" s="432" t="str">
        <f t="shared" si="34"/>
        <v>无增减值变化</v>
      </c>
      <c r="I250" s="432" t="s">
        <v>753</v>
      </c>
      <c r="J250" s="432" t="e">
        <f t="shared" ref="J250:J257" si="36">IF(E250&gt;0,CONCATENATE("评估值增值",TEXT(E250,"#,##0.00"),"元，增值率",ROUND(F250,2),"%"),CONCATENATE("评估值减值",TEXT(-E250,"#,##0.00"),"元，减值率",ROUND(-F250,2),"%"))</f>
        <v>#VALUE!</v>
      </c>
      <c r="K250" s="432" t="str">
        <f t="shared" si="35"/>
        <v>评估值减值0.00元</v>
      </c>
    </row>
    <row r="251" ht="18.75" spans="1:11">
      <c r="A251" s="434" t="s">
        <v>683</v>
      </c>
      <c r="B251" s="480" t="s">
        <v>369</v>
      </c>
      <c r="C251" s="464">
        <f>'6-非流动负债汇总'!C9</f>
        <v>0</v>
      </c>
      <c r="D251" s="464">
        <f>'6-非流动负债汇总'!D9</f>
        <v>0</v>
      </c>
      <c r="E251" s="464">
        <f>'6-非流动负债汇总'!E9</f>
        <v>0</v>
      </c>
      <c r="F251" s="464" t="str">
        <f>'6-非流动负债汇总'!F9</f>
        <v/>
      </c>
      <c r="G251" s="450" t="str">
        <f t="shared" si="33"/>
        <v/>
      </c>
      <c r="H251" s="432" t="str">
        <f t="shared" si="34"/>
        <v>无增减值变化</v>
      </c>
      <c r="I251" s="432" t="s">
        <v>753</v>
      </c>
      <c r="J251" s="432" t="e">
        <f t="shared" si="36"/>
        <v>#VALUE!</v>
      </c>
      <c r="K251" s="432" t="str">
        <f t="shared" si="35"/>
        <v>评估值减值0.00元</v>
      </c>
    </row>
    <row r="252" ht="18.75" spans="1:11">
      <c r="A252" s="434" t="s">
        <v>683</v>
      </c>
      <c r="B252" s="480" t="s">
        <v>371</v>
      </c>
      <c r="C252" s="464">
        <f>'6-非流动负债汇总'!C10</f>
        <v>0</v>
      </c>
      <c r="D252" s="464">
        <f>'6-非流动负债汇总'!D10</f>
        <v>0</v>
      </c>
      <c r="E252" s="464">
        <f>'6-非流动负债汇总'!E10</f>
        <v>0</v>
      </c>
      <c r="F252" s="464" t="str">
        <f>'6-非流动负债汇总'!F10</f>
        <v/>
      </c>
      <c r="G252" s="450" t="str">
        <f t="shared" si="33"/>
        <v/>
      </c>
      <c r="H252" s="432" t="str">
        <f t="shared" si="34"/>
        <v>无增减值变化</v>
      </c>
      <c r="I252" s="432" t="s">
        <v>753</v>
      </c>
      <c r="J252" s="432" t="e">
        <f t="shared" si="36"/>
        <v>#VALUE!</v>
      </c>
      <c r="K252" s="432" t="str">
        <f t="shared" si="35"/>
        <v>评估值减值0.00元</v>
      </c>
    </row>
    <row r="253" ht="18.75" spans="1:11">
      <c r="A253" s="434" t="s">
        <v>683</v>
      </c>
      <c r="B253" s="474" t="s">
        <v>374</v>
      </c>
      <c r="C253" s="464">
        <f>'6-非流动负债汇总'!C11</f>
        <v>0</v>
      </c>
      <c r="D253" s="464">
        <f>'6-非流动负债汇总'!D11</f>
        <v>0</v>
      </c>
      <c r="E253" s="464">
        <f>'6-非流动负债汇总'!E11</f>
        <v>0</v>
      </c>
      <c r="F253" s="464" t="str">
        <f>'6-非流动负债汇总'!F11</f>
        <v/>
      </c>
      <c r="G253" s="450" t="str">
        <f t="shared" si="33"/>
        <v/>
      </c>
      <c r="H253" s="432" t="str">
        <f t="shared" si="34"/>
        <v>无增减值变化</v>
      </c>
      <c r="I253" s="432" t="s">
        <v>753</v>
      </c>
      <c r="J253" s="432" t="e">
        <f t="shared" si="36"/>
        <v>#VALUE!</v>
      </c>
      <c r="K253" s="432" t="str">
        <f t="shared" si="35"/>
        <v>评估值减值0.00元</v>
      </c>
    </row>
    <row r="254" ht="18.75" spans="1:11">
      <c r="A254" s="434" t="s">
        <v>683</v>
      </c>
      <c r="B254" s="480" t="s">
        <v>377</v>
      </c>
      <c r="C254" s="464">
        <f>'6-非流动负债汇总'!C12</f>
        <v>0</v>
      </c>
      <c r="D254" s="464">
        <f>'6-非流动负债汇总'!D12</f>
        <v>0</v>
      </c>
      <c r="E254" s="464">
        <f>'6-非流动负债汇总'!E12</f>
        <v>0</v>
      </c>
      <c r="F254" s="464" t="str">
        <f>'6-非流动负债汇总'!F12</f>
        <v/>
      </c>
      <c r="G254" s="450" t="str">
        <f t="shared" si="33"/>
        <v/>
      </c>
      <c r="H254" s="432" t="str">
        <f t="shared" si="34"/>
        <v>无增减值变化</v>
      </c>
      <c r="I254" s="432" t="s">
        <v>753</v>
      </c>
      <c r="J254" s="432" t="e">
        <f t="shared" si="36"/>
        <v>#VALUE!</v>
      </c>
      <c r="K254" s="432" t="str">
        <f t="shared" si="35"/>
        <v>评估值减值0.00元</v>
      </c>
    </row>
    <row r="255" ht="18.75" spans="1:11">
      <c r="A255" s="434" t="s">
        <v>683</v>
      </c>
      <c r="B255" s="474" t="s">
        <v>380</v>
      </c>
      <c r="C255" s="464">
        <f>'6-非流动负债汇总'!C13</f>
        <v>0</v>
      </c>
      <c r="D255" s="464">
        <f>'6-非流动负债汇总'!D13</f>
        <v>0</v>
      </c>
      <c r="E255" s="464">
        <f>'6-非流动负债汇总'!E13</f>
        <v>0</v>
      </c>
      <c r="F255" s="464" t="str">
        <f>'6-非流动负债汇总'!F13</f>
        <v/>
      </c>
      <c r="G255" s="450" t="str">
        <f t="shared" si="33"/>
        <v/>
      </c>
      <c r="H255" s="432" t="str">
        <f t="shared" si="34"/>
        <v>无增减值变化</v>
      </c>
      <c r="I255" s="432" t="s">
        <v>753</v>
      </c>
      <c r="J255" s="432" t="e">
        <f t="shared" si="36"/>
        <v>#VALUE!</v>
      </c>
      <c r="K255" s="432" t="str">
        <f t="shared" si="35"/>
        <v>评估值减值0.00元</v>
      </c>
    </row>
    <row r="256" ht="18.75" spans="1:11">
      <c r="A256" s="434" t="s">
        <v>683</v>
      </c>
      <c r="B256" s="474" t="s">
        <v>383</v>
      </c>
      <c r="C256" s="464">
        <f>'6-非流动负债汇总'!C14</f>
        <v>0</v>
      </c>
      <c r="D256" s="464">
        <f>'6-非流动负债汇总'!D14</f>
        <v>0</v>
      </c>
      <c r="E256" s="464">
        <f>'6-非流动负债汇总'!E14</f>
        <v>0</v>
      </c>
      <c r="F256" s="464" t="str">
        <f>'6-非流动负债汇总'!F14</f>
        <v/>
      </c>
      <c r="G256" s="450" t="str">
        <f t="shared" si="33"/>
        <v/>
      </c>
      <c r="H256" s="432" t="str">
        <f t="shared" si="34"/>
        <v>无增减值变化</v>
      </c>
      <c r="I256" s="432" t="s">
        <v>753</v>
      </c>
      <c r="J256" s="432" t="e">
        <f t="shared" si="36"/>
        <v>#VALUE!</v>
      </c>
      <c r="K256" s="432" t="str">
        <f t="shared" si="35"/>
        <v>评估值减值0.00元</v>
      </c>
    </row>
    <row r="257" ht="18.75" spans="1:11">
      <c r="A257" s="434" t="s">
        <v>683</v>
      </c>
      <c r="B257" s="498" t="s">
        <v>666</v>
      </c>
      <c r="C257" s="476">
        <f>'6-非流动负债汇总'!C27</f>
        <v>0</v>
      </c>
      <c r="D257" s="476">
        <f>'6-非流动负债汇总'!D27</f>
        <v>0</v>
      </c>
      <c r="E257" s="476">
        <f>'6-非流动负债汇总'!E27</f>
        <v>0</v>
      </c>
      <c r="F257" s="476" t="str">
        <f>'6-非流动负债汇总'!F27</f>
        <v/>
      </c>
      <c r="G257" s="475"/>
      <c r="H257" s="432" t="str">
        <f t="shared" si="34"/>
        <v>无增减值变化</v>
      </c>
      <c r="I257" s="432" t="s">
        <v>753</v>
      </c>
      <c r="J257" s="432" t="e">
        <f t="shared" si="36"/>
        <v>#VALUE!</v>
      </c>
      <c r="K257" s="432" t="str">
        <f t="shared" si="35"/>
        <v>评估值减值0.00元</v>
      </c>
    </row>
    <row r="258" ht="18.75" spans="1:8">
      <c r="A258" s="434"/>
      <c r="B258" s="506"/>
      <c r="C258" s="507"/>
      <c r="D258" s="507"/>
      <c r="E258" s="507"/>
      <c r="F258" s="507"/>
      <c r="G258" s="508"/>
      <c r="H258" s="432"/>
    </row>
    <row r="259" ht="18.75" spans="1:7">
      <c r="A259" s="434" t="s">
        <v>683</v>
      </c>
      <c r="B259" s="509" t="s">
        <v>798</v>
      </c>
      <c r="C259" s="509"/>
      <c r="D259" s="509"/>
      <c r="E259" s="509"/>
      <c r="F259" s="509"/>
      <c r="G259" s="509"/>
    </row>
    <row r="260" ht="18.75" spans="1:6">
      <c r="A260" s="434" t="s">
        <v>683</v>
      </c>
      <c r="B260" s="510" t="e">
        <f>#REF!</f>
        <v>#REF!</v>
      </c>
      <c r="C260" s="511" t="e">
        <f>#REF!</f>
        <v>#REF!</v>
      </c>
      <c r="D260" s="512" t="e">
        <f>#REF!</f>
        <v>#REF!</v>
      </c>
      <c r="E260" s="512" t="e">
        <f>#REF!</f>
        <v>#REF!</v>
      </c>
      <c r="F260" s="512" t="e">
        <f>#REF!</f>
        <v>#REF!</v>
      </c>
    </row>
    <row r="261" ht="18.75" spans="1:6">
      <c r="A261" s="434" t="s">
        <v>683</v>
      </c>
      <c r="B261" s="513" t="e">
        <f>#REF!</f>
        <v>#REF!</v>
      </c>
      <c r="C261" s="514" t="e">
        <f>#REF!</f>
        <v>#REF!</v>
      </c>
      <c r="D261" s="514" t="e">
        <f>#REF!</f>
        <v>#REF!</v>
      </c>
      <c r="E261" s="515" t="e">
        <f>#REF!</f>
        <v>#REF!</v>
      </c>
      <c r="F261" s="516" t="e">
        <f>#REF!</f>
        <v>#REF!</v>
      </c>
    </row>
    <row r="262" ht="18.75" spans="1:6">
      <c r="A262" s="434" t="s">
        <v>683</v>
      </c>
      <c r="B262" s="517" t="e">
        <f>#REF!</f>
        <v>#REF!</v>
      </c>
      <c r="C262" s="518" t="e">
        <f>#REF!</f>
        <v>#REF!</v>
      </c>
      <c r="D262" s="518" t="e">
        <f>#REF!</f>
        <v>#REF!</v>
      </c>
      <c r="E262" s="519" t="e">
        <f>#REF!</f>
        <v>#REF!</v>
      </c>
      <c r="F262" s="520" t="e">
        <f>#REF!</f>
        <v>#REF!</v>
      </c>
    </row>
    <row r="263" ht="18.75" spans="1:6">
      <c r="A263" s="434" t="s">
        <v>683</v>
      </c>
      <c r="B263" s="517" t="e">
        <f>#REF!</f>
        <v>#REF!</v>
      </c>
      <c r="C263" s="518" t="e">
        <f>#REF!</f>
        <v>#REF!</v>
      </c>
      <c r="D263" s="518" t="e">
        <f>#REF!</f>
        <v>#REF!</v>
      </c>
      <c r="E263" s="519" t="e">
        <f>#REF!</f>
        <v>#REF!</v>
      </c>
      <c r="F263" s="520" t="e">
        <f>#REF!</f>
        <v>#REF!</v>
      </c>
    </row>
    <row r="264" ht="18.75" spans="1:6">
      <c r="A264" s="434" t="s">
        <v>683</v>
      </c>
      <c r="B264" s="517" t="e">
        <f>#REF!</f>
        <v>#REF!</v>
      </c>
      <c r="C264" s="518" t="e">
        <f>#REF!</f>
        <v>#REF!</v>
      </c>
      <c r="D264" s="518" t="e">
        <f>#REF!</f>
        <v>#REF!</v>
      </c>
      <c r="E264" s="519" t="e">
        <f>#REF!</f>
        <v>#REF!</v>
      </c>
      <c r="F264" s="520" t="e">
        <f>#REF!</f>
        <v>#REF!</v>
      </c>
    </row>
    <row r="265" ht="18.75" spans="1:6">
      <c r="A265" s="434" t="s">
        <v>683</v>
      </c>
      <c r="B265" s="517" t="e">
        <f>#REF!</f>
        <v>#REF!</v>
      </c>
      <c r="C265" s="518" t="e">
        <f>#REF!</f>
        <v>#REF!</v>
      </c>
      <c r="D265" s="518" t="e">
        <f>#REF!</f>
        <v>#REF!</v>
      </c>
      <c r="E265" s="519" t="e">
        <f>#REF!</f>
        <v>#REF!</v>
      </c>
      <c r="F265" s="520" t="e">
        <f>#REF!</f>
        <v>#REF!</v>
      </c>
    </row>
    <row r="266" ht="18.75" spans="1:6">
      <c r="A266" s="434" t="s">
        <v>683</v>
      </c>
      <c r="B266" s="517" t="e">
        <f>#REF!</f>
        <v>#REF!</v>
      </c>
      <c r="C266" s="518" t="e">
        <f>#REF!</f>
        <v>#REF!</v>
      </c>
      <c r="D266" s="518" t="e">
        <f>#REF!</f>
        <v>#REF!</v>
      </c>
      <c r="E266" s="519" t="e">
        <f>#REF!</f>
        <v>#REF!</v>
      </c>
      <c r="F266" s="520" t="e">
        <f>#REF!</f>
        <v>#REF!</v>
      </c>
    </row>
    <row r="267" ht="18.75" spans="1:6">
      <c r="A267" s="434" t="s">
        <v>683</v>
      </c>
      <c r="B267" s="517" t="e">
        <f>#REF!</f>
        <v>#REF!</v>
      </c>
      <c r="C267" s="518" t="e">
        <f>#REF!</f>
        <v>#REF!</v>
      </c>
      <c r="D267" s="518" t="e">
        <f>#REF!</f>
        <v>#REF!</v>
      </c>
      <c r="E267" s="519" t="e">
        <f>#REF!</f>
        <v>#REF!</v>
      </c>
      <c r="F267" s="520" t="e">
        <f>#REF!</f>
        <v>#REF!</v>
      </c>
    </row>
    <row r="268" ht="18.75" spans="1:6">
      <c r="A268" s="434" t="s">
        <v>683</v>
      </c>
      <c r="B268" s="517" t="e">
        <f>#REF!</f>
        <v>#REF!</v>
      </c>
      <c r="C268" s="518" t="e">
        <f>#REF!</f>
        <v>#REF!</v>
      </c>
      <c r="D268" s="518" t="e">
        <f>#REF!</f>
        <v>#REF!</v>
      </c>
      <c r="E268" s="519" t="e">
        <f>#REF!</f>
        <v>#REF!</v>
      </c>
      <c r="F268" s="520" t="e">
        <f>#REF!</f>
        <v>#REF!</v>
      </c>
    </row>
    <row r="269" ht="18.75" spans="1:6">
      <c r="A269" s="434" t="s">
        <v>683</v>
      </c>
      <c r="B269" s="517" t="e">
        <f>#REF!</f>
        <v>#REF!</v>
      </c>
      <c r="C269" s="518" t="e">
        <f>#REF!</f>
        <v>#REF!</v>
      </c>
      <c r="D269" s="518" t="e">
        <f>#REF!</f>
        <v>#REF!</v>
      </c>
      <c r="E269" s="519" t="e">
        <f>#REF!</f>
        <v>#REF!</v>
      </c>
      <c r="F269" s="520" t="e">
        <f>#REF!</f>
        <v>#REF!</v>
      </c>
    </row>
    <row r="270" ht="18.75" spans="1:6">
      <c r="A270" s="434" t="s">
        <v>683</v>
      </c>
      <c r="B270" s="517" t="e">
        <f>#REF!</f>
        <v>#REF!</v>
      </c>
      <c r="C270" s="518" t="e">
        <f>#REF!</f>
        <v>#REF!</v>
      </c>
      <c r="D270" s="518" t="e">
        <f>#REF!</f>
        <v>#REF!</v>
      </c>
      <c r="E270" s="519" t="e">
        <f>#REF!</f>
        <v>#REF!</v>
      </c>
      <c r="F270" s="520" t="e">
        <f>#REF!</f>
        <v>#REF!</v>
      </c>
    </row>
    <row r="271" ht="18.75" spans="1:6">
      <c r="A271" s="434" t="s">
        <v>683</v>
      </c>
      <c r="B271" s="517" t="e">
        <f>#REF!</f>
        <v>#REF!</v>
      </c>
      <c r="C271" s="518" t="e">
        <f>#REF!</f>
        <v>#REF!</v>
      </c>
      <c r="D271" s="518" t="e">
        <f>#REF!</f>
        <v>#REF!</v>
      </c>
      <c r="E271" s="519" t="e">
        <f>#REF!</f>
        <v>#REF!</v>
      </c>
      <c r="F271" s="520" t="e">
        <f>#REF!</f>
        <v>#REF!</v>
      </c>
    </row>
    <row r="272" ht="18.75" spans="1:6">
      <c r="A272" s="434" t="s">
        <v>683</v>
      </c>
      <c r="B272" s="517" t="e">
        <f>#REF!</f>
        <v>#REF!</v>
      </c>
      <c r="C272" s="518" t="e">
        <f>#REF!</f>
        <v>#REF!</v>
      </c>
      <c r="D272" s="518" t="e">
        <f>#REF!</f>
        <v>#REF!</v>
      </c>
      <c r="E272" s="519" t="e">
        <f>#REF!</f>
        <v>#REF!</v>
      </c>
      <c r="F272" s="520" t="e">
        <f>#REF!</f>
        <v>#REF!</v>
      </c>
    </row>
    <row r="273" ht="18.75" spans="1:6">
      <c r="A273" s="434" t="s">
        <v>683</v>
      </c>
      <c r="B273" s="517" t="e">
        <f>#REF!</f>
        <v>#REF!</v>
      </c>
      <c r="C273" s="518" t="e">
        <f>#REF!</f>
        <v>#REF!</v>
      </c>
      <c r="D273" s="518" t="e">
        <f>#REF!</f>
        <v>#REF!</v>
      </c>
      <c r="E273" s="519" t="e">
        <f>#REF!</f>
        <v>#REF!</v>
      </c>
      <c r="F273" s="520" t="e">
        <f>#REF!</f>
        <v>#REF!</v>
      </c>
    </row>
    <row r="274" ht="18.75" spans="1:6">
      <c r="A274" s="434" t="s">
        <v>683</v>
      </c>
      <c r="B274" s="517" t="e">
        <f>#REF!</f>
        <v>#REF!</v>
      </c>
      <c r="C274" s="518" t="e">
        <f>#REF!</f>
        <v>#REF!</v>
      </c>
      <c r="D274" s="518" t="e">
        <f>#REF!</f>
        <v>#REF!</v>
      </c>
      <c r="E274" s="519" t="e">
        <f>#REF!</f>
        <v>#REF!</v>
      </c>
      <c r="F274" s="520" t="e">
        <f>#REF!</f>
        <v>#REF!</v>
      </c>
    </row>
    <row r="275" ht="18.75" spans="1:6">
      <c r="A275" s="434" t="s">
        <v>683</v>
      </c>
      <c r="B275" s="521" t="e">
        <f>#REF!</f>
        <v>#REF!</v>
      </c>
      <c r="C275" s="514" t="e">
        <f>#REF!</f>
        <v>#REF!</v>
      </c>
      <c r="D275" s="514" t="e">
        <f>#REF!</f>
        <v>#REF!</v>
      </c>
      <c r="E275" s="515" t="e">
        <f>#REF!</f>
        <v>#REF!</v>
      </c>
      <c r="F275" s="516" t="e">
        <f>#REF!</f>
        <v>#REF!</v>
      </c>
    </row>
    <row r="276" ht="18.75" spans="1:6">
      <c r="A276" s="434" t="s">
        <v>683</v>
      </c>
      <c r="B276" s="517" t="e">
        <f>#REF!</f>
        <v>#REF!</v>
      </c>
      <c r="C276" s="518" t="e">
        <f>#REF!</f>
        <v>#REF!</v>
      </c>
      <c r="D276" s="518" t="e">
        <f>#REF!</f>
        <v>#REF!</v>
      </c>
      <c r="E276" s="519" t="e">
        <f>#REF!</f>
        <v>#REF!</v>
      </c>
      <c r="F276" s="520" t="e">
        <f>#REF!</f>
        <v>#REF!</v>
      </c>
    </row>
    <row r="277" ht="18.75" spans="1:6">
      <c r="A277" s="434" t="s">
        <v>683</v>
      </c>
      <c r="B277" s="517" t="e">
        <f>#REF!</f>
        <v>#REF!</v>
      </c>
      <c r="C277" s="518" t="e">
        <f>#REF!</f>
        <v>#REF!</v>
      </c>
      <c r="D277" s="518" t="e">
        <f>#REF!</f>
        <v>#REF!</v>
      </c>
      <c r="E277" s="519" t="e">
        <f>#REF!</f>
        <v>#REF!</v>
      </c>
      <c r="F277" s="520" t="e">
        <f>#REF!</f>
        <v>#REF!</v>
      </c>
    </row>
    <row r="278" ht="18.75" spans="1:6">
      <c r="A278" s="434" t="s">
        <v>683</v>
      </c>
      <c r="B278" s="517" t="e">
        <f>#REF!</f>
        <v>#REF!</v>
      </c>
      <c r="C278" s="518" t="e">
        <f>#REF!</f>
        <v>#REF!</v>
      </c>
      <c r="D278" s="518" t="e">
        <f>#REF!</f>
        <v>#REF!</v>
      </c>
      <c r="E278" s="519" t="e">
        <f>#REF!</f>
        <v>#REF!</v>
      </c>
      <c r="F278" s="520" t="e">
        <f>#REF!</f>
        <v>#REF!</v>
      </c>
    </row>
    <row r="279" ht="18.75" spans="1:6">
      <c r="A279" s="434" t="s">
        <v>683</v>
      </c>
      <c r="B279" s="517" t="e">
        <f>#REF!</f>
        <v>#REF!</v>
      </c>
      <c r="C279" s="518" t="e">
        <f>#REF!</f>
        <v>#REF!</v>
      </c>
      <c r="D279" s="518" t="e">
        <f>#REF!</f>
        <v>#REF!</v>
      </c>
      <c r="E279" s="519" t="e">
        <f>#REF!</f>
        <v>#REF!</v>
      </c>
      <c r="F279" s="520" t="e">
        <f>#REF!</f>
        <v>#REF!</v>
      </c>
    </row>
    <row r="280" ht="18.75" spans="1:6">
      <c r="A280" s="434" t="s">
        <v>683</v>
      </c>
      <c r="B280" s="517" t="e">
        <f>#REF!</f>
        <v>#REF!</v>
      </c>
      <c r="C280" s="518" t="e">
        <f>#REF!</f>
        <v>#REF!</v>
      </c>
      <c r="D280" s="518" t="e">
        <f>#REF!</f>
        <v>#REF!</v>
      </c>
      <c r="E280" s="519" t="e">
        <f>#REF!</f>
        <v>#REF!</v>
      </c>
      <c r="F280" s="520" t="e">
        <f>#REF!</f>
        <v>#REF!</v>
      </c>
    </row>
    <row r="281" ht="18.75" spans="1:6">
      <c r="A281" s="434" t="s">
        <v>683</v>
      </c>
      <c r="B281" s="517" t="e">
        <f>#REF!</f>
        <v>#REF!</v>
      </c>
      <c r="C281" s="518" t="e">
        <f>#REF!</f>
        <v>#REF!</v>
      </c>
      <c r="D281" s="518" t="e">
        <f>#REF!</f>
        <v>#REF!</v>
      </c>
      <c r="E281" s="519" t="e">
        <f>#REF!</f>
        <v>#REF!</v>
      </c>
      <c r="F281" s="520" t="e">
        <f>#REF!</f>
        <v>#REF!</v>
      </c>
    </row>
    <row r="282" ht="18.75" spans="1:6">
      <c r="A282" s="434" t="s">
        <v>683</v>
      </c>
      <c r="B282" s="517" t="e">
        <f>#REF!</f>
        <v>#REF!</v>
      </c>
      <c r="C282" s="518" t="e">
        <f>#REF!</f>
        <v>#REF!</v>
      </c>
      <c r="D282" s="518" t="e">
        <f>#REF!</f>
        <v>#REF!</v>
      </c>
      <c r="E282" s="519" t="e">
        <f>#REF!</f>
        <v>#REF!</v>
      </c>
      <c r="F282" s="520" t="e">
        <f>#REF!</f>
        <v>#REF!</v>
      </c>
    </row>
    <row r="283" ht="18.75" spans="1:6">
      <c r="A283" s="434" t="s">
        <v>683</v>
      </c>
      <c r="B283" s="522" t="e">
        <f>#REF!</f>
        <v>#REF!</v>
      </c>
      <c r="C283" s="518" t="e">
        <f>#REF!</f>
        <v>#REF!</v>
      </c>
      <c r="D283" s="518" t="e">
        <f>#REF!</f>
        <v>#REF!</v>
      </c>
      <c r="E283" s="519" t="e">
        <f>#REF!</f>
        <v>#REF!</v>
      </c>
      <c r="F283" s="520" t="e">
        <f>#REF!</f>
        <v>#REF!</v>
      </c>
    </row>
    <row r="284" ht="18.75" spans="1:6">
      <c r="A284" s="434" t="s">
        <v>683</v>
      </c>
      <c r="B284" s="523" t="e">
        <f>#REF!</f>
        <v>#REF!</v>
      </c>
      <c r="C284" s="518" t="e">
        <f>#REF!</f>
        <v>#REF!</v>
      </c>
      <c r="D284" s="518" t="e">
        <f>#REF!</f>
        <v>#REF!</v>
      </c>
      <c r="E284" s="519" t="e">
        <f>#REF!</f>
        <v>#REF!</v>
      </c>
      <c r="F284" s="520" t="e">
        <f>#REF!</f>
        <v>#REF!</v>
      </c>
    </row>
    <row r="285" ht="18.75" spans="1:6">
      <c r="A285" s="434" t="s">
        <v>683</v>
      </c>
      <c r="B285" s="524" t="e">
        <f>#REF!</f>
        <v>#REF!</v>
      </c>
      <c r="C285" s="518" t="e">
        <f>#REF!</f>
        <v>#REF!</v>
      </c>
      <c r="D285" s="518" t="e">
        <f>#REF!</f>
        <v>#REF!</v>
      </c>
      <c r="E285" s="519" t="e">
        <f>#REF!</f>
        <v>#REF!</v>
      </c>
      <c r="F285" s="520" t="e">
        <f>#REF!</f>
        <v>#REF!</v>
      </c>
    </row>
    <row r="286" ht="18.75" spans="1:6">
      <c r="A286" s="434" t="s">
        <v>683</v>
      </c>
      <c r="B286" s="524" t="e">
        <f>#REF!</f>
        <v>#REF!</v>
      </c>
      <c r="C286" s="518" t="e">
        <f>#REF!</f>
        <v>#REF!</v>
      </c>
      <c r="D286" s="518" t="e">
        <f>#REF!</f>
        <v>#REF!</v>
      </c>
      <c r="E286" s="519" t="e">
        <f>#REF!</f>
        <v>#REF!</v>
      </c>
      <c r="F286" s="520" t="e">
        <f>#REF!</f>
        <v>#REF!</v>
      </c>
    </row>
    <row r="287" ht="18.75" spans="1:6">
      <c r="A287" s="434" t="s">
        <v>683</v>
      </c>
      <c r="B287" s="525" t="e">
        <f>#REF!</f>
        <v>#REF!</v>
      </c>
      <c r="C287" s="518" t="e">
        <f>#REF!</f>
        <v>#REF!</v>
      </c>
      <c r="D287" s="518" t="e">
        <f>#REF!</f>
        <v>#REF!</v>
      </c>
      <c r="E287" s="519" t="e">
        <f>#REF!</f>
        <v>#REF!</v>
      </c>
      <c r="F287" s="520" t="e">
        <f>#REF!</f>
        <v>#REF!</v>
      </c>
    </row>
    <row r="288" ht="18.75" spans="1:6">
      <c r="A288" s="434" t="s">
        <v>683</v>
      </c>
      <c r="B288" s="523" t="e">
        <f>#REF!</f>
        <v>#REF!</v>
      </c>
      <c r="C288" s="518" t="e">
        <f>#REF!</f>
        <v>#REF!</v>
      </c>
      <c r="D288" s="518" t="e">
        <f>#REF!</f>
        <v>#REF!</v>
      </c>
      <c r="E288" s="519" t="e">
        <f>#REF!</f>
        <v>#REF!</v>
      </c>
      <c r="F288" s="520" t="e">
        <f>#REF!</f>
        <v>#REF!</v>
      </c>
    </row>
    <row r="289" ht="18.75" spans="1:6">
      <c r="A289" s="434" t="s">
        <v>683</v>
      </c>
      <c r="B289" s="523" t="e">
        <f>#REF!</f>
        <v>#REF!</v>
      </c>
      <c r="C289" s="518" t="e">
        <f>#REF!</f>
        <v>#REF!</v>
      </c>
      <c r="D289" s="518" t="e">
        <f>#REF!</f>
        <v>#REF!</v>
      </c>
      <c r="E289" s="519" t="e">
        <f>#REF!</f>
        <v>#REF!</v>
      </c>
      <c r="F289" s="520" t="e">
        <f>#REF!</f>
        <v>#REF!</v>
      </c>
    </row>
    <row r="290" ht="18.75" spans="1:6">
      <c r="A290" s="434" t="s">
        <v>683</v>
      </c>
      <c r="B290" s="524" t="e">
        <f>#REF!</f>
        <v>#REF!</v>
      </c>
      <c r="C290" s="518" t="e">
        <f>#REF!</f>
        <v>#REF!</v>
      </c>
      <c r="D290" s="518" t="e">
        <f>#REF!</f>
        <v>#REF!</v>
      </c>
      <c r="E290" s="519" t="e">
        <f>#REF!</f>
        <v>#REF!</v>
      </c>
      <c r="F290" s="520" t="e">
        <f>#REF!</f>
        <v>#REF!</v>
      </c>
    </row>
    <row r="291" ht="18.75" spans="1:6">
      <c r="A291" s="434" t="s">
        <v>683</v>
      </c>
      <c r="B291" s="524" t="e">
        <f>#REF!</f>
        <v>#REF!</v>
      </c>
      <c r="C291" s="518" t="e">
        <f>#REF!</f>
        <v>#REF!</v>
      </c>
      <c r="D291" s="518" t="e">
        <f>#REF!</f>
        <v>#REF!</v>
      </c>
      <c r="E291" s="519" t="e">
        <f>#REF!</f>
        <v>#REF!</v>
      </c>
      <c r="F291" s="520" t="e">
        <f>#REF!</f>
        <v>#REF!</v>
      </c>
    </row>
    <row r="292" ht="18.75" spans="1:6">
      <c r="A292" s="434" t="s">
        <v>683</v>
      </c>
      <c r="B292" s="525" t="e">
        <f>#REF!</f>
        <v>#REF!</v>
      </c>
      <c r="C292" s="518" t="e">
        <f>#REF!</f>
        <v>#REF!</v>
      </c>
      <c r="D292" s="518" t="e">
        <f>#REF!</f>
        <v>#REF!</v>
      </c>
      <c r="E292" s="519" t="e">
        <f>#REF!</f>
        <v>#REF!</v>
      </c>
      <c r="F292" s="520" t="e">
        <f>#REF!</f>
        <v>#REF!</v>
      </c>
    </row>
    <row r="293" ht="18.75" spans="1:6">
      <c r="A293" s="434" t="s">
        <v>683</v>
      </c>
      <c r="B293" s="517" t="e">
        <f>#REF!</f>
        <v>#REF!</v>
      </c>
      <c r="C293" s="518" t="e">
        <f>#REF!</f>
        <v>#REF!</v>
      </c>
      <c r="D293" s="518" t="e">
        <f>#REF!</f>
        <v>#REF!</v>
      </c>
      <c r="E293" s="519" t="e">
        <f>#REF!</f>
        <v>#REF!</v>
      </c>
      <c r="F293" s="520" t="e">
        <f>#REF!</f>
        <v>#REF!</v>
      </c>
    </row>
    <row r="294" ht="18.75" spans="1:6">
      <c r="A294" s="434" t="s">
        <v>683</v>
      </c>
      <c r="B294" s="517" t="e">
        <f>#REF!</f>
        <v>#REF!</v>
      </c>
      <c r="C294" s="518" t="e">
        <f>#REF!</f>
        <v>#REF!</v>
      </c>
      <c r="D294" s="518" t="e">
        <f>#REF!</f>
        <v>#REF!</v>
      </c>
      <c r="E294" s="519" t="e">
        <f>#REF!</f>
        <v>#REF!</v>
      </c>
      <c r="F294" s="520" t="e">
        <f>#REF!</f>
        <v>#REF!</v>
      </c>
    </row>
    <row r="295" ht="18.75" spans="1:6">
      <c r="A295" s="434" t="s">
        <v>683</v>
      </c>
      <c r="B295" s="517" t="e">
        <f>#REF!</f>
        <v>#REF!</v>
      </c>
      <c r="C295" s="518" t="e">
        <f>#REF!</f>
        <v>#REF!</v>
      </c>
      <c r="D295" s="518" t="e">
        <f>#REF!</f>
        <v>#REF!</v>
      </c>
      <c r="E295" s="519" t="e">
        <f>#REF!</f>
        <v>#REF!</v>
      </c>
      <c r="F295" s="520" t="e">
        <f>#REF!</f>
        <v>#REF!</v>
      </c>
    </row>
    <row r="296" ht="18.75" spans="1:6">
      <c r="A296" s="434" t="s">
        <v>683</v>
      </c>
      <c r="B296" s="517" t="e">
        <f>#REF!</f>
        <v>#REF!</v>
      </c>
      <c r="C296" s="518" t="e">
        <f>#REF!</f>
        <v>#REF!</v>
      </c>
      <c r="D296" s="518" t="e">
        <f>#REF!</f>
        <v>#REF!</v>
      </c>
      <c r="E296" s="519" t="e">
        <f>#REF!</f>
        <v>#REF!</v>
      </c>
      <c r="F296" s="520" t="e">
        <f>#REF!</f>
        <v>#REF!</v>
      </c>
    </row>
    <row r="297" ht="18.75" spans="1:6">
      <c r="A297" s="434" t="s">
        <v>683</v>
      </c>
      <c r="B297" s="517" t="e">
        <f>#REF!</f>
        <v>#REF!</v>
      </c>
      <c r="C297" s="518" t="e">
        <f>#REF!</f>
        <v>#REF!</v>
      </c>
      <c r="D297" s="518" t="e">
        <f>#REF!</f>
        <v>#REF!</v>
      </c>
      <c r="E297" s="519" t="e">
        <f>#REF!</f>
        <v>#REF!</v>
      </c>
      <c r="F297" s="520" t="e">
        <f>#REF!</f>
        <v>#REF!</v>
      </c>
    </row>
    <row r="298" ht="18.75" spans="1:6">
      <c r="A298" s="434" t="s">
        <v>683</v>
      </c>
      <c r="B298" s="517" t="e">
        <f>#REF!</f>
        <v>#REF!</v>
      </c>
      <c r="C298" s="518" t="e">
        <f>#REF!</f>
        <v>#REF!</v>
      </c>
      <c r="D298" s="518" t="e">
        <f>#REF!</f>
        <v>#REF!</v>
      </c>
      <c r="E298" s="519" t="e">
        <f>#REF!</f>
        <v>#REF!</v>
      </c>
      <c r="F298" s="520" t="e">
        <f>#REF!</f>
        <v>#REF!</v>
      </c>
    </row>
    <row r="299" ht="18.75" spans="1:6">
      <c r="A299" s="434" t="s">
        <v>683</v>
      </c>
      <c r="B299" s="517" t="e">
        <f>#REF!</f>
        <v>#REF!</v>
      </c>
      <c r="C299" s="518" t="e">
        <f>#REF!</f>
        <v>#REF!</v>
      </c>
      <c r="D299" s="518" t="e">
        <f>#REF!</f>
        <v>#REF!</v>
      </c>
      <c r="E299" s="519" t="e">
        <f>#REF!</f>
        <v>#REF!</v>
      </c>
      <c r="F299" s="520" t="e">
        <f>#REF!</f>
        <v>#REF!</v>
      </c>
    </row>
    <row r="300" ht="18.75" spans="1:6">
      <c r="A300" s="434" t="s">
        <v>683</v>
      </c>
      <c r="B300" s="517" t="e">
        <f>#REF!</f>
        <v>#REF!</v>
      </c>
      <c r="C300" s="518" t="e">
        <f>#REF!</f>
        <v>#REF!</v>
      </c>
      <c r="D300" s="518" t="e">
        <f>#REF!</f>
        <v>#REF!</v>
      </c>
      <c r="E300" s="519" t="e">
        <f>#REF!</f>
        <v>#REF!</v>
      </c>
      <c r="F300" s="520" t="e">
        <f>#REF!</f>
        <v>#REF!</v>
      </c>
    </row>
    <row r="301" ht="18.75" spans="1:6">
      <c r="A301" s="434" t="s">
        <v>683</v>
      </c>
      <c r="B301" s="517" t="e">
        <f>#REF!</f>
        <v>#REF!</v>
      </c>
      <c r="C301" s="518" t="e">
        <f>#REF!</f>
        <v>#REF!</v>
      </c>
      <c r="D301" s="518" t="e">
        <f>#REF!</f>
        <v>#REF!</v>
      </c>
      <c r="E301" s="519" t="e">
        <f>#REF!</f>
        <v>#REF!</v>
      </c>
      <c r="F301" s="520" t="e">
        <f>#REF!</f>
        <v>#REF!</v>
      </c>
    </row>
    <row r="302" ht="18.75" spans="1:6">
      <c r="A302" s="434" t="s">
        <v>683</v>
      </c>
      <c r="B302" s="517" t="e">
        <f>#REF!</f>
        <v>#REF!</v>
      </c>
      <c r="C302" s="518" t="e">
        <f>#REF!</f>
        <v>#REF!</v>
      </c>
      <c r="D302" s="518" t="e">
        <f>#REF!</f>
        <v>#REF!</v>
      </c>
      <c r="E302" s="519" t="e">
        <f>#REF!</f>
        <v>#REF!</v>
      </c>
      <c r="F302" s="520" t="e">
        <f>#REF!</f>
        <v>#REF!</v>
      </c>
    </row>
    <row r="303" ht="18.75" spans="1:6">
      <c r="A303" s="434" t="s">
        <v>683</v>
      </c>
      <c r="B303" s="517" t="e">
        <f>#REF!</f>
        <v>#REF!</v>
      </c>
      <c r="C303" s="518" t="e">
        <f>#REF!</f>
        <v>#REF!</v>
      </c>
      <c r="D303" s="518" t="e">
        <f>#REF!</f>
        <v>#REF!</v>
      </c>
      <c r="E303" s="519" t="e">
        <f>#REF!</f>
        <v>#REF!</v>
      </c>
      <c r="F303" s="520" t="e">
        <f>#REF!</f>
        <v>#REF!</v>
      </c>
    </row>
    <row r="304" ht="18.75" spans="1:6">
      <c r="A304" s="434" t="s">
        <v>683</v>
      </c>
      <c r="B304" s="517" t="e">
        <f>#REF!</f>
        <v>#REF!</v>
      </c>
      <c r="C304" s="518" t="e">
        <f>#REF!</f>
        <v>#REF!</v>
      </c>
      <c r="D304" s="518" t="e">
        <f>#REF!</f>
        <v>#REF!</v>
      </c>
      <c r="E304" s="519" t="e">
        <f>#REF!</f>
        <v>#REF!</v>
      </c>
      <c r="F304" s="520" t="e">
        <f>#REF!</f>
        <v>#REF!</v>
      </c>
    </row>
    <row r="305" ht="18.75" spans="1:6">
      <c r="A305" s="434" t="s">
        <v>683</v>
      </c>
      <c r="B305" s="521" t="e">
        <f>#REF!</f>
        <v>#REF!</v>
      </c>
      <c r="C305" s="514" t="e">
        <f>#REF!</f>
        <v>#REF!</v>
      </c>
      <c r="D305" s="514" t="e">
        <f>#REF!</f>
        <v>#REF!</v>
      </c>
      <c r="E305" s="515" t="e">
        <f>#REF!</f>
        <v>#REF!</v>
      </c>
      <c r="F305" s="516" t="e">
        <f>#REF!</f>
        <v>#REF!</v>
      </c>
    </row>
    <row r="306" ht="18.75" spans="1:6">
      <c r="A306" s="434" t="s">
        <v>683</v>
      </c>
      <c r="B306" s="521" t="e">
        <f>#REF!</f>
        <v>#REF!</v>
      </c>
      <c r="C306" s="514" t="e">
        <f>#REF!</f>
        <v>#REF!</v>
      </c>
      <c r="D306" s="514" t="e">
        <f>#REF!</f>
        <v>#REF!</v>
      </c>
      <c r="E306" s="515" t="e">
        <f>#REF!</f>
        <v>#REF!</v>
      </c>
      <c r="F306" s="516" t="e">
        <f>#REF!</f>
        <v>#REF!</v>
      </c>
    </row>
    <row r="307" ht="18.75" spans="1:6">
      <c r="A307" s="434" t="s">
        <v>683</v>
      </c>
      <c r="B307" s="517" t="e">
        <f>#REF!</f>
        <v>#REF!</v>
      </c>
      <c r="C307" s="518" t="e">
        <f>#REF!</f>
        <v>#REF!</v>
      </c>
      <c r="D307" s="518" t="e">
        <f>#REF!</f>
        <v>#REF!</v>
      </c>
      <c r="E307" s="519" t="e">
        <f>#REF!</f>
        <v>#REF!</v>
      </c>
      <c r="F307" s="520" t="e">
        <f>#REF!</f>
        <v>#REF!</v>
      </c>
    </row>
    <row r="308" ht="18.75" spans="1:6">
      <c r="A308" s="434" t="s">
        <v>683</v>
      </c>
      <c r="B308" s="517" t="e">
        <f>#REF!</f>
        <v>#REF!</v>
      </c>
      <c r="C308" s="518" t="e">
        <f>#REF!</f>
        <v>#REF!</v>
      </c>
      <c r="D308" s="518" t="e">
        <f>#REF!</f>
        <v>#REF!</v>
      </c>
      <c r="E308" s="519" t="e">
        <f>#REF!</f>
        <v>#REF!</v>
      </c>
      <c r="F308" s="520" t="e">
        <f>#REF!</f>
        <v>#REF!</v>
      </c>
    </row>
    <row r="309" ht="18.75" spans="1:6">
      <c r="A309" s="434" t="s">
        <v>683</v>
      </c>
      <c r="B309" s="517" t="e">
        <f>#REF!</f>
        <v>#REF!</v>
      </c>
      <c r="C309" s="518" t="e">
        <f>#REF!</f>
        <v>#REF!</v>
      </c>
      <c r="D309" s="518" t="e">
        <f>#REF!</f>
        <v>#REF!</v>
      </c>
      <c r="E309" s="519" t="e">
        <f>#REF!</f>
        <v>#REF!</v>
      </c>
      <c r="F309" s="520" t="e">
        <f>#REF!</f>
        <v>#REF!</v>
      </c>
    </row>
    <row r="310" ht="18.75" spans="1:6">
      <c r="A310" s="434" t="s">
        <v>683</v>
      </c>
      <c r="B310" s="517" t="e">
        <f>#REF!</f>
        <v>#REF!</v>
      </c>
      <c r="C310" s="518" t="e">
        <f>#REF!</f>
        <v>#REF!</v>
      </c>
      <c r="D310" s="518" t="e">
        <f>#REF!</f>
        <v>#REF!</v>
      </c>
      <c r="E310" s="519" t="e">
        <f>#REF!</f>
        <v>#REF!</v>
      </c>
      <c r="F310" s="520" t="e">
        <f>#REF!</f>
        <v>#REF!</v>
      </c>
    </row>
    <row r="311" ht="18.75" spans="1:6">
      <c r="A311" s="434" t="s">
        <v>683</v>
      </c>
      <c r="B311" s="517" t="e">
        <f>#REF!</f>
        <v>#REF!</v>
      </c>
      <c r="C311" s="518" t="e">
        <f>#REF!</f>
        <v>#REF!</v>
      </c>
      <c r="D311" s="518" t="e">
        <f>#REF!</f>
        <v>#REF!</v>
      </c>
      <c r="E311" s="519" t="e">
        <f>#REF!</f>
        <v>#REF!</v>
      </c>
      <c r="F311" s="520" t="e">
        <f>#REF!</f>
        <v>#REF!</v>
      </c>
    </row>
    <row r="312" ht="18.75" spans="1:6">
      <c r="A312" s="434" t="s">
        <v>683</v>
      </c>
      <c r="B312" s="517" t="e">
        <f>#REF!</f>
        <v>#REF!</v>
      </c>
      <c r="C312" s="518" t="e">
        <f>#REF!</f>
        <v>#REF!</v>
      </c>
      <c r="D312" s="518" t="e">
        <f>#REF!</f>
        <v>#REF!</v>
      </c>
      <c r="E312" s="519" t="e">
        <f>#REF!</f>
        <v>#REF!</v>
      </c>
      <c r="F312" s="520" t="e">
        <f>#REF!</f>
        <v>#REF!</v>
      </c>
    </row>
    <row r="313" ht="18.75" spans="1:6">
      <c r="A313" s="434" t="s">
        <v>683</v>
      </c>
      <c r="B313" s="517" t="e">
        <f>#REF!</f>
        <v>#REF!</v>
      </c>
      <c r="C313" s="518" t="e">
        <f>#REF!</f>
        <v>#REF!</v>
      </c>
      <c r="D313" s="518" t="e">
        <f>#REF!</f>
        <v>#REF!</v>
      </c>
      <c r="E313" s="519" t="e">
        <f>#REF!</f>
        <v>#REF!</v>
      </c>
      <c r="F313" s="520" t="e">
        <f>#REF!</f>
        <v>#REF!</v>
      </c>
    </row>
    <row r="314" ht="18.75" spans="1:6">
      <c r="A314" s="434" t="s">
        <v>683</v>
      </c>
      <c r="B314" s="517" t="e">
        <f>#REF!</f>
        <v>#REF!</v>
      </c>
      <c r="C314" s="518" t="e">
        <f>#REF!</f>
        <v>#REF!</v>
      </c>
      <c r="D314" s="518" t="e">
        <f>#REF!</f>
        <v>#REF!</v>
      </c>
      <c r="E314" s="519" t="e">
        <f>#REF!</f>
        <v>#REF!</v>
      </c>
      <c r="F314" s="520" t="e">
        <f>#REF!</f>
        <v>#REF!</v>
      </c>
    </row>
    <row r="315" ht="18.75" spans="1:6">
      <c r="A315" s="434" t="s">
        <v>683</v>
      </c>
      <c r="B315" s="517" t="e">
        <f>#REF!</f>
        <v>#REF!</v>
      </c>
      <c r="C315" s="518" t="e">
        <f>#REF!</f>
        <v>#REF!</v>
      </c>
      <c r="D315" s="518" t="e">
        <f>#REF!</f>
        <v>#REF!</v>
      </c>
      <c r="E315" s="519" t="e">
        <f>#REF!</f>
        <v>#REF!</v>
      </c>
      <c r="F315" s="520" t="e">
        <f>#REF!</f>
        <v>#REF!</v>
      </c>
    </row>
    <row r="316" ht="18.75" spans="1:6">
      <c r="A316" s="434" t="s">
        <v>683</v>
      </c>
      <c r="B316" s="517" t="e">
        <f>#REF!</f>
        <v>#REF!</v>
      </c>
      <c r="C316" s="518" t="e">
        <f>#REF!</f>
        <v>#REF!</v>
      </c>
      <c r="D316" s="518" t="e">
        <f>#REF!</f>
        <v>#REF!</v>
      </c>
      <c r="E316" s="519" t="e">
        <f>#REF!</f>
        <v>#REF!</v>
      </c>
      <c r="F316" s="520" t="e">
        <f>#REF!</f>
        <v>#REF!</v>
      </c>
    </row>
    <row r="317" ht="18.75" spans="1:6">
      <c r="A317" s="434" t="s">
        <v>683</v>
      </c>
      <c r="B317" s="517" t="e">
        <f>#REF!</f>
        <v>#REF!</v>
      </c>
      <c r="C317" s="518" t="e">
        <f>#REF!</f>
        <v>#REF!</v>
      </c>
      <c r="D317" s="518" t="e">
        <f>#REF!</f>
        <v>#REF!</v>
      </c>
      <c r="E317" s="519" t="e">
        <f>#REF!</f>
        <v>#REF!</v>
      </c>
      <c r="F317" s="520" t="e">
        <f>#REF!</f>
        <v>#REF!</v>
      </c>
    </row>
    <row r="318" ht="18.75" spans="1:6">
      <c r="A318" s="434" t="s">
        <v>683</v>
      </c>
      <c r="B318" s="517" t="e">
        <f>#REF!</f>
        <v>#REF!</v>
      </c>
      <c r="C318" s="518" t="e">
        <f>#REF!</f>
        <v>#REF!</v>
      </c>
      <c r="D318" s="518" t="e">
        <f>#REF!</f>
        <v>#REF!</v>
      </c>
      <c r="E318" s="519" t="e">
        <f>#REF!</f>
        <v>#REF!</v>
      </c>
      <c r="F318" s="520" t="e">
        <f>#REF!</f>
        <v>#REF!</v>
      </c>
    </row>
    <row r="319" ht="18.75" spans="1:6">
      <c r="A319" s="434" t="s">
        <v>683</v>
      </c>
      <c r="B319" s="517" t="e">
        <f>#REF!</f>
        <v>#REF!</v>
      </c>
      <c r="C319" s="518" t="e">
        <f>#REF!</f>
        <v>#REF!</v>
      </c>
      <c r="D319" s="518" t="e">
        <f>#REF!</f>
        <v>#REF!</v>
      </c>
      <c r="E319" s="519" t="e">
        <f>#REF!</f>
        <v>#REF!</v>
      </c>
      <c r="F319" s="520" t="e">
        <f>#REF!</f>
        <v>#REF!</v>
      </c>
    </row>
    <row r="320" ht="18.75" spans="1:6">
      <c r="A320" s="434" t="s">
        <v>683</v>
      </c>
      <c r="B320" s="521" t="e">
        <f>#REF!</f>
        <v>#REF!</v>
      </c>
      <c r="C320" s="514" t="e">
        <f>#REF!</f>
        <v>#REF!</v>
      </c>
      <c r="D320" s="514" t="e">
        <f>#REF!</f>
        <v>#REF!</v>
      </c>
      <c r="E320" s="515" t="e">
        <f>#REF!</f>
        <v>#REF!</v>
      </c>
      <c r="F320" s="516" t="e">
        <f>#REF!</f>
        <v>#REF!</v>
      </c>
    </row>
    <row r="321" ht="18.75" spans="1:6">
      <c r="A321" s="434" t="s">
        <v>683</v>
      </c>
      <c r="B321" s="517" t="e">
        <f>#REF!</f>
        <v>#REF!</v>
      </c>
      <c r="C321" s="518" t="e">
        <f>#REF!</f>
        <v>#REF!</v>
      </c>
      <c r="D321" s="518" t="e">
        <f>#REF!</f>
        <v>#REF!</v>
      </c>
      <c r="E321" s="519" t="e">
        <f>#REF!</f>
        <v>#REF!</v>
      </c>
      <c r="F321" s="520" t="e">
        <f>#REF!</f>
        <v>#REF!</v>
      </c>
    </row>
    <row r="322" ht="18.75" spans="1:6">
      <c r="A322" s="434" t="s">
        <v>683</v>
      </c>
      <c r="B322" s="517" t="e">
        <f>#REF!</f>
        <v>#REF!</v>
      </c>
      <c r="C322" s="518" t="e">
        <f>#REF!</f>
        <v>#REF!</v>
      </c>
      <c r="D322" s="518" t="e">
        <f>#REF!</f>
        <v>#REF!</v>
      </c>
      <c r="E322" s="519" t="e">
        <f>#REF!</f>
        <v>#REF!</v>
      </c>
      <c r="F322" s="520" t="e">
        <f>#REF!</f>
        <v>#REF!</v>
      </c>
    </row>
    <row r="323" ht="18.75" spans="1:6">
      <c r="A323" s="434" t="s">
        <v>683</v>
      </c>
      <c r="B323" s="517" t="e">
        <f>#REF!</f>
        <v>#REF!</v>
      </c>
      <c r="C323" s="518" t="e">
        <f>#REF!</f>
        <v>#REF!</v>
      </c>
      <c r="D323" s="518" t="e">
        <f>#REF!</f>
        <v>#REF!</v>
      </c>
      <c r="E323" s="519" t="e">
        <f>#REF!</f>
        <v>#REF!</v>
      </c>
      <c r="F323" s="520" t="e">
        <f>#REF!</f>
        <v>#REF!</v>
      </c>
    </row>
    <row r="324" ht="18.75" spans="1:6">
      <c r="A324" s="434" t="s">
        <v>683</v>
      </c>
      <c r="B324" s="517" t="e">
        <f>#REF!</f>
        <v>#REF!</v>
      </c>
      <c r="C324" s="518" t="e">
        <f>#REF!</f>
        <v>#REF!</v>
      </c>
      <c r="D324" s="518" t="e">
        <f>#REF!</f>
        <v>#REF!</v>
      </c>
      <c r="E324" s="519" t="e">
        <f>#REF!</f>
        <v>#REF!</v>
      </c>
      <c r="F324" s="520" t="e">
        <f>#REF!</f>
        <v>#REF!</v>
      </c>
    </row>
    <row r="325" ht="18.75" spans="1:6">
      <c r="A325" s="434" t="s">
        <v>683</v>
      </c>
      <c r="B325" s="517" t="e">
        <f>#REF!</f>
        <v>#REF!</v>
      </c>
      <c r="C325" s="518" t="e">
        <f>#REF!</f>
        <v>#REF!</v>
      </c>
      <c r="D325" s="518" t="e">
        <f>#REF!</f>
        <v>#REF!</v>
      </c>
      <c r="E325" s="519" t="e">
        <f>#REF!</f>
        <v>#REF!</v>
      </c>
      <c r="F325" s="520" t="e">
        <f>#REF!</f>
        <v>#REF!</v>
      </c>
    </row>
    <row r="326" ht="18.75" spans="1:6">
      <c r="A326" s="434" t="s">
        <v>683</v>
      </c>
      <c r="B326" s="517" t="e">
        <f>#REF!</f>
        <v>#REF!</v>
      </c>
      <c r="C326" s="518" t="e">
        <f>#REF!</f>
        <v>#REF!</v>
      </c>
      <c r="D326" s="518" t="e">
        <f>#REF!</f>
        <v>#REF!</v>
      </c>
      <c r="E326" s="519" t="e">
        <f>#REF!</f>
        <v>#REF!</v>
      </c>
      <c r="F326" s="520" t="e">
        <f>#REF!</f>
        <v>#REF!</v>
      </c>
    </row>
    <row r="327" ht="18.75" spans="1:6">
      <c r="A327" s="434" t="s">
        <v>683</v>
      </c>
      <c r="B327" s="517" t="e">
        <f>#REF!</f>
        <v>#REF!</v>
      </c>
      <c r="C327" s="518" t="e">
        <f>#REF!</f>
        <v>#REF!</v>
      </c>
      <c r="D327" s="518" t="e">
        <f>#REF!</f>
        <v>#REF!</v>
      </c>
      <c r="E327" s="519" t="e">
        <f>#REF!</f>
        <v>#REF!</v>
      </c>
      <c r="F327" s="520" t="e">
        <f>#REF!</f>
        <v>#REF!</v>
      </c>
    </row>
    <row r="328" ht="18.75" spans="1:6">
      <c r="A328" s="434" t="s">
        <v>683</v>
      </c>
      <c r="B328" s="517" t="e">
        <f>#REF!</f>
        <v>#REF!</v>
      </c>
      <c r="C328" s="518" t="e">
        <f>#REF!</f>
        <v>#REF!</v>
      </c>
      <c r="D328" s="518" t="e">
        <f>#REF!</f>
        <v>#REF!</v>
      </c>
      <c r="E328" s="519" t="e">
        <f>#REF!</f>
        <v>#REF!</v>
      </c>
      <c r="F328" s="520" t="e">
        <f>#REF!</f>
        <v>#REF!</v>
      </c>
    </row>
    <row r="329" ht="18.75" spans="1:6">
      <c r="A329" s="434" t="s">
        <v>683</v>
      </c>
      <c r="B329" s="521" t="e">
        <f>#REF!</f>
        <v>#REF!</v>
      </c>
      <c r="C329" s="514" t="e">
        <f>#REF!</f>
        <v>#REF!</v>
      </c>
      <c r="D329" s="514" t="e">
        <f>#REF!</f>
        <v>#REF!</v>
      </c>
      <c r="E329" s="515" t="e">
        <f>#REF!</f>
        <v>#REF!</v>
      </c>
      <c r="F329" s="516" t="e">
        <f>#REF!</f>
        <v>#REF!</v>
      </c>
    </row>
    <row r="330" ht="18.75" spans="1:6">
      <c r="A330" s="434" t="s">
        <v>683</v>
      </c>
      <c r="B330" s="521" t="e">
        <f>#REF!</f>
        <v>#REF!</v>
      </c>
      <c r="C330" s="514" t="e">
        <f>#REF!</f>
        <v>#REF!</v>
      </c>
      <c r="D330" s="514" t="e">
        <f>#REF!</f>
        <v>#REF!</v>
      </c>
      <c r="E330" s="515" t="e">
        <f>#REF!</f>
        <v>#REF!</v>
      </c>
      <c r="F330" s="516" t="e">
        <f>#REF!</f>
        <v>#REF!</v>
      </c>
    </row>
    <row r="338" spans="2:3">
      <c r="B338" s="460" t="s">
        <v>799</v>
      </c>
      <c r="C338" s="526" t="s">
        <v>692</v>
      </c>
    </row>
    <row r="339" spans="2:3">
      <c r="B339" s="527"/>
      <c r="C339" s="526" t="s">
        <v>800</v>
      </c>
    </row>
    <row r="340" spans="2:3">
      <c r="B340" s="527"/>
      <c r="C340" s="526" t="s">
        <v>801</v>
      </c>
    </row>
    <row r="342" spans="2:4">
      <c r="B342" s="460" t="s">
        <v>693</v>
      </c>
      <c r="C342" s="528" t="s">
        <v>802</v>
      </c>
      <c r="D342" s="528" t="s">
        <v>803</v>
      </c>
    </row>
    <row r="343" spans="2:4">
      <c r="B343" s="527"/>
      <c r="C343" s="528" t="s">
        <v>804</v>
      </c>
      <c r="D343" s="528" t="s">
        <v>805</v>
      </c>
    </row>
    <row r="344" spans="2:4">
      <c r="B344" s="527"/>
      <c r="C344" s="528" t="s">
        <v>694</v>
      </c>
      <c r="D344" s="528" t="s">
        <v>806</v>
      </c>
    </row>
    <row r="345" spans="2:4">
      <c r="B345" s="527"/>
      <c r="C345" s="528" t="s">
        <v>807</v>
      </c>
      <c r="D345" s="528" t="s">
        <v>808</v>
      </c>
    </row>
    <row r="346" spans="2:4">
      <c r="B346" s="527"/>
      <c r="C346" s="528" t="s">
        <v>809</v>
      </c>
      <c r="D346" s="528" t="s">
        <v>810</v>
      </c>
    </row>
    <row r="347" spans="2:4">
      <c r="B347" s="527"/>
      <c r="C347" s="528" t="s">
        <v>811</v>
      </c>
      <c r="D347" s="528" t="s">
        <v>812</v>
      </c>
    </row>
    <row r="349" spans="2:3">
      <c r="B349" s="529" t="s">
        <v>696</v>
      </c>
      <c r="C349" s="528" t="s">
        <v>700</v>
      </c>
    </row>
    <row r="350" spans="2:3">
      <c r="B350" s="530"/>
      <c r="C350" s="528" t="s">
        <v>813</v>
      </c>
    </row>
    <row r="351" spans="2:3">
      <c r="B351" s="530"/>
      <c r="C351" s="528" t="s">
        <v>814</v>
      </c>
    </row>
    <row r="352" spans="2:3">
      <c r="B352" s="530"/>
      <c r="C352" s="528" t="s">
        <v>697</v>
      </c>
    </row>
    <row r="353" spans="2:3">
      <c r="B353" s="530"/>
      <c r="C353" s="528" t="s">
        <v>815</v>
      </c>
    </row>
    <row r="354" spans="2:3">
      <c r="B354" s="530"/>
      <c r="C354" s="528" t="s">
        <v>816</v>
      </c>
    </row>
    <row r="355" spans="2:3">
      <c r="B355" s="531"/>
      <c r="C355" s="528" t="s">
        <v>817</v>
      </c>
    </row>
    <row r="357" spans="2:3">
      <c r="B357" s="460" t="s">
        <v>818</v>
      </c>
      <c r="C357" s="527" t="s">
        <v>683</v>
      </c>
    </row>
    <row r="358" spans="2:3">
      <c r="B358" s="460" t="s">
        <v>819</v>
      </c>
      <c r="C358" s="527" t="s">
        <v>702</v>
      </c>
    </row>
  </sheetData>
  <mergeCells count="38">
    <mergeCell ref="B2:C2"/>
    <mergeCell ref="B20:C20"/>
    <mergeCell ref="B41:F41"/>
    <mergeCell ref="B60:E60"/>
    <mergeCell ref="B66:E66"/>
    <mergeCell ref="B73:G73"/>
    <mergeCell ref="B90:D90"/>
    <mergeCell ref="B96:D96"/>
    <mergeCell ref="B102:D102"/>
    <mergeCell ref="B108:H108"/>
    <mergeCell ref="B124:D124"/>
    <mergeCell ref="B130:F130"/>
    <mergeCell ref="B148:D148"/>
    <mergeCell ref="B154:E154"/>
    <mergeCell ref="B170:F170"/>
    <mergeCell ref="B187:D187"/>
    <mergeCell ref="B196:J196"/>
    <mergeCell ref="C197:D197"/>
    <mergeCell ref="E197:F197"/>
    <mergeCell ref="G197:H197"/>
    <mergeCell ref="I197:J197"/>
    <mergeCell ref="B205:D205"/>
    <mergeCell ref="B213:J213"/>
    <mergeCell ref="C214:D214"/>
    <mergeCell ref="E214:F214"/>
    <mergeCell ref="G214:H214"/>
    <mergeCell ref="I214:J214"/>
    <mergeCell ref="B221:F221"/>
    <mergeCell ref="B230:G230"/>
    <mergeCell ref="B247:G247"/>
    <mergeCell ref="B259:G259"/>
    <mergeCell ref="B42:B43"/>
    <mergeCell ref="B197:B198"/>
    <mergeCell ref="B214:B215"/>
    <mergeCell ref="B338:B340"/>
    <mergeCell ref="B342:B347"/>
    <mergeCell ref="B349:B355"/>
    <mergeCell ref="G42:G43"/>
  </mergeCells>
  <dataValidations count="8">
    <dataValidation type="list" allowBlank="1" showInputMessage="1" showErrorMessage="1" sqref="C7">
      <formula1>$C$338:$C$340</formula1>
    </dataValidation>
    <dataValidation type="list" allowBlank="1" showInputMessage="1" showErrorMessage="1" sqref="C8" errorStyle="warning">
      <formula1>$C$342:$C$347</formula1>
    </dataValidation>
    <dataValidation allowBlank="1" showInputMessage="1" showErrorMessage="1" sqref="C9" errorStyle="warning"/>
    <dataValidation type="list" allowBlank="1" showInputMessage="1" showErrorMessage="1" sqref="C10" errorStyle="warning">
      <formula1>$C$349:$C$355</formula1>
    </dataValidation>
    <dataValidation type="list" allowBlank="1" showInputMessage="1" showErrorMessage="1" sqref="C12" errorStyle="warning">
      <formula1>$C$349:$C$351</formula1>
    </dataValidation>
    <dataValidation type="list" allowBlank="1" showInputMessage="1" showErrorMessage="1" sqref="D12">
      <formula1>$C$349:$C$351</formula1>
    </dataValidation>
    <dataValidation type="list" allowBlank="1" showInputMessage="1" showErrorMessage="1" sqref="A1:A330">
      <formula1>$C$357:$C$358</formula1>
    </dataValidation>
    <dataValidation type="list" allowBlank="1" showInputMessage="1" showErrorMessage="1" sqref="A331:A65536">
      <formula1>"Y、N"</formula1>
    </dataValidation>
  </dataValidations>
  <pageMargins left="0.7" right="0.7" top="0.75" bottom="0.75" header="0.3" footer="0.3"/>
  <pageSetup paperSize="9" orientation="portrait"/>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showGridLines="0" zoomScale="96" zoomScaleNormal="96" workbookViewId="0">
      <selection activeCell="U622" sqref="U622"/>
    </sheetView>
  </sheetViews>
  <sheetFormatPr defaultColWidth="9" defaultRowHeight="15.75" customHeight="1"/>
  <cols>
    <col min="1" max="1" width="5.7" style="7" customWidth="1"/>
    <col min="2" max="2" width="8.2" style="7" customWidth="1"/>
    <col min="3" max="3" width="21" style="7" customWidth="1"/>
    <col min="4" max="4" width="14.7" style="7" customWidth="1"/>
    <col min="5" max="6" width="12.7" style="7" customWidth="1"/>
    <col min="7" max="8" width="15.7" style="7" customWidth="1"/>
    <col min="9" max="9" width="22.2" style="7" customWidth="1"/>
    <col min="10" max="11" width="9" style="7" customWidth="1"/>
    <col min="12" max="16384" width="9" style="7"/>
  </cols>
  <sheetData>
    <row r="1" customHeight="1" spans="1:1">
      <c r="A1" s="8" t="s">
        <v>0</v>
      </c>
    </row>
    <row r="2" s="5" customFormat="1" ht="30" customHeight="1" spans="1:14">
      <c r="A2" s="9" t="s">
        <v>1834</v>
      </c>
      <c r="K2" s="7"/>
      <c r="L2" s="7"/>
      <c r="M2" s="7"/>
      <c r="N2" s="7"/>
    </row>
    <row r="3" customHeight="1" spans="1:1">
      <c r="A3" s="6" t="str">
        <f>"评估基准日："&amp;TEXT(基本信息输入表!M7,"yyyy年mm月dd日")</f>
        <v>评估基准日：2025年02月20日</v>
      </c>
    </row>
    <row r="4" ht="14.25" customHeight="1" spans="6:9">
      <c r="F4" s="6"/>
      <c r="G4" s="6"/>
      <c r="H4" s="6"/>
      <c r="I4" s="11" t="s">
        <v>1835</v>
      </c>
    </row>
    <row r="5" customHeight="1" spans="1:9">
      <c r="A5" s="14" t="str">
        <f>基本信息输入表!K6&amp;"："&amp;基本信息输入表!M6</f>
        <v>产权持有单位：中国石油天然气股份有限公司塔里木油田分公司塔西南勘探开发公司</v>
      </c>
      <c r="I5" s="14" t="s">
        <v>1832</v>
      </c>
    </row>
    <row r="6" s="6" customFormat="1" customHeight="1" spans="1:14">
      <c r="A6" s="15" t="s">
        <v>4</v>
      </c>
      <c r="B6" s="15" t="s">
        <v>1666</v>
      </c>
      <c r="C6" s="15" t="s">
        <v>1836</v>
      </c>
      <c r="D6" s="15" t="s">
        <v>1837</v>
      </c>
      <c r="E6" s="15" t="s">
        <v>1838</v>
      </c>
      <c r="F6" s="15" t="s">
        <v>937</v>
      </c>
      <c r="G6" s="16" t="s">
        <v>6</v>
      </c>
      <c r="H6" s="15" t="s">
        <v>7</v>
      </c>
      <c r="I6" s="15" t="s">
        <v>1824</v>
      </c>
      <c r="J6" s="6" t="s">
        <v>1343</v>
      </c>
      <c r="K6" s="7"/>
      <c r="L6" s="7"/>
      <c r="M6" s="7"/>
      <c r="N6" s="7"/>
    </row>
    <row r="7" ht="12.75" customHeight="1" spans="1:10">
      <c r="A7" s="26" t="str">
        <f t="shared" ref="A7" si="0">IF(B7="","",ROW()-6)</f>
        <v/>
      </c>
      <c r="B7" s="26"/>
      <c r="C7" s="26"/>
      <c r="D7" s="26"/>
      <c r="E7" s="26"/>
      <c r="F7" s="27"/>
      <c r="G7" s="20"/>
      <c r="H7" s="20"/>
      <c r="I7" s="26"/>
      <c r="J7" s="6"/>
    </row>
    <row r="8" ht="12.75" customHeight="1" spans="1:10">
      <c r="A8" s="26"/>
      <c r="B8" s="26"/>
      <c r="C8" s="26"/>
      <c r="D8" s="26"/>
      <c r="E8" s="26"/>
      <c r="F8" s="27"/>
      <c r="G8" s="20"/>
      <c r="H8" s="20"/>
      <c r="I8" s="26"/>
      <c r="J8" s="6"/>
    </row>
    <row r="9" ht="12.75" customHeight="1" spans="1:10">
      <c r="A9" s="26"/>
      <c r="B9" s="26"/>
      <c r="C9" s="26"/>
      <c r="D9" s="26"/>
      <c r="E9" s="26"/>
      <c r="F9" s="27"/>
      <c r="G9" s="20"/>
      <c r="H9" s="20"/>
      <c r="I9" s="26"/>
      <c r="J9" s="6"/>
    </row>
    <row r="10" ht="12.75" customHeight="1" spans="1:10">
      <c r="A10" s="26"/>
      <c r="B10" s="26"/>
      <c r="C10" s="26"/>
      <c r="D10" s="26"/>
      <c r="E10" s="26"/>
      <c r="F10" s="27"/>
      <c r="G10" s="20"/>
      <c r="H10" s="20"/>
      <c r="I10" s="26"/>
      <c r="J10" s="6"/>
    </row>
    <row r="11" ht="12.75" customHeight="1" spans="1:10">
      <c r="A11" s="26"/>
      <c r="B11" s="26"/>
      <c r="C11" s="26"/>
      <c r="D11" s="26"/>
      <c r="E11" s="26"/>
      <c r="F11" s="27"/>
      <c r="G11" s="20"/>
      <c r="H11" s="20"/>
      <c r="I11" s="26"/>
      <c r="J11" s="6"/>
    </row>
    <row r="12" ht="12.75" customHeight="1" spans="1:10">
      <c r="A12" s="26"/>
      <c r="B12" s="26"/>
      <c r="C12" s="26"/>
      <c r="D12" s="26"/>
      <c r="E12" s="26"/>
      <c r="F12" s="27"/>
      <c r="G12" s="20"/>
      <c r="H12" s="20"/>
      <c r="I12" s="26"/>
      <c r="J12" s="6"/>
    </row>
    <row r="13" ht="12.75" customHeight="1" spans="1:10">
      <c r="A13" s="26"/>
      <c r="B13" s="26"/>
      <c r="C13" s="26"/>
      <c r="D13" s="26"/>
      <c r="E13" s="26"/>
      <c r="F13" s="27"/>
      <c r="G13" s="20"/>
      <c r="H13" s="20"/>
      <c r="I13" s="26"/>
      <c r="J13" s="6"/>
    </row>
    <row r="14" ht="12.75" customHeight="1" spans="1:10">
      <c r="A14" s="26"/>
      <c r="B14" s="26"/>
      <c r="C14" s="26"/>
      <c r="D14" s="26"/>
      <c r="E14" s="26"/>
      <c r="F14" s="27"/>
      <c r="G14" s="20"/>
      <c r="H14" s="20"/>
      <c r="I14" s="26"/>
      <c r="J14" s="6"/>
    </row>
    <row r="15" ht="12.75" customHeight="1" spans="1:10">
      <c r="A15" s="26"/>
      <c r="B15" s="26"/>
      <c r="C15" s="26"/>
      <c r="D15" s="26"/>
      <c r="E15" s="26"/>
      <c r="F15" s="27"/>
      <c r="G15" s="20"/>
      <c r="H15" s="20"/>
      <c r="I15" s="26"/>
      <c r="J15" s="6"/>
    </row>
    <row r="16" ht="12.75" customHeight="1" spans="1:10">
      <c r="A16" s="26"/>
      <c r="B16" s="26"/>
      <c r="C16" s="26"/>
      <c r="D16" s="26"/>
      <c r="E16" s="26"/>
      <c r="F16" s="27"/>
      <c r="G16" s="20"/>
      <c r="H16" s="20"/>
      <c r="I16" s="26"/>
      <c r="J16" s="6"/>
    </row>
    <row r="17" ht="12.75" customHeight="1" spans="1:10">
      <c r="A17" s="26"/>
      <c r="B17" s="26"/>
      <c r="C17" s="26"/>
      <c r="D17" s="26"/>
      <c r="E17" s="26"/>
      <c r="F17" s="27"/>
      <c r="G17" s="20"/>
      <c r="H17" s="20"/>
      <c r="I17" s="26"/>
      <c r="J17" s="6"/>
    </row>
    <row r="18" ht="12.75" customHeight="1" spans="1:10">
      <c r="A18" s="26"/>
      <c r="B18" s="26"/>
      <c r="C18" s="26"/>
      <c r="D18" s="26"/>
      <c r="E18" s="26"/>
      <c r="F18" s="27"/>
      <c r="G18" s="20"/>
      <c r="H18" s="20"/>
      <c r="I18" s="26"/>
      <c r="J18" s="6"/>
    </row>
    <row r="19" ht="12.75" customHeight="1" spans="1:10">
      <c r="A19" s="26" t="str">
        <f t="shared" ref="A19" si="1">IF(B19="","",ROW()-6)</f>
        <v/>
      </c>
      <c r="B19" s="26"/>
      <c r="C19" s="26"/>
      <c r="D19" s="26"/>
      <c r="E19" s="26"/>
      <c r="F19" s="27"/>
      <c r="G19" s="20"/>
      <c r="H19" s="20"/>
      <c r="I19" s="26"/>
      <c r="J19" s="6"/>
    </row>
    <row r="20" customHeight="1" spans="1:9">
      <c r="A20" s="21" t="s">
        <v>1371</v>
      </c>
      <c r="B20" s="22"/>
      <c r="C20" s="24"/>
      <c r="D20" s="24"/>
      <c r="E20" s="24"/>
      <c r="F20" s="24"/>
      <c r="G20" s="28">
        <f>SUM(G7:G19)</f>
        <v>0</v>
      </c>
      <c r="H20" s="28">
        <f>SUM(H7:H19)</f>
        <v>0</v>
      </c>
      <c r="I20" s="24"/>
    </row>
    <row r="21" customHeight="1" spans="1:10">
      <c r="A21" s="7" t="str">
        <f>基本信息输入表!$K$6&amp;"填表人："&amp;基本信息输入表!$M$104</f>
        <v>产权持有单位填表人：刘亚鑫</v>
      </c>
      <c r="H21" s="7" t="str">
        <f>"评估人员："&amp;基本信息输入表!$Q$104</f>
        <v>评估人员：王庆国</v>
      </c>
      <c r="J21" s="7" t="s">
        <v>1347</v>
      </c>
    </row>
    <row r="22" customHeight="1" spans="1:1">
      <c r="A22" s="7" t="str">
        <f>"填表日期："&amp;YEAR(基本信息输入表!$O$104)&amp;"年"&amp;MONTH(基本信息输入表!$O$104)&amp;"月"&amp;DAY(基本信息输入表!$O$104)&amp;"日"</f>
        <v>填表日期：2025年2月22日</v>
      </c>
    </row>
  </sheetData>
  <mergeCells count="4">
    <mergeCell ref="A2:I2"/>
    <mergeCell ref="A3:I3"/>
    <mergeCell ref="A5:C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0"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zoomScale="96" zoomScaleNormal="96" topLeftCell="A5" workbookViewId="0">
      <selection activeCell="U622" sqref="U622"/>
    </sheetView>
  </sheetViews>
  <sheetFormatPr defaultColWidth="9" defaultRowHeight="15.75" customHeight="1" outlineLevelCol="6"/>
  <cols>
    <col min="1" max="1" width="7" style="7" customWidth="1"/>
    <col min="2" max="2" width="29" style="7" customWidth="1"/>
    <col min="3" max="3" width="12.7" style="7" customWidth="1"/>
    <col min="4" max="5" width="15.7" style="7" customWidth="1"/>
    <col min="6" max="6" width="21" style="7" customWidth="1"/>
    <col min="7" max="8" width="9" style="7" customWidth="1"/>
    <col min="9" max="16384" width="9" style="7"/>
  </cols>
  <sheetData>
    <row r="1" customHeight="1" spans="1:1">
      <c r="A1" s="8" t="s">
        <v>0</v>
      </c>
    </row>
    <row r="2" s="5" customFormat="1" ht="30" customHeight="1" spans="1:1">
      <c r="A2" s="9" t="s">
        <v>1839</v>
      </c>
    </row>
    <row r="3" customHeight="1" spans="1:1">
      <c r="A3" s="6" t="str">
        <f>"评估基准日："&amp;TEXT(基本信息输入表!M7,"yyyy年mm月dd日")</f>
        <v>评估基准日：2025年02月20日</v>
      </c>
    </row>
    <row r="4" ht="14.25" customHeight="1" spans="1:6">
      <c r="A4" s="6"/>
      <c r="B4" s="6"/>
      <c r="C4" s="6"/>
      <c r="D4" s="6"/>
      <c r="E4" s="6"/>
      <c r="F4" s="11" t="s">
        <v>1840</v>
      </c>
    </row>
    <row r="5" customHeight="1" spans="1:6">
      <c r="A5" s="12" t="str">
        <f>基本信息输入表!K6&amp;"："&amp;基本信息输入表!M6</f>
        <v>产权持有单位：中国石油天然气股份有限公司塔里木油田分公司塔西南勘探开发公司</v>
      </c>
      <c r="B5" s="13"/>
      <c r="C5" s="13"/>
      <c r="F5" s="14" t="s">
        <v>1832</v>
      </c>
    </row>
    <row r="6" s="6" customFormat="1" customHeight="1" spans="1:7">
      <c r="A6" s="15" t="s">
        <v>4</v>
      </c>
      <c r="B6" s="15" t="s">
        <v>686</v>
      </c>
      <c r="C6" s="15" t="s">
        <v>937</v>
      </c>
      <c r="D6" s="16" t="s">
        <v>6</v>
      </c>
      <c r="E6" s="15" t="s">
        <v>7</v>
      </c>
      <c r="F6" s="15" t="s">
        <v>176</v>
      </c>
      <c r="G6" s="6" t="s">
        <v>1343</v>
      </c>
    </row>
    <row r="7" ht="12.75" customHeight="1" spans="1:7">
      <c r="A7" s="17" t="str">
        <f t="shared" ref="A7" si="0">IF(B7="","",ROW()-6)</f>
        <v/>
      </c>
      <c r="B7" s="18"/>
      <c r="C7" s="19"/>
      <c r="D7" s="20"/>
      <c r="E7" s="20"/>
      <c r="F7" s="18"/>
      <c r="G7" s="6"/>
    </row>
    <row r="8" ht="12.75" customHeight="1" spans="1:7">
      <c r="A8" s="17"/>
      <c r="B8" s="18"/>
      <c r="C8" s="19"/>
      <c r="D8" s="20"/>
      <c r="E8" s="20"/>
      <c r="F8" s="18"/>
      <c r="G8" s="6"/>
    </row>
    <row r="9" ht="12.75" customHeight="1" spans="1:7">
      <c r="A9" s="17"/>
      <c r="B9" s="18"/>
      <c r="C9" s="19"/>
      <c r="D9" s="20"/>
      <c r="E9" s="20"/>
      <c r="F9" s="18"/>
      <c r="G9" s="6"/>
    </row>
    <row r="10" ht="12.75" customHeight="1" spans="1:7">
      <c r="A10" s="17"/>
      <c r="B10" s="18"/>
      <c r="C10" s="19"/>
      <c r="D10" s="20"/>
      <c r="E10" s="20"/>
      <c r="F10" s="18"/>
      <c r="G10" s="6"/>
    </row>
    <row r="11" ht="12.75" customHeight="1" spans="1:7">
      <c r="A11" s="17"/>
      <c r="B11" s="18"/>
      <c r="C11" s="19"/>
      <c r="D11" s="20"/>
      <c r="E11" s="20"/>
      <c r="F11" s="18"/>
      <c r="G11" s="6"/>
    </row>
    <row r="12" ht="12.75" customHeight="1" spans="1:7">
      <c r="A12" s="17"/>
      <c r="B12" s="18"/>
      <c r="C12" s="19"/>
      <c r="D12" s="20"/>
      <c r="E12" s="20"/>
      <c r="F12" s="18"/>
      <c r="G12" s="6"/>
    </row>
    <row r="13" ht="12.75" customHeight="1" spans="1:7">
      <c r="A13" s="17"/>
      <c r="B13" s="18"/>
      <c r="C13" s="19"/>
      <c r="D13" s="20"/>
      <c r="E13" s="20"/>
      <c r="F13" s="18"/>
      <c r="G13" s="6"/>
    </row>
    <row r="14" ht="12.75" customHeight="1" spans="1:7">
      <c r="A14" s="17"/>
      <c r="B14" s="18"/>
      <c r="C14" s="19"/>
      <c r="D14" s="20"/>
      <c r="E14" s="20"/>
      <c r="F14" s="18"/>
      <c r="G14" s="6"/>
    </row>
    <row r="15" ht="12.75" customHeight="1" spans="1:7">
      <c r="A15" s="17"/>
      <c r="B15" s="18"/>
      <c r="C15" s="19"/>
      <c r="D15" s="20"/>
      <c r="E15" s="20"/>
      <c r="F15" s="18"/>
      <c r="G15" s="6"/>
    </row>
    <row r="16" ht="12.75" customHeight="1" spans="1:7">
      <c r="A16" s="17"/>
      <c r="B16" s="18"/>
      <c r="C16" s="19"/>
      <c r="D16" s="20"/>
      <c r="E16" s="20"/>
      <c r="F16" s="18"/>
      <c r="G16" s="6"/>
    </row>
    <row r="17" ht="12.75" customHeight="1" spans="1:7">
      <c r="A17" s="17"/>
      <c r="B17" s="18"/>
      <c r="C17" s="19"/>
      <c r="D17" s="20"/>
      <c r="E17" s="20"/>
      <c r="F17" s="18"/>
      <c r="G17" s="6"/>
    </row>
    <row r="18" ht="12.75" customHeight="1" spans="1:7">
      <c r="A18" s="17"/>
      <c r="B18" s="18"/>
      <c r="C18" s="19"/>
      <c r="D18" s="20"/>
      <c r="E18" s="20"/>
      <c r="F18" s="18"/>
      <c r="G18" s="6"/>
    </row>
    <row r="19" ht="12.75" customHeight="1" spans="1:7">
      <c r="A19" s="17" t="str">
        <f t="shared" ref="A19" si="1">IF(B19="","",ROW()-6)</f>
        <v/>
      </c>
      <c r="B19" s="18"/>
      <c r="C19" s="19"/>
      <c r="D19" s="20"/>
      <c r="E19" s="20"/>
      <c r="F19" s="18"/>
      <c r="G19" s="6"/>
    </row>
    <row r="20" customHeight="1" spans="1:6">
      <c r="A20" s="21" t="s">
        <v>1371</v>
      </c>
      <c r="B20" s="22"/>
      <c r="C20" s="21"/>
      <c r="D20" s="25">
        <f>SUM(D7:D19)</f>
        <v>0</v>
      </c>
      <c r="E20" s="25">
        <f>SUM(E7:E19)</f>
        <v>0</v>
      </c>
      <c r="F20" s="24"/>
    </row>
    <row r="21" customHeight="1" spans="1:7">
      <c r="A21" s="7" t="str">
        <f>基本信息输入表!$K$6&amp;"填表人："&amp;基本信息输入表!$M$105</f>
        <v>产权持有单位填表人：刘亚鑫</v>
      </c>
      <c r="E21" s="7" t="str">
        <f>"评估人员："&amp;基本信息输入表!$Q$105</f>
        <v>评估人员：王庆国</v>
      </c>
      <c r="G21" s="7" t="s">
        <v>1347</v>
      </c>
    </row>
    <row r="22" customHeight="1" spans="1:1">
      <c r="A22" s="7" t="str">
        <f>"填表日期："&amp;YEAR(基本信息输入表!$O$105)&amp;"年"&amp;MONTH(基本信息输入表!$O$105)&amp;"月"&amp;DAY(基本信息输入表!$O$105)&amp;"日"</f>
        <v>填表日期：2025年2月22日</v>
      </c>
    </row>
  </sheetData>
  <mergeCells count="4">
    <mergeCell ref="A2:F2"/>
    <mergeCell ref="A3:F3"/>
    <mergeCell ref="A5:C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96" zoomScaleNormal="96" topLeftCell="A2" workbookViewId="0">
      <selection activeCell="U622" sqref="U622"/>
    </sheetView>
  </sheetViews>
  <sheetFormatPr defaultColWidth="9" defaultRowHeight="15.75" customHeight="1" outlineLevelCol="7"/>
  <cols>
    <col min="1" max="1" width="6.2" style="7" customWidth="1"/>
    <col min="2" max="2" width="23" style="7" customWidth="1"/>
    <col min="3" max="3" width="12" style="7" customWidth="1"/>
    <col min="4" max="4" width="17.2" style="7" customWidth="1"/>
    <col min="5" max="6" width="15.7" style="7" customWidth="1"/>
    <col min="7" max="7" width="17.7" style="7" customWidth="1"/>
    <col min="8" max="8" width="9" style="6" customWidth="1"/>
    <col min="9" max="10" width="9" style="7" customWidth="1"/>
    <col min="11" max="16384" width="9" style="7"/>
  </cols>
  <sheetData>
    <row r="1" customHeight="1" spans="1:1">
      <c r="A1" s="8" t="s">
        <v>0</v>
      </c>
    </row>
    <row r="2" s="5" customFormat="1" ht="30" customHeight="1" spans="1:8">
      <c r="A2" s="9" t="s">
        <v>1841</v>
      </c>
      <c r="H2" s="10"/>
    </row>
    <row r="3" customHeight="1" spans="1:1">
      <c r="A3" s="6" t="str">
        <f>"评估基准日："&amp;TEXT(基本信息输入表!M7,"yyyy年mm月dd日")</f>
        <v>评估基准日：2025年02月20日</v>
      </c>
    </row>
    <row r="4" ht="14.25" customHeight="1" spans="1:7">
      <c r="A4" s="6"/>
      <c r="B4" s="6"/>
      <c r="C4" s="6"/>
      <c r="D4" s="6"/>
      <c r="E4" s="6"/>
      <c r="F4" s="6"/>
      <c r="G4" s="11" t="s">
        <v>1842</v>
      </c>
    </row>
    <row r="5" customHeight="1" spans="1:7">
      <c r="A5" s="12" t="str">
        <f>基本信息输入表!K6&amp;"："&amp;基本信息输入表!M6</f>
        <v>产权持有单位：中国石油天然气股份有限公司塔里木油田分公司塔西南勘探开发公司</v>
      </c>
      <c r="B5" s="13"/>
      <c r="C5" s="13"/>
      <c r="D5" s="13"/>
      <c r="G5" s="14" t="s">
        <v>1832</v>
      </c>
    </row>
    <row r="6" s="6" customFormat="1" customHeight="1" spans="1:8">
      <c r="A6" s="15" t="s">
        <v>4</v>
      </c>
      <c r="B6" s="15" t="s">
        <v>910</v>
      </c>
      <c r="C6" s="15" t="s">
        <v>937</v>
      </c>
      <c r="D6" s="15" t="s">
        <v>1386</v>
      </c>
      <c r="E6" s="16" t="s">
        <v>6</v>
      </c>
      <c r="F6" s="15" t="s">
        <v>7</v>
      </c>
      <c r="G6" s="15" t="s">
        <v>176</v>
      </c>
      <c r="H6" s="6" t="s">
        <v>1343</v>
      </c>
    </row>
    <row r="7" ht="13.2" customHeight="1" spans="1:7">
      <c r="A7" s="17" t="str">
        <f t="shared" ref="A7" si="0">IF(B7="","",ROW()-6)</f>
        <v/>
      </c>
      <c r="B7" s="18"/>
      <c r="C7" s="19"/>
      <c r="D7" s="18"/>
      <c r="E7" s="20"/>
      <c r="F7" s="20"/>
      <c r="G7" s="18"/>
    </row>
    <row r="8" ht="13.2" customHeight="1" spans="1:7">
      <c r="A8" s="17"/>
      <c r="B8" s="18"/>
      <c r="C8" s="19"/>
      <c r="D8" s="18"/>
      <c r="E8" s="20"/>
      <c r="F8" s="20"/>
      <c r="G8" s="18"/>
    </row>
    <row r="9" ht="13.2" customHeight="1" spans="1:7">
      <c r="A9" s="17"/>
      <c r="B9" s="18"/>
      <c r="C9" s="19"/>
      <c r="D9" s="18"/>
      <c r="E9" s="20"/>
      <c r="F9" s="20"/>
      <c r="G9" s="18"/>
    </row>
    <row r="10" ht="13.2" customHeight="1" spans="1:7">
      <c r="A10" s="17"/>
      <c r="B10" s="18"/>
      <c r="C10" s="19"/>
      <c r="D10" s="18"/>
      <c r="E10" s="20"/>
      <c r="F10" s="20"/>
      <c r="G10" s="18"/>
    </row>
    <row r="11" ht="13.2" customHeight="1" spans="1:7">
      <c r="A11" s="17"/>
      <c r="B11" s="18"/>
      <c r="C11" s="19"/>
      <c r="D11" s="18"/>
      <c r="E11" s="20"/>
      <c r="F11" s="20"/>
      <c r="G11" s="18"/>
    </row>
    <row r="12" ht="13.2" customHeight="1" spans="1:7">
      <c r="A12" s="17"/>
      <c r="B12" s="18"/>
      <c r="C12" s="19"/>
      <c r="D12" s="18"/>
      <c r="E12" s="20"/>
      <c r="F12" s="20"/>
      <c r="G12" s="18"/>
    </row>
    <row r="13" ht="13.2" customHeight="1" spans="1:7">
      <c r="A13" s="17"/>
      <c r="B13" s="18"/>
      <c r="C13" s="19"/>
      <c r="D13" s="18"/>
      <c r="E13" s="20"/>
      <c r="F13" s="20"/>
      <c r="G13" s="18"/>
    </row>
    <row r="14" ht="13.2" customHeight="1" spans="1:7">
      <c r="A14" s="17"/>
      <c r="B14" s="18"/>
      <c r="C14" s="19"/>
      <c r="D14" s="18"/>
      <c r="E14" s="20"/>
      <c r="F14" s="20"/>
      <c r="G14" s="18"/>
    </row>
    <row r="15" ht="13.2" customHeight="1" spans="1:7">
      <c r="A15" s="17"/>
      <c r="B15" s="18"/>
      <c r="C15" s="19"/>
      <c r="D15" s="18"/>
      <c r="E15" s="20"/>
      <c r="F15" s="20"/>
      <c r="G15" s="18"/>
    </row>
    <row r="16" ht="13.2" customHeight="1" spans="1:7">
      <c r="A16" s="17"/>
      <c r="B16" s="18"/>
      <c r="C16" s="19"/>
      <c r="D16" s="18"/>
      <c r="E16" s="20"/>
      <c r="F16" s="20"/>
      <c r="G16" s="18"/>
    </row>
    <row r="17" ht="13.2" customHeight="1" spans="1:7">
      <c r="A17" s="17"/>
      <c r="B17" s="18"/>
      <c r="C17" s="19"/>
      <c r="D17" s="18"/>
      <c r="E17" s="20"/>
      <c r="F17" s="20"/>
      <c r="G17" s="18"/>
    </row>
    <row r="18" ht="13.2" customHeight="1" spans="1:7">
      <c r="A18" s="17"/>
      <c r="B18" s="18"/>
      <c r="C18" s="19"/>
      <c r="D18" s="18"/>
      <c r="E18" s="20"/>
      <c r="F18" s="20"/>
      <c r="G18" s="18"/>
    </row>
    <row r="19" ht="12.75" customHeight="1" spans="1:7">
      <c r="A19" s="17" t="str">
        <f t="shared" ref="A19" si="1">IF(B19="","",ROW()-6)</f>
        <v/>
      </c>
      <c r="B19" s="18"/>
      <c r="C19" s="19"/>
      <c r="D19" s="18"/>
      <c r="E19" s="20"/>
      <c r="F19" s="20"/>
      <c r="G19" s="18"/>
    </row>
    <row r="20" customHeight="1" spans="1:7">
      <c r="A20" s="21" t="s">
        <v>1371</v>
      </c>
      <c r="B20" s="22"/>
      <c r="C20" s="21"/>
      <c r="D20" s="21"/>
      <c r="E20" s="23">
        <f>SUM(E7:E19)</f>
        <v>0</v>
      </c>
      <c r="F20" s="23">
        <f>SUM(F7:F19)</f>
        <v>0</v>
      </c>
      <c r="G20" s="24"/>
    </row>
    <row r="21" customHeight="1" spans="1:8">
      <c r="A21" s="7" t="str">
        <f>基本信息输入表!$K$6&amp;"填表人："&amp;基本信息输入表!$M$106</f>
        <v>产权持有单位填表人：刘亚鑫</v>
      </c>
      <c r="F21" s="7" t="str">
        <f>"评估人员："&amp;基本信息输入表!$Q$106</f>
        <v>评估人员：王庆国</v>
      </c>
      <c r="H21" s="6" t="s">
        <v>1347</v>
      </c>
    </row>
    <row r="22" customHeight="1" spans="1:1">
      <c r="A22" s="7" t="str">
        <f>"填表日期："&amp;YEAR(基本信息输入表!$O$106)&amp;"年"&amp;MONTH(基本信息输入表!$O$106)&amp;"月"&amp;DAY(基本信息输入表!$O$106)&amp;"日"</f>
        <v>填表日期：2025年2月22日</v>
      </c>
    </row>
  </sheetData>
  <mergeCells count="4">
    <mergeCell ref="A2:G2"/>
    <mergeCell ref="A3:G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
  <sheetViews>
    <sheetView workbookViewId="0">
      <selection activeCell="U622" sqref="U622"/>
    </sheetView>
  </sheetViews>
  <sheetFormatPr defaultColWidth="8.8" defaultRowHeight="15.75" outlineLevelRow="1" outlineLevelCol="1"/>
  <cols>
    <col min="1" max="1" width="8.8" style="1"/>
    <col min="2" max="4" width="8.8" style="2"/>
    <col min="5" max="5" width="8.8" style="3"/>
    <col min="6" max="16384" width="8.8" style="1"/>
  </cols>
  <sheetData>
    <row r="2" spans="2:2">
      <c r="B2" s="2" t="s">
        <v>1843</v>
      </c>
    </row>
  </sheetData>
  <sheetProtection password="AE9E" sheet="1" objects="1" scenarios="1"/>
  <dataValidations count="1">
    <dataValidation type="list" allowBlank="1" showInputMessage="1" showErrorMessage="1" sqref="E$1:E$1048576">
      <formula1>"复核无误,已修改"</formula1>
    </dataValidation>
  </dataValidations>
  <pageMargins left="0.7" right="0.7" top="0.75" bottom="0.75" header="0.3" footer="0.3"/>
  <headerFooter/>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U622" sqref="U622"/>
    </sheetView>
  </sheetViews>
  <sheetFormatPr defaultColWidth="8.8" defaultRowHeight="15.75" outlineLevelRow="3" outlineLevelCol="1"/>
  <cols>
    <col min="1" max="1" width="40.7" style="1" customWidth="1"/>
    <col min="2" max="2" width="50.7" style="2" customWidth="1"/>
    <col min="3" max="4" width="8.8" style="2"/>
    <col min="5" max="5" width="8.8" style="3"/>
    <col min="6" max="16384" width="8.8" style="1"/>
  </cols>
  <sheetData>
    <row r="1" ht="18" customHeight="1" spans="1:2">
      <c r="A1" s="852" t="s">
        <v>1844</v>
      </c>
      <c r="B1" s="2" t="s">
        <v>1845</v>
      </c>
    </row>
    <row r="2" ht="18" customHeight="1" spans="1:2">
      <c r="A2" s="852" t="s">
        <v>1846</v>
      </c>
      <c r="B2" s="2" t="s">
        <v>1847</v>
      </c>
    </row>
    <row r="4" spans="2:2">
      <c r="B4" s="2" t="s">
        <v>1843</v>
      </c>
    </row>
  </sheetData>
  <sheetProtection password="AE9E" sheet="1" objects="1" scenarios="1"/>
  <dataValidations count="1">
    <dataValidation type="list" allowBlank="1" showInputMessage="1" showErrorMessage="1" sqref="E$1:E$1048576">
      <formula1>"复核无误,已修改"</formula1>
    </dataValidation>
  </dataValidations>
  <hyperlinks>
    <hyperlink ref="A1" location="'1-汇总表'!C22" display="1-汇总表'!C22"/>
    <hyperlink ref="A2" location="'1-汇总表'!D22" display="1-汇总表'!D22"/>
  </hyperlinks>
  <pageMargins left="0.7" right="0.7" top="0.75" bottom="0.75" header="0.3" footer="0.3"/>
  <pageSetup paperSize="9" orientation="portrait"/>
  <headerFooter/>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
  <sheetViews>
    <sheetView workbookViewId="0">
      <selection activeCell="B1" sqref="B$1:B$1048576 C$1:C$1048576 D$1:D$1048576"/>
    </sheetView>
  </sheetViews>
  <sheetFormatPr defaultColWidth="9" defaultRowHeight="15.75" outlineLevelRow="1" outlineLevelCol="1"/>
  <cols>
    <col min="1" max="1" width="8.8" style="1"/>
    <col min="2" max="4" width="8.8" style="2"/>
    <col min="5" max="5" width="8.8" style="3"/>
    <col min="6" max="16384" width="8.8" style="1"/>
  </cols>
  <sheetData>
    <row r="2" spans="2:2">
      <c r="B2" s="2" t="s">
        <v>1848</v>
      </c>
    </row>
  </sheetData>
  <sheetProtection sheet="1" objects="1" scenarios="1"/>
  <dataValidations count="1">
    <dataValidation type="list" allowBlank="1" showInputMessage="1" showErrorMessage="1" sqref="E$1:E$1048576">
      <formula1>"复核无误,已修改"</formula1>
    </dataValidation>
  </dataValidations>
  <pageMargins left="0.7" right="0.7" top="0.75" bottom="0.75" header="0.3" footer="0.3"/>
  <headerFooter/>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17" sqref="B17"/>
    </sheetView>
  </sheetViews>
  <sheetFormatPr defaultColWidth="9" defaultRowHeight="15.75" outlineLevelRow="5" outlineLevelCol="1"/>
  <cols>
    <col min="1" max="1" width="40.7" style="1" customWidth="1"/>
    <col min="2" max="2" width="50.7" style="2" customWidth="1"/>
    <col min="3" max="4" width="8.8" style="2"/>
    <col min="5" max="5" width="8.8" style="3"/>
    <col min="6" max="16384" width="8.8" style="1"/>
  </cols>
  <sheetData>
    <row r="1" ht="18" customHeight="1" spans="1:2">
      <c r="A1" s="852" t="s">
        <v>1844</v>
      </c>
      <c r="B1" s="2" t="s">
        <v>1849</v>
      </c>
    </row>
    <row r="2" ht="18" customHeight="1" spans="1:2">
      <c r="A2" s="852" t="s">
        <v>1846</v>
      </c>
      <c r="B2" s="2" t="s">
        <v>1850</v>
      </c>
    </row>
    <row r="3" ht="18" customHeight="1" spans="1:2">
      <c r="A3" s="852" t="s">
        <v>1851</v>
      </c>
      <c r="B3" s="2" t="s">
        <v>1852</v>
      </c>
    </row>
    <row r="4" ht="18" customHeight="1" spans="1:2">
      <c r="A4" s="852" t="s">
        <v>1853</v>
      </c>
      <c r="B4" s="2" t="s">
        <v>1854</v>
      </c>
    </row>
    <row r="6" spans="2:2">
      <c r="B6" s="2" t="s">
        <v>1848</v>
      </c>
    </row>
  </sheetData>
  <sheetProtection sheet="1" objects="1" scenarios="1"/>
  <dataValidations count="1">
    <dataValidation type="list" allowBlank="1" showInputMessage="1" showErrorMessage="1" sqref="E$1:E$1048576">
      <formula1>"复核无误,已修改"</formula1>
    </dataValidation>
  </dataValidations>
  <hyperlinks>
    <hyperlink ref="A1" location="'1-汇总表'!C22" display="1-汇总表'!C22"/>
    <hyperlink ref="A2" location="'1-汇总表'!D22" display="1-汇总表'!D22"/>
    <hyperlink ref="A3" location="'2-分类汇总'!C76" display="2-分类汇总'!C76"/>
    <hyperlink ref="A4" location="'2-分类汇总'!D76" display="2-分类汇总'!D76"/>
  </hyperlinks>
  <pageMargins left="0.7" right="0.7" top="0.75" bottom="0.75" header="0.3" footer="0.3"/>
  <pageSetup paperSize="9" orientation="portrait"/>
  <headerFooter/>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
  <sheetViews>
    <sheetView workbookViewId="0">
      <selection activeCell="B1" sqref="B$1:B$1048576 C$1:C$1048576 D$1:D$1048576"/>
    </sheetView>
  </sheetViews>
  <sheetFormatPr defaultColWidth="9" defaultRowHeight="15.75" outlineLevelRow="1" outlineLevelCol="1"/>
  <cols>
    <col min="1" max="1" width="8.8" style="1"/>
    <col min="2" max="4" width="8.8" style="2"/>
    <col min="5" max="5" width="8.8" style="3"/>
    <col min="6" max="16384" width="8.8" style="1"/>
  </cols>
  <sheetData>
    <row r="2" spans="2:2">
      <c r="B2" s="2" t="s">
        <v>1855</v>
      </c>
    </row>
  </sheetData>
  <sheetProtection sheet="1" objects="1" scenarios="1"/>
  <dataValidations count="1">
    <dataValidation type="list" allowBlank="1" showInputMessage="1" showErrorMessage="1" sqref="E$1:E$1048576">
      <formula1>"复核无误,已修改"</formula1>
    </dataValidation>
  </dataValidations>
  <pageMargins left="0.7" right="0.7" top="0.75" bottom="0.75" header="0.3" footer="0.3"/>
  <headerFooter/>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1" sqref="B$1:B$1048576 C$1:C$1048576 D$1:D$1048576"/>
    </sheetView>
  </sheetViews>
  <sheetFormatPr defaultColWidth="9" defaultRowHeight="15.75" outlineLevelRow="5" outlineLevelCol="1"/>
  <cols>
    <col min="1" max="1" width="40.7" style="1" customWidth="1"/>
    <col min="2" max="2" width="50.7" style="2" customWidth="1"/>
    <col min="3" max="4" width="8.8" style="2"/>
    <col min="5" max="5" width="8.8" style="3"/>
    <col min="6" max="16384" width="8.8" style="1"/>
  </cols>
  <sheetData>
    <row r="1" ht="18" customHeight="1" spans="1:2">
      <c r="A1" s="852" t="s">
        <v>1844</v>
      </c>
      <c r="B1" s="2" t="s">
        <v>1856</v>
      </c>
    </row>
    <row r="2" ht="18" customHeight="1" spans="1:2">
      <c r="A2" s="852" t="s">
        <v>1846</v>
      </c>
      <c r="B2" s="2" t="s">
        <v>1857</v>
      </c>
    </row>
    <row r="3" ht="18" customHeight="1" spans="1:2">
      <c r="A3" s="852" t="s">
        <v>1851</v>
      </c>
      <c r="B3" s="2" t="s">
        <v>1858</v>
      </c>
    </row>
    <row r="4" ht="18" customHeight="1" spans="1:2">
      <c r="A4" s="852" t="s">
        <v>1853</v>
      </c>
      <c r="B4" s="2" t="s">
        <v>1859</v>
      </c>
    </row>
    <row r="6" spans="2:2">
      <c r="B6" s="2" t="s">
        <v>1855</v>
      </c>
    </row>
  </sheetData>
  <sheetProtection sheet="1" objects="1" scenarios="1"/>
  <dataValidations count="1">
    <dataValidation type="list" allowBlank="1" showInputMessage="1" showErrorMessage="1" sqref="E$1:E$1048576">
      <formula1>"复核无误,已修改"</formula1>
    </dataValidation>
  </dataValidations>
  <hyperlinks>
    <hyperlink ref="A1" location="'1-汇总表'!C22" display="1-汇总表'!C22"/>
    <hyperlink ref="A2" location="'1-汇总表'!D22" display="1-汇总表'!D22"/>
    <hyperlink ref="A3" location="'2-分类汇总'!C76" display="2-分类汇总'!C76"/>
    <hyperlink ref="A4" location="'2-分类汇总'!D76" display="2-分类汇总'!D76"/>
  </hyperlinks>
  <pageMargins left="0.7" right="0.7" top="0.75" bottom="0.75" header="0.3" footer="0.3"/>
  <headerFooter/>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
  <sheetViews>
    <sheetView workbookViewId="0">
      <selection activeCell="B1" sqref="B$1:B$1048576 C$1:C$1048576 D$1:D$1048576"/>
    </sheetView>
  </sheetViews>
  <sheetFormatPr defaultColWidth="9" defaultRowHeight="15.75" outlineLevelRow="1" outlineLevelCol="1"/>
  <cols>
    <col min="1" max="1" width="8.8" style="1"/>
    <col min="2" max="4" width="8.8" style="2"/>
    <col min="5" max="5" width="8.8" style="3"/>
    <col min="6" max="16384" width="8.8" style="1"/>
  </cols>
  <sheetData>
    <row r="2" spans="2:2">
      <c r="B2" s="2" t="s">
        <v>1855</v>
      </c>
    </row>
  </sheetData>
  <sheetProtection sheet="1" objects="1" scenarios="1"/>
  <dataValidations count="1">
    <dataValidation type="list" allowBlank="1" showInputMessage="1" showErrorMessage="1" sqref="E$1:E$1048576">
      <formula1>"复核无误,已修改"</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zoomScale="96" zoomScaleNormal="96" workbookViewId="0">
      <selection activeCell="U622" sqref="U622"/>
    </sheetView>
  </sheetViews>
  <sheetFormatPr defaultColWidth="9" defaultRowHeight="15.75" customHeight="1" outlineLevelCol="6"/>
  <cols>
    <col min="1" max="1" width="12.2" style="7" customWidth="1"/>
    <col min="2" max="2" width="24.2" style="7" customWidth="1"/>
    <col min="3" max="6" width="18.7" style="7" customWidth="1"/>
    <col min="7" max="8" width="9" style="7" customWidth="1"/>
    <col min="9" max="16384" width="9" style="7"/>
  </cols>
  <sheetData>
    <row r="1" customHeight="1" spans="1:1">
      <c r="A1" s="426" t="s">
        <v>0</v>
      </c>
    </row>
    <row r="2" s="5" customFormat="1" ht="30" customHeight="1" spans="1:1">
      <c r="A2" s="9" t="s">
        <v>820</v>
      </c>
    </row>
    <row r="3" customHeight="1" spans="1:1">
      <c r="A3" s="6" t="str">
        <f>"评估基准日："&amp;TEXT(基本信息输入表!M7,"yyyy年mm月dd日")</f>
        <v>评估基准日：2025年02月20日</v>
      </c>
    </row>
    <row r="4" ht="14.25" customHeight="1" spans="4:6">
      <c r="D4" s="6"/>
      <c r="E4" s="6"/>
      <c r="F4" s="11" t="s">
        <v>821</v>
      </c>
    </row>
    <row r="5" customHeight="1" spans="1:6">
      <c r="A5" s="14" t="str">
        <f>基本信息输入表!K6&amp;"："&amp;基本信息输入表!M6</f>
        <v>产权持有单位：中国石油天然气股份有限公司塔里木油田分公司塔西南勘探开发公司</v>
      </c>
      <c r="F5" s="427" t="s">
        <v>822</v>
      </c>
    </row>
    <row r="6" s="6" customFormat="1" customHeight="1" spans="1:6">
      <c r="A6" s="428" t="s">
        <v>823</v>
      </c>
      <c r="B6" s="428" t="s">
        <v>5</v>
      </c>
      <c r="C6" s="429" t="s">
        <v>6</v>
      </c>
      <c r="D6" s="428" t="s">
        <v>7</v>
      </c>
      <c r="E6" s="428" t="s">
        <v>824</v>
      </c>
      <c r="F6" s="428" t="s">
        <v>729</v>
      </c>
    </row>
    <row r="7" customHeight="1" spans="1:6">
      <c r="A7" s="66" t="s">
        <v>825</v>
      </c>
      <c r="B7" s="139" t="s">
        <v>331</v>
      </c>
      <c r="C7" s="68">
        <f>'表3-1货币汇总表'!C27</f>
        <v>0</v>
      </c>
      <c r="D7" s="68">
        <f>'表3-1货币汇总表'!D27</f>
        <v>0</v>
      </c>
      <c r="E7" s="40">
        <f t="shared" ref="E7:E19" si="0">D7-C7</f>
        <v>0</v>
      </c>
      <c r="F7" s="28" t="str">
        <f t="shared" ref="F7:F19" si="1">IF(C7=0,"",E7/C7*100)</f>
        <v/>
      </c>
    </row>
    <row r="8" customHeight="1" spans="1:6">
      <c r="A8" s="66" t="s">
        <v>826</v>
      </c>
      <c r="B8" s="139" t="s">
        <v>339</v>
      </c>
      <c r="C8" s="68">
        <f>'3-2交易性金融资产汇总'!C27</f>
        <v>0</v>
      </c>
      <c r="D8" s="68">
        <f>'3-2交易性金融资产汇总'!D27</f>
        <v>0</v>
      </c>
      <c r="E8" s="40">
        <f t="shared" si="0"/>
        <v>0</v>
      </c>
      <c r="F8" s="28" t="str">
        <f t="shared" si="1"/>
        <v/>
      </c>
    </row>
    <row r="9" customHeight="1" spans="1:6">
      <c r="A9" s="66" t="s">
        <v>827</v>
      </c>
      <c r="B9" s="430" t="s">
        <v>348</v>
      </c>
      <c r="C9" s="68">
        <f>'3-3衍生金融资产'!I20</f>
        <v>0</v>
      </c>
      <c r="D9" s="68">
        <f>'3-3衍生金融资产'!J20</f>
        <v>0</v>
      </c>
      <c r="E9" s="40">
        <f t="shared" si="0"/>
        <v>0</v>
      </c>
      <c r="F9" s="28" t="str">
        <f t="shared" si="1"/>
        <v/>
      </c>
    </row>
    <row r="10" customHeight="1" spans="1:6">
      <c r="A10" s="66" t="s">
        <v>828</v>
      </c>
      <c r="B10" s="139" t="s">
        <v>350</v>
      </c>
      <c r="C10" s="40">
        <f>'3-4应收票据'!F22</f>
        <v>0</v>
      </c>
      <c r="D10" s="40">
        <f>'3-4应收票据'!H22</f>
        <v>0</v>
      </c>
      <c r="E10" s="40">
        <f t="shared" si="0"/>
        <v>0</v>
      </c>
      <c r="F10" s="28" t="str">
        <f t="shared" si="1"/>
        <v/>
      </c>
    </row>
    <row r="11" customHeight="1" spans="1:6">
      <c r="A11" s="66" t="s">
        <v>829</v>
      </c>
      <c r="B11" s="430" t="s">
        <v>352</v>
      </c>
      <c r="C11" s="40">
        <f>'3-5应收账款'!H23</f>
        <v>0</v>
      </c>
      <c r="D11" s="40">
        <f>'3-5应收账款'!J23</f>
        <v>0</v>
      </c>
      <c r="E11" s="40">
        <f t="shared" si="0"/>
        <v>0</v>
      </c>
      <c r="F11" s="28" t="str">
        <f t="shared" si="1"/>
        <v/>
      </c>
    </row>
    <row r="12" customHeight="1" spans="1:6">
      <c r="A12" s="66" t="s">
        <v>830</v>
      </c>
      <c r="B12" s="430" t="s">
        <v>754</v>
      </c>
      <c r="C12" s="40">
        <f>'3-6应收账款融资'!I22</f>
        <v>0</v>
      </c>
      <c r="D12" s="40">
        <f>'3-6应收账款融资'!K22</f>
        <v>0</v>
      </c>
      <c r="E12" s="40">
        <f t="shared" si="0"/>
        <v>0</v>
      </c>
      <c r="F12" s="28" t="str">
        <f t="shared" si="1"/>
        <v/>
      </c>
    </row>
    <row r="13" customHeight="1" spans="1:6">
      <c r="A13" s="66" t="s">
        <v>831</v>
      </c>
      <c r="B13" s="139" t="s">
        <v>356</v>
      </c>
      <c r="C13" s="40">
        <f>'3-7预付款项'!I22</f>
        <v>0</v>
      </c>
      <c r="D13" s="40">
        <f>'3-7预付款项'!K22</f>
        <v>0</v>
      </c>
      <c r="E13" s="40">
        <f t="shared" si="0"/>
        <v>0</v>
      </c>
      <c r="F13" s="28" t="str">
        <f t="shared" si="1"/>
        <v/>
      </c>
    </row>
    <row r="14" customHeight="1" spans="1:6">
      <c r="A14" s="66" t="s">
        <v>832</v>
      </c>
      <c r="B14" s="430" t="s">
        <v>358</v>
      </c>
      <c r="C14" s="40">
        <f>'3-8其他应收款'!H23</f>
        <v>0</v>
      </c>
      <c r="D14" s="40">
        <f>'3-8其他应收款'!J23</f>
        <v>0</v>
      </c>
      <c r="E14" s="40">
        <f t="shared" si="0"/>
        <v>0</v>
      </c>
      <c r="F14" s="28" t="str">
        <f t="shared" si="1"/>
        <v/>
      </c>
    </row>
    <row r="15" customHeight="1" spans="1:6">
      <c r="A15" s="66" t="s">
        <v>833</v>
      </c>
      <c r="B15" s="430" t="s">
        <v>755</v>
      </c>
      <c r="C15" s="68" t="e">
        <f>#REF!</f>
        <v>#REF!</v>
      </c>
      <c r="D15" s="68" t="e">
        <f>#REF!</f>
        <v>#REF!</v>
      </c>
      <c r="E15" s="40" t="e">
        <f t="shared" si="0"/>
        <v>#REF!</v>
      </c>
      <c r="F15" s="28" t="e">
        <f t="shared" si="1"/>
        <v>#REF!</v>
      </c>
    </row>
    <row r="16" customHeight="1" spans="1:6">
      <c r="A16" s="66" t="s">
        <v>834</v>
      </c>
      <c r="B16" s="430" t="s">
        <v>372</v>
      </c>
      <c r="C16" s="68">
        <f>'3-10合同资产'!I23</f>
        <v>0</v>
      </c>
      <c r="D16" s="68">
        <f>'3-10合同资产'!K23</f>
        <v>0</v>
      </c>
      <c r="E16" s="40">
        <f t="shared" si="0"/>
        <v>0</v>
      </c>
      <c r="F16" s="28" t="str">
        <f t="shared" si="1"/>
        <v/>
      </c>
    </row>
    <row r="17" customHeight="1" spans="1:6">
      <c r="A17" s="66" t="s">
        <v>835</v>
      </c>
      <c r="B17" s="430" t="s">
        <v>375</v>
      </c>
      <c r="C17" s="68">
        <f>'3-11持有待售资产'!F20</f>
        <v>0</v>
      </c>
      <c r="D17" s="68">
        <f>'3-11持有待售资产'!K20</f>
        <v>0</v>
      </c>
      <c r="E17" s="40">
        <f t="shared" si="0"/>
        <v>0</v>
      </c>
      <c r="F17" s="28" t="str">
        <f t="shared" si="1"/>
        <v/>
      </c>
    </row>
    <row r="18" customHeight="1" spans="1:6">
      <c r="A18" s="66" t="s">
        <v>836</v>
      </c>
      <c r="B18" s="139" t="s">
        <v>756</v>
      </c>
      <c r="C18" s="68">
        <f>'3-12一年到期非流动资产'!E20</f>
        <v>0</v>
      </c>
      <c r="D18" s="68">
        <f>'3-12一年到期非流动资产'!F20</f>
        <v>0</v>
      </c>
      <c r="E18" s="40">
        <f t="shared" si="0"/>
        <v>0</v>
      </c>
      <c r="F18" s="28" t="str">
        <f t="shared" si="1"/>
        <v/>
      </c>
    </row>
    <row r="19" customHeight="1" spans="1:6">
      <c r="A19" s="66" t="s">
        <v>837</v>
      </c>
      <c r="B19" s="139" t="s">
        <v>381</v>
      </c>
      <c r="C19" s="68">
        <f>'3-13其他流动资产'!F20</f>
        <v>0</v>
      </c>
      <c r="D19" s="68">
        <f>'3-13其他流动资产'!G20</f>
        <v>0</v>
      </c>
      <c r="E19" s="40">
        <f t="shared" si="0"/>
        <v>0</v>
      </c>
      <c r="F19" s="28" t="str">
        <f t="shared" si="1"/>
        <v/>
      </c>
    </row>
    <row r="20" customHeight="1" spans="1:6">
      <c r="A20" s="66"/>
      <c r="B20" s="139"/>
      <c r="C20" s="68"/>
      <c r="D20" s="40"/>
      <c r="E20" s="40"/>
      <c r="F20" s="40"/>
    </row>
    <row r="21" customHeight="1" spans="1:6">
      <c r="A21" s="66"/>
      <c r="B21" s="139"/>
      <c r="C21" s="68"/>
      <c r="D21" s="40"/>
      <c r="E21" s="40"/>
      <c r="F21" s="40"/>
    </row>
    <row r="22" customHeight="1" spans="1:6">
      <c r="A22" s="39"/>
      <c r="B22" s="428"/>
      <c r="C22" s="68"/>
      <c r="D22" s="40"/>
      <c r="E22" s="40"/>
      <c r="F22" s="40"/>
    </row>
    <row r="23" customHeight="1" spans="1:6">
      <c r="A23" s="428" t="s">
        <v>658</v>
      </c>
      <c r="B23" s="43"/>
      <c r="C23" s="68" t="e">
        <f>SUM(C7:C22)</f>
        <v>#REF!</v>
      </c>
      <c r="D23" s="68" t="e">
        <f>SUM(D7:D22)</f>
        <v>#REF!</v>
      </c>
      <c r="E23" s="40" t="e">
        <f>D23-C23</f>
        <v>#REF!</v>
      </c>
      <c r="F23" s="28" t="e">
        <f>IF(C23=0,"",E23/C23*100)</f>
        <v>#REF!</v>
      </c>
    </row>
    <row r="24" customHeight="1" spans="5:7">
      <c r="E24" s="7" t="str">
        <f>"评估人员："&amp;基本信息输入表!$Q$12</f>
        <v>评估人员：王庆国</v>
      </c>
      <c r="G24" s="41" t="s">
        <v>838</v>
      </c>
    </row>
    <row r="25" customHeight="1" spans="7:7">
      <c r="G25" s="41"/>
    </row>
  </sheetData>
  <mergeCells count="4">
    <mergeCell ref="A2:F2"/>
    <mergeCell ref="A3:F3"/>
    <mergeCell ref="A5:C5"/>
    <mergeCell ref="A23:B23"/>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zoomScale="96" zoomScaleNormal="96" workbookViewId="0">
      <selection activeCell="U622" sqref="U622"/>
    </sheetView>
  </sheetViews>
  <sheetFormatPr defaultColWidth="9" defaultRowHeight="12.75" outlineLevelCol="7"/>
  <cols>
    <col min="1" max="1" width="6.7" style="7" customWidth="1"/>
    <col min="2" max="2" width="30.2" style="7" customWidth="1"/>
    <col min="3" max="7" width="15.7" style="7" customWidth="1"/>
    <col min="8" max="9" width="9" style="7" customWidth="1"/>
    <col min="10" max="16384" width="9" style="7"/>
  </cols>
  <sheetData>
    <row r="1" spans="1:1">
      <c r="A1" s="8" t="s">
        <v>0</v>
      </c>
    </row>
    <row r="2" s="5" customFormat="1" ht="30" customHeight="1" spans="1:1">
      <c r="A2" s="9" t="s">
        <v>839</v>
      </c>
    </row>
    <row r="3" ht="15.75" customHeight="1" spans="1:1">
      <c r="A3" s="6" t="str">
        <f>"评估基准日："&amp;TEXT(基本信息输入表!M7,"yyyy年mm月dd日")</f>
        <v>评估基准日：2025年02月20日</v>
      </c>
    </row>
    <row r="4" ht="14.25" customHeight="1" spans="1:6">
      <c r="A4" s="6"/>
      <c r="B4" s="6"/>
      <c r="C4" s="6"/>
      <c r="D4" s="6"/>
      <c r="E4" s="6"/>
      <c r="F4" s="11" t="s">
        <v>840</v>
      </c>
    </row>
    <row r="5" ht="15.75" customHeight="1" spans="1:7">
      <c r="A5" s="7" t="str">
        <f>基本信息输入表!K6&amp;"："&amp;基本信息输入表!M6</f>
        <v>产权持有单位：中国石油天然气股份有限公司塔里木油田分公司塔西南勘探开发公司</v>
      </c>
      <c r="F5" s="81" t="s">
        <v>822</v>
      </c>
      <c r="G5" s="65"/>
    </row>
    <row r="6" s="6" customFormat="1" ht="15.75" customHeight="1" spans="1:7">
      <c r="A6" s="33" t="s">
        <v>823</v>
      </c>
      <c r="B6" s="33" t="s">
        <v>5</v>
      </c>
      <c r="C6" s="33" t="s">
        <v>6</v>
      </c>
      <c r="D6" s="33" t="s">
        <v>7</v>
      </c>
      <c r="E6" s="66" t="s">
        <v>824</v>
      </c>
      <c r="F6" s="33" t="s">
        <v>729</v>
      </c>
      <c r="G6" s="33" t="s">
        <v>176</v>
      </c>
    </row>
    <row r="7" ht="15.75" customHeight="1" spans="1:7">
      <c r="A7" s="33" t="s">
        <v>841</v>
      </c>
      <c r="B7" s="67" t="s">
        <v>332</v>
      </c>
      <c r="C7" s="68">
        <f>'3-1-1现金'!F20</f>
        <v>0</v>
      </c>
      <c r="D7" s="68">
        <f>'3-1-1现金'!G20</f>
        <v>0</v>
      </c>
      <c r="E7" s="40">
        <f>D7-C7</f>
        <v>0</v>
      </c>
      <c r="F7" s="28" t="str">
        <f>IF(C7=0,"",E7/C7*100)</f>
        <v/>
      </c>
      <c r="G7" s="39"/>
    </row>
    <row r="8" ht="15.75" customHeight="1" spans="1:7">
      <c r="A8" s="33" t="s">
        <v>842</v>
      </c>
      <c r="B8" s="84" t="s">
        <v>335</v>
      </c>
      <c r="C8" s="68">
        <f>'3-1-2银行存款'!G20</f>
        <v>0</v>
      </c>
      <c r="D8" s="68">
        <f>'3-1-2银行存款'!H20</f>
        <v>0</v>
      </c>
      <c r="E8" s="40">
        <f>D8-C8</f>
        <v>0</v>
      </c>
      <c r="F8" s="28" t="str">
        <f>IF(C8=0,"",E8/C8*100)</f>
        <v/>
      </c>
      <c r="G8" s="39"/>
    </row>
    <row r="9" ht="15.75" customHeight="1" spans="1:7">
      <c r="A9" s="33" t="s">
        <v>843</v>
      </c>
      <c r="B9" s="84" t="s">
        <v>337</v>
      </c>
      <c r="C9" s="68">
        <f>'3-1-3其他货币资金'!G20</f>
        <v>0</v>
      </c>
      <c r="D9" s="68">
        <f>'3-1-3其他货币资金'!H20</f>
        <v>0</v>
      </c>
      <c r="E9" s="40">
        <f>D9-C9</f>
        <v>0</v>
      </c>
      <c r="F9" s="28" t="str">
        <f>IF(C9=0,"",E9/C9*100)</f>
        <v/>
      </c>
      <c r="G9" s="39"/>
    </row>
    <row r="10" ht="15.75" customHeight="1" spans="1:7">
      <c r="A10" s="33"/>
      <c r="B10" s="67"/>
      <c r="C10" s="68"/>
      <c r="D10" s="40"/>
      <c r="E10" s="40"/>
      <c r="F10" s="28"/>
      <c r="G10" s="39"/>
    </row>
    <row r="11" ht="15.75" customHeight="1" spans="1:7">
      <c r="A11" s="33"/>
      <c r="B11" s="67"/>
      <c r="C11" s="68"/>
      <c r="D11" s="40"/>
      <c r="E11" s="40"/>
      <c r="F11" s="28"/>
      <c r="G11" s="39"/>
    </row>
    <row r="12" ht="15.75" customHeight="1" spans="1:7">
      <c r="A12" s="33"/>
      <c r="B12" s="67"/>
      <c r="C12" s="68"/>
      <c r="D12" s="40"/>
      <c r="E12" s="40"/>
      <c r="F12" s="28"/>
      <c r="G12" s="39"/>
    </row>
    <row r="13" ht="15.75" customHeight="1" spans="1:7">
      <c r="A13" s="33"/>
      <c r="B13" s="67"/>
      <c r="C13" s="68"/>
      <c r="D13" s="40"/>
      <c r="E13" s="40"/>
      <c r="F13" s="28"/>
      <c r="G13" s="39"/>
    </row>
    <row r="14" ht="15.75" customHeight="1" spans="1:7">
      <c r="A14" s="33"/>
      <c r="B14" s="67"/>
      <c r="C14" s="68"/>
      <c r="D14" s="40"/>
      <c r="E14" s="40"/>
      <c r="F14" s="28"/>
      <c r="G14" s="39"/>
    </row>
    <row r="15" ht="15.75" customHeight="1" spans="1:7">
      <c r="A15" s="33"/>
      <c r="B15" s="67"/>
      <c r="C15" s="68"/>
      <c r="D15" s="40"/>
      <c r="E15" s="40"/>
      <c r="F15" s="28"/>
      <c r="G15" s="39"/>
    </row>
    <row r="16" ht="15.75" customHeight="1" spans="1:7">
      <c r="A16" s="33"/>
      <c r="B16" s="67"/>
      <c r="C16" s="68"/>
      <c r="D16" s="40"/>
      <c r="E16" s="40"/>
      <c r="F16" s="28"/>
      <c r="G16" s="39"/>
    </row>
    <row r="17" ht="15.75" customHeight="1" spans="1:7">
      <c r="A17" s="33"/>
      <c r="B17" s="67"/>
      <c r="C17" s="68"/>
      <c r="D17" s="40"/>
      <c r="E17" s="40"/>
      <c r="F17" s="28"/>
      <c r="G17" s="39"/>
    </row>
    <row r="18" ht="15.75" customHeight="1" spans="1:7">
      <c r="A18" s="33"/>
      <c r="B18" s="67"/>
      <c r="C18" s="68"/>
      <c r="D18" s="40"/>
      <c r="E18" s="40"/>
      <c r="F18" s="28"/>
      <c r="G18" s="39"/>
    </row>
    <row r="19" ht="15.75" customHeight="1" spans="1:7">
      <c r="A19" s="33"/>
      <c r="B19" s="67"/>
      <c r="C19" s="68"/>
      <c r="D19" s="40"/>
      <c r="E19" s="40"/>
      <c r="F19" s="28"/>
      <c r="G19" s="39"/>
    </row>
    <row r="20" ht="15.75" customHeight="1" spans="1:7">
      <c r="A20" s="33"/>
      <c r="B20" s="67"/>
      <c r="C20" s="68"/>
      <c r="D20" s="40"/>
      <c r="E20" s="40"/>
      <c r="F20" s="28"/>
      <c r="G20" s="39"/>
    </row>
    <row r="21" ht="15.75" customHeight="1" spans="1:7">
      <c r="A21" s="33"/>
      <c r="B21" s="67"/>
      <c r="C21" s="68"/>
      <c r="D21" s="40"/>
      <c r="E21" s="40"/>
      <c r="F21" s="28"/>
      <c r="G21" s="39"/>
    </row>
    <row r="22" ht="15.75" customHeight="1" spans="1:7">
      <c r="A22" s="33"/>
      <c r="B22" s="67"/>
      <c r="C22" s="68"/>
      <c r="D22" s="40"/>
      <c r="E22" s="40"/>
      <c r="F22" s="28"/>
      <c r="G22" s="39"/>
    </row>
    <row r="23" ht="15.75" customHeight="1" spans="1:7">
      <c r="A23" s="33"/>
      <c r="B23" s="67"/>
      <c r="C23" s="68"/>
      <c r="D23" s="40"/>
      <c r="E23" s="40"/>
      <c r="F23" s="28"/>
      <c r="G23" s="39"/>
    </row>
    <row r="24" ht="15.75" customHeight="1" spans="1:7">
      <c r="A24" s="33"/>
      <c r="B24" s="67"/>
      <c r="C24" s="68"/>
      <c r="D24" s="40"/>
      <c r="E24" s="40"/>
      <c r="F24" s="28"/>
      <c r="G24" s="39"/>
    </row>
    <row r="25" ht="15.75" customHeight="1" spans="1:7">
      <c r="A25" s="33"/>
      <c r="B25" s="67"/>
      <c r="C25" s="68"/>
      <c r="D25" s="40"/>
      <c r="E25" s="40"/>
      <c r="F25" s="28"/>
      <c r="G25" s="39"/>
    </row>
    <row r="26" ht="15.75" customHeight="1" spans="1:7">
      <c r="A26" s="33"/>
      <c r="B26" s="67"/>
      <c r="C26" s="68"/>
      <c r="D26" s="40"/>
      <c r="E26" s="40"/>
      <c r="F26" s="28"/>
      <c r="G26" s="39"/>
    </row>
    <row r="27" ht="15.75" customHeight="1" spans="1:7">
      <c r="A27" s="33" t="s">
        <v>844</v>
      </c>
      <c r="B27" s="43"/>
      <c r="C27" s="68">
        <f>SUM(C7:C26)</f>
        <v>0</v>
      </c>
      <c r="D27" s="68">
        <f>SUM(D7:D26)</f>
        <v>0</v>
      </c>
      <c r="E27" s="40">
        <f>D27-C27</f>
        <v>0</v>
      </c>
      <c r="F27" s="28" t="str">
        <f>IF(C27=0,"",E27/C27*100)</f>
        <v/>
      </c>
      <c r="G27" s="39"/>
    </row>
    <row r="28" ht="15.75" customHeight="1" spans="5:8">
      <c r="E28" s="7" t="str">
        <f>"评估人员："&amp;基本信息输入表!$Q$13</f>
        <v>评估人员：王庆国</v>
      </c>
      <c r="H28" s="7" t="s">
        <v>159</v>
      </c>
    </row>
    <row r="29" ht="15.75" customHeight="1" spans="8:8">
      <c r="H29" s="41" t="s">
        <v>838</v>
      </c>
    </row>
  </sheetData>
  <mergeCells count="5">
    <mergeCell ref="A2:G2"/>
    <mergeCell ref="A3:G3"/>
    <mergeCell ref="F4:G4"/>
    <mergeCell ref="F5:G5"/>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workbookViewId="0">
      <selection activeCell="U622" sqref="U622"/>
    </sheetView>
  </sheetViews>
  <sheetFormatPr defaultColWidth="9" defaultRowHeight="15.75" customHeight="1"/>
  <cols>
    <col min="1" max="1" width="8.2" style="7" customWidth="1"/>
    <col min="2" max="2" width="13.7" style="7" customWidth="1"/>
    <col min="3" max="3" width="19.4" style="7" customWidth="1"/>
    <col min="4" max="4" width="11.2" style="7" customWidth="1"/>
    <col min="5" max="5" width="13.2" style="7" customWidth="1"/>
    <col min="6" max="6" width="21.2" style="7" customWidth="1"/>
    <col min="7" max="7" width="17.2" style="7" customWidth="1"/>
    <col min="8" max="9" width="16.2" style="7" customWidth="1"/>
    <col min="10" max="10" width="8.5" style="6" customWidth="1"/>
    <col min="11" max="12" width="9" style="7" customWidth="1"/>
    <col min="13" max="16384" width="9" style="7"/>
  </cols>
  <sheetData>
    <row r="1" customHeight="1" spans="1:1">
      <c r="A1" s="8" t="s">
        <v>0</v>
      </c>
    </row>
    <row r="2" s="5" customFormat="1" ht="30" customHeight="1" spans="1:10">
      <c r="A2" s="9" t="s">
        <v>845</v>
      </c>
      <c r="J2" s="10"/>
    </row>
    <row r="3" customHeight="1" spans="1:1">
      <c r="A3" s="6" t="str">
        <f>"评估基准日："&amp;TEXT(基本信息输入表!M7,"yyyy年mm月dd日")</f>
        <v>评估基准日：2025年02月20日</v>
      </c>
    </row>
    <row r="4" ht="14.25" customHeight="1" spans="1:9">
      <c r="A4" s="6"/>
      <c r="B4" s="6"/>
      <c r="C4" s="6"/>
      <c r="D4" s="6"/>
      <c r="E4" s="6"/>
      <c r="F4" s="6"/>
      <c r="G4" s="6"/>
      <c r="H4" s="11" t="s">
        <v>846</v>
      </c>
      <c r="I4" s="11"/>
    </row>
    <row r="5" customHeight="1" spans="1:8">
      <c r="A5" s="7" t="str">
        <f>基本信息输入表!K6&amp;"："&amp;基本信息输入表!M6</f>
        <v>产权持有单位：中国石油天然气股份有限公司塔里木油田分公司塔西南勘探开发公司</v>
      </c>
      <c r="H5" s="11" t="s">
        <v>847</v>
      </c>
    </row>
    <row r="6" s="6" customFormat="1" customHeight="1" spans="1:10">
      <c r="A6" s="15" t="s">
        <v>4</v>
      </c>
      <c r="B6" s="15" t="s">
        <v>848</v>
      </c>
      <c r="C6" s="15" t="s">
        <v>849</v>
      </c>
      <c r="D6" s="15" t="s">
        <v>850</v>
      </c>
      <c r="E6" s="15" t="s">
        <v>851</v>
      </c>
      <c r="F6" s="15" t="s">
        <v>6</v>
      </c>
      <c r="G6" s="15" t="s">
        <v>7</v>
      </c>
      <c r="H6" s="15" t="s">
        <v>729</v>
      </c>
      <c r="I6" s="15" t="s">
        <v>176</v>
      </c>
      <c r="J6" s="196" t="s">
        <v>852</v>
      </c>
    </row>
    <row r="7" ht="15.45" customHeight="1" spans="1:9">
      <c r="A7" s="17" t="str">
        <f t="shared" ref="A7:A19" si="0">IF(D7="","",ROW()-6)</f>
        <v/>
      </c>
      <c r="B7" s="18"/>
      <c r="C7" s="18"/>
      <c r="D7" s="289"/>
      <c r="E7" s="80"/>
      <c r="F7" s="289"/>
      <c r="G7" s="289"/>
      <c r="H7" s="20" t="str">
        <f t="shared" ref="H7:H20" si="1">IF(F7=0,"",(G7-F7)/F7*100)</f>
        <v/>
      </c>
      <c r="I7" s="18"/>
    </row>
    <row r="8" ht="15.45" customHeight="1" spans="1:9">
      <c r="A8" s="17"/>
      <c r="B8" s="18"/>
      <c r="C8" s="18"/>
      <c r="D8" s="289"/>
      <c r="E8" s="80"/>
      <c r="F8" s="289"/>
      <c r="G8" s="289"/>
      <c r="H8" s="20" t="str">
        <f t="shared" ref="H8:H18" si="2">IF(F8=0,"",(G8-F8)/F8*100)</f>
        <v/>
      </c>
      <c r="I8" s="18"/>
    </row>
    <row r="9" ht="15.45" customHeight="1" spans="1:9">
      <c r="A9" s="17"/>
      <c r="B9" s="18"/>
      <c r="C9" s="18"/>
      <c r="D9" s="289"/>
      <c r="E9" s="80"/>
      <c r="F9" s="289"/>
      <c r="G9" s="289"/>
      <c r="H9" s="20" t="str">
        <f t="shared" si="2"/>
        <v/>
      </c>
      <c r="I9" s="18"/>
    </row>
    <row r="10" ht="15.45" customHeight="1" spans="1:9">
      <c r="A10" s="17"/>
      <c r="B10" s="18"/>
      <c r="C10" s="18"/>
      <c r="D10" s="289"/>
      <c r="E10" s="80"/>
      <c r="F10" s="289"/>
      <c r="G10" s="289"/>
      <c r="H10" s="20" t="str">
        <f t="shared" si="2"/>
        <v/>
      </c>
      <c r="I10" s="18"/>
    </row>
    <row r="11" ht="15.45" customHeight="1" spans="1:9">
      <c r="A11" s="17"/>
      <c r="B11" s="18"/>
      <c r="C11" s="18"/>
      <c r="D11" s="289"/>
      <c r="E11" s="80"/>
      <c r="F11" s="289"/>
      <c r="G11" s="289"/>
      <c r="H11" s="20" t="str">
        <f t="shared" si="2"/>
        <v/>
      </c>
      <c r="I11" s="18"/>
    </row>
    <row r="12" ht="15.45" customHeight="1" spans="1:9">
      <c r="A12" s="17"/>
      <c r="B12" s="18"/>
      <c r="C12" s="18"/>
      <c r="D12" s="289"/>
      <c r="E12" s="80"/>
      <c r="F12" s="289"/>
      <c r="G12" s="289"/>
      <c r="H12" s="20" t="str">
        <f t="shared" si="2"/>
        <v/>
      </c>
      <c r="I12" s="18"/>
    </row>
    <row r="13" ht="15.45" customHeight="1" spans="1:9">
      <c r="A13" s="17"/>
      <c r="B13" s="18"/>
      <c r="C13" s="18"/>
      <c r="D13" s="289"/>
      <c r="E13" s="80"/>
      <c r="F13" s="289"/>
      <c r="G13" s="289"/>
      <c r="H13" s="20" t="str">
        <f t="shared" si="2"/>
        <v/>
      </c>
      <c r="I13" s="18"/>
    </row>
    <row r="14" ht="15.45" customHeight="1" spans="1:9">
      <c r="A14" s="17"/>
      <c r="B14" s="18"/>
      <c r="C14" s="18"/>
      <c r="D14" s="289"/>
      <c r="E14" s="80"/>
      <c r="F14" s="289"/>
      <c r="G14" s="289"/>
      <c r="H14" s="20" t="str">
        <f t="shared" si="2"/>
        <v/>
      </c>
      <c r="I14" s="18"/>
    </row>
    <row r="15" ht="15.45" customHeight="1" spans="1:9">
      <c r="A15" s="17"/>
      <c r="B15" s="18"/>
      <c r="C15" s="18"/>
      <c r="D15" s="289"/>
      <c r="E15" s="80"/>
      <c r="F15" s="289"/>
      <c r="G15" s="289"/>
      <c r="H15" s="20" t="str">
        <f t="shared" si="2"/>
        <v/>
      </c>
      <c r="I15" s="18"/>
    </row>
    <row r="16" ht="15.45" customHeight="1" spans="1:9">
      <c r="A16" s="17"/>
      <c r="B16" s="18"/>
      <c r="C16" s="18"/>
      <c r="D16" s="289"/>
      <c r="E16" s="80"/>
      <c r="F16" s="289"/>
      <c r="G16" s="289"/>
      <c r="H16" s="20" t="str">
        <f t="shared" si="2"/>
        <v/>
      </c>
      <c r="I16" s="18"/>
    </row>
    <row r="17" ht="15.45" customHeight="1" spans="1:9">
      <c r="A17" s="17"/>
      <c r="B17" s="18"/>
      <c r="C17" s="18"/>
      <c r="D17" s="289"/>
      <c r="E17" s="80"/>
      <c r="F17" s="289"/>
      <c r="G17" s="289"/>
      <c r="H17" s="20" t="str">
        <f t="shared" si="2"/>
        <v/>
      </c>
      <c r="I17" s="18"/>
    </row>
    <row r="18" ht="15.45" customHeight="1" spans="1:9">
      <c r="A18" s="17"/>
      <c r="B18" s="18"/>
      <c r="C18" s="18"/>
      <c r="D18" s="289"/>
      <c r="E18" s="80"/>
      <c r="F18" s="289"/>
      <c r="G18" s="289"/>
      <c r="H18" s="20" t="str">
        <f t="shared" si="2"/>
        <v/>
      </c>
      <c r="I18" s="18"/>
    </row>
    <row r="19" ht="12.75" customHeight="1" spans="1:9">
      <c r="A19" s="17" t="str">
        <f t="shared" si="0"/>
        <v/>
      </c>
      <c r="B19" s="18"/>
      <c r="C19" s="18"/>
      <c r="D19" s="290"/>
      <c r="E19" s="80"/>
      <c r="F19" s="289"/>
      <c r="G19" s="290"/>
      <c r="H19" s="20" t="str">
        <f t="shared" si="1"/>
        <v/>
      </c>
      <c r="I19" s="18"/>
    </row>
    <row r="20" customHeight="1" spans="1:9">
      <c r="A20" s="21" t="s">
        <v>853</v>
      </c>
      <c r="B20" s="342"/>
      <c r="C20" s="24"/>
      <c r="D20" s="28"/>
      <c r="E20" s="21"/>
      <c r="F20" s="291">
        <f>SUM(F7:F19)</f>
        <v>0</v>
      </c>
      <c r="G20" s="291">
        <f>SUM(G7:G19)</f>
        <v>0</v>
      </c>
      <c r="H20" s="20" t="str">
        <f t="shared" si="1"/>
        <v/>
      </c>
      <c r="I20" s="24"/>
    </row>
    <row r="21" customHeight="1" spans="1:10">
      <c r="A21" s="7" t="str">
        <f>基本信息输入表!$K$6&amp;"填表人："&amp;基本信息输入表!$M$14</f>
        <v>产权持有单位填表人：刘亚鑫</v>
      </c>
      <c r="G21" s="7" t="str">
        <f>"评估人员："&amp;基本信息输入表!$Q$14</f>
        <v>评估人员：王庆国</v>
      </c>
      <c r="J21" s="196" t="s">
        <v>838</v>
      </c>
    </row>
    <row r="22" customHeight="1" spans="1:1">
      <c r="A22" s="7" t="str">
        <f>"填表日期："&amp;YEAR(基本信息输入表!$O$14)&amp;"年"&amp;MONTH(基本信息输入表!$O$14)&amp;"月"&amp;DAY(基本信息输入表!$O$14)&amp;"日"</f>
        <v>填表日期：2025年2月22日</v>
      </c>
    </row>
    <row r="26" customHeight="1" spans="6:6">
      <c r="F26" s="149"/>
    </row>
  </sheetData>
  <mergeCells count="5">
    <mergeCell ref="A2:I2"/>
    <mergeCell ref="A3:I3"/>
    <mergeCell ref="H4:I4"/>
    <mergeCell ref="H5:I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showGridLines="0" zoomScale="96" zoomScaleNormal="96" workbookViewId="0">
      <selection activeCell="U622" sqref="U622"/>
    </sheetView>
  </sheetViews>
  <sheetFormatPr defaultColWidth="9" defaultRowHeight="15.75" customHeight="1"/>
  <cols>
    <col min="1" max="1" width="7.7" style="7" customWidth="1"/>
    <col min="2" max="2" width="8" style="7" customWidth="1"/>
    <col min="3" max="3" width="12.5" style="7" customWidth="1"/>
    <col min="4" max="4" width="9.7" style="7" customWidth="1"/>
    <col min="5" max="5" width="13.7" style="7" customWidth="1"/>
    <col min="6" max="6" width="16" style="7" customWidth="1"/>
    <col min="7" max="7" width="11.2" style="7" customWidth="1"/>
    <col min="8" max="8" width="12" style="7" customWidth="1"/>
    <col min="9" max="9" width="10.7" style="7" customWidth="1"/>
    <col min="10" max="10" width="13" style="7" customWidth="1"/>
    <col min="11" max="11" width="8.7" style="6" customWidth="1"/>
    <col min="12" max="13" width="9" style="7" customWidth="1"/>
    <col min="14" max="16384" width="9" style="7"/>
  </cols>
  <sheetData>
    <row r="1" customHeight="1" spans="1:1">
      <c r="A1" s="8" t="s">
        <v>0</v>
      </c>
    </row>
    <row r="2" s="5" customFormat="1" ht="30" customHeight="1" spans="1:11">
      <c r="A2" s="9" t="s">
        <v>854</v>
      </c>
      <c r="K2" s="10"/>
    </row>
    <row r="3" customHeight="1" spans="1:1">
      <c r="A3" s="6" t="str">
        <f>"评估基准日："&amp;TEXT(基本信息输入表!M7,"yyyy年mm月dd日")</f>
        <v>评估基准日：2025年02月20日</v>
      </c>
    </row>
    <row r="4" ht="14.25" customHeight="1" spans="1:9">
      <c r="A4" s="6"/>
      <c r="B4" s="6"/>
      <c r="C4" s="6"/>
      <c r="D4" s="6"/>
      <c r="E4" s="6"/>
      <c r="F4" s="6"/>
      <c r="G4" s="6"/>
      <c r="H4" s="6"/>
      <c r="I4" s="11" t="s">
        <v>855</v>
      </c>
    </row>
    <row r="5" customHeight="1" spans="1:9">
      <c r="A5" s="7" t="str">
        <f>基本信息输入表!K6&amp;"："&amp;基本信息输入表!M6</f>
        <v>产权持有单位：中国石油天然气股份有限公司塔里木油田分公司塔西南勘探开发公司</v>
      </c>
      <c r="I5" s="11" t="s">
        <v>847</v>
      </c>
    </row>
    <row r="6" s="6" customFormat="1" customHeight="1" spans="1:11">
      <c r="A6" s="15" t="s">
        <v>4</v>
      </c>
      <c r="B6" s="15" t="s">
        <v>856</v>
      </c>
      <c r="C6" s="15" t="s">
        <v>857</v>
      </c>
      <c r="D6" s="15" t="s">
        <v>849</v>
      </c>
      <c r="E6" s="15" t="s">
        <v>850</v>
      </c>
      <c r="F6" s="15" t="s">
        <v>851</v>
      </c>
      <c r="G6" s="15" t="s">
        <v>6</v>
      </c>
      <c r="H6" s="15" t="s">
        <v>7</v>
      </c>
      <c r="I6" s="15" t="s">
        <v>729</v>
      </c>
      <c r="J6" s="15" t="s">
        <v>176</v>
      </c>
      <c r="K6" s="196" t="s">
        <v>852</v>
      </c>
    </row>
    <row r="7" ht="12.75" customHeight="1" spans="1:10">
      <c r="A7" s="216" t="str">
        <f t="shared" ref="A7" si="0">IF(B7="","",ROW()-6)</f>
        <v/>
      </c>
      <c r="B7" s="18"/>
      <c r="C7" s="17"/>
      <c r="D7" s="18"/>
      <c r="E7" s="20"/>
      <c r="F7" s="383"/>
      <c r="G7" s="289"/>
      <c r="H7" s="289"/>
      <c r="I7" s="20" t="str">
        <f t="shared" ref="I7" si="1">IF(G7=0,"",(H7-G7)/G7*100)</f>
        <v/>
      </c>
      <c r="J7" s="18"/>
    </row>
    <row r="8" ht="12.75" customHeight="1" spans="1:10">
      <c r="A8" s="216"/>
      <c r="B8" s="18"/>
      <c r="C8" s="17"/>
      <c r="D8" s="18"/>
      <c r="E8" s="20"/>
      <c r="F8" s="383"/>
      <c r="G8" s="289"/>
      <c r="H8" s="289"/>
      <c r="I8" s="20" t="str">
        <f t="shared" ref="I8:I18" si="2">IF(G8=0,"",(H8-G8)/G8*100)</f>
        <v/>
      </c>
      <c r="J8" s="18"/>
    </row>
    <row r="9" ht="12.75" customHeight="1" spans="1:10">
      <c r="A9" s="216"/>
      <c r="B9" s="18"/>
      <c r="C9" s="17"/>
      <c r="D9" s="18"/>
      <c r="E9" s="20"/>
      <c r="F9" s="383"/>
      <c r="G9" s="289"/>
      <c r="H9" s="289"/>
      <c r="I9" s="20" t="str">
        <f t="shared" si="2"/>
        <v/>
      </c>
      <c r="J9" s="18"/>
    </row>
    <row r="10" ht="12.75" customHeight="1" spans="1:10">
      <c r="A10" s="216"/>
      <c r="B10" s="18"/>
      <c r="C10" s="17"/>
      <c r="D10" s="18"/>
      <c r="E10" s="20"/>
      <c r="F10" s="383"/>
      <c r="G10" s="289"/>
      <c r="H10" s="289"/>
      <c r="I10" s="20" t="str">
        <f t="shared" si="2"/>
        <v/>
      </c>
      <c r="J10" s="18"/>
    </row>
    <row r="11" ht="12.75" customHeight="1" spans="1:10">
      <c r="A11" s="216"/>
      <c r="B11" s="18"/>
      <c r="C11" s="17"/>
      <c r="D11" s="18"/>
      <c r="E11" s="20"/>
      <c r="F11" s="383"/>
      <c r="G11" s="289"/>
      <c r="H11" s="289"/>
      <c r="I11" s="20" t="str">
        <f t="shared" si="2"/>
        <v/>
      </c>
      <c r="J11" s="18"/>
    </row>
    <row r="12" ht="12.75" customHeight="1" spans="1:10">
      <c r="A12" s="216"/>
      <c r="B12" s="18"/>
      <c r="C12" s="17"/>
      <c r="D12" s="18"/>
      <c r="E12" s="20"/>
      <c r="F12" s="383"/>
      <c r="G12" s="289"/>
      <c r="H12" s="289"/>
      <c r="I12" s="20" t="str">
        <f t="shared" si="2"/>
        <v/>
      </c>
      <c r="J12" s="18"/>
    </row>
    <row r="13" ht="12.75" customHeight="1" spans="1:10">
      <c r="A13" s="216"/>
      <c r="B13" s="18"/>
      <c r="C13" s="17"/>
      <c r="D13" s="18"/>
      <c r="E13" s="20"/>
      <c r="F13" s="383"/>
      <c r="G13" s="289"/>
      <c r="H13" s="289"/>
      <c r="I13" s="20" t="str">
        <f t="shared" si="2"/>
        <v/>
      </c>
      <c r="J13" s="18"/>
    </row>
    <row r="14" ht="12.75" customHeight="1" spans="1:10">
      <c r="A14" s="216"/>
      <c r="B14" s="18"/>
      <c r="C14" s="17"/>
      <c r="D14" s="18"/>
      <c r="E14" s="20"/>
      <c r="F14" s="383"/>
      <c r="G14" s="289"/>
      <c r="H14" s="289"/>
      <c r="I14" s="20" t="str">
        <f t="shared" si="2"/>
        <v/>
      </c>
      <c r="J14" s="18"/>
    </row>
    <row r="15" ht="12.75" customHeight="1" spans="1:10">
      <c r="A15" s="216"/>
      <c r="B15" s="18"/>
      <c r="C15" s="17"/>
      <c r="D15" s="18"/>
      <c r="E15" s="20"/>
      <c r="F15" s="383"/>
      <c r="G15" s="289"/>
      <c r="H15" s="289"/>
      <c r="I15" s="20" t="str">
        <f t="shared" si="2"/>
        <v/>
      </c>
      <c r="J15" s="18"/>
    </row>
    <row r="16" ht="12.75" customHeight="1" spans="1:10">
      <c r="A16" s="216"/>
      <c r="B16" s="18"/>
      <c r="C16" s="17"/>
      <c r="D16" s="18"/>
      <c r="E16" s="20"/>
      <c r="F16" s="383"/>
      <c r="G16" s="289"/>
      <c r="H16" s="289"/>
      <c r="I16" s="20" t="str">
        <f t="shared" si="2"/>
        <v/>
      </c>
      <c r="J16" s="18"/>
    </row>
    <row r="17" ht="12.75" customHeight="1" spans="1:10">
      <c r="A17" s="216"/>
      <c r="B17" s="18"/>
      <c r="C17" s="17"/>
      <c r="D17" s="18"/>
      <c r="E17" s="20"/>
      <c r="F17" s="383"/>
      <c r="G17" s="289"/>
      <c r="H17" s="289"/>
      <c r="I17" s="20" t="str">
        <f t="shared" si="2"/>
        <v/>
      </c>
      <c r="J17" s="18"/>
    </row>
    <row r="18" ht="12.75" customHeight="1" spans="1:10">
      <c r="A18" s="216"/>
      <c r="B18" s="18"/>
      <c r="C18" s="17"/>
      <c r="D18" s="18"/>
      <c r="E18" s="20"/>
      <c r="F18" s="383"/>
      <c r="G18" s="289"/>
      <c r="H18" s="289"/>
      <c r="I18" s="20" t="str">
        <f t="shared" si="2"/>
        <v/>
      </c>
      <c r="J18" s="18"/>
    </row>
    <row r="19" ht="12.75" customHeight="1" spans="1:10">
      <c r="A19" s="216" t="str">
        <f t="shared" ref="A19" si="3">IF(B19="","",ROW()-6)</f>
        <v/>
      </c>
      <c r="B19" s="18"/>
      <c r="C19" s="17"/>
      <c r="D19" s="18"/>
      <c r="E19" s="20"/>
      <c r="F19" s="383"/>
      <c r="G19" s="289"/>
      <c r="H19" s="289"/>
      <c r="I19" s="20" t="str">
        <f t="shared" ref="I19:I20" si="4">IF(G19=0,"",(H19-G19)/G19*100)</f>
        <v/>
      </c>
      <c r="J19" s="18"/>
    </row>
    <row r="20" customHeight="1" spans="1:10">
      <c r="A20" s="21" t="s">
        <v>858</v>
      </c>
      <c r="B20" s="342"/>
      <c r="C20" s="24"/>
      <c r="D20" s="24"/>
      <c r="E20" s="28"/>
      <c r="F20" s="21"/>
      <c r="G20" s="28">
        <f>SUM(G7:G19)</f>
        <v>0</v>
      </c>
      <c r="H20" s="28">
        <f>SUM(H7:H19)</f>
        <v>0</v>
      </c>
      <c r="I20" s="20" t="str">
        <f t="shared" si="4"/>
        <v/>
      </c>
      <c r="J20" s="24"/>
    </row>
    <row r="21" customHeight="1" spans="1:11">
      <c r="A21" s="7" t="str">
        <f>基本信息输入表!$K$6&amp;"填表人："&amp;基本信息输入表!$M$15</f>
        <v>产权持有单位填表人：刘亚鑫</v>
      </c>
      <c r="H21" s="7" t="str">
        <f>"评估人员："&amp;基本信息输入表!$Q$15</f>
        <v>评估人员：王庆国</v>
      </c>
      <c r="K21" s="196" t="s">
        <v>838</v>
      </c>
    </row>
    <row r="22" customHeight="1" spans="1:1">
      <c r="A22" s="7" t="str">
        <f>"填表日期："&amp;YEAR(基本信息输入表!$O$15)&amp;"年"&amp;MONTH(基本信息输入表!$O$15)&amp;"月"&amp;DAY(基本信息输入表!$O$15)&amp;"日"</f>
        <v>填表日期：2025年2月22日</v>
      </c>
    </row>
    <row r="23" customHeight="1" spans="11:11">
      <c r="K23" s="196"/>
    </row>
  </sheetData>
  <mergeCells count="5">
    <mergeCell ref="A2:J2"/>
    <mergeCell ref="A3:I3"/>
    <mergeCell ref="I4:J4"/>
    <mergeCell ref="I5:J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zoomScale="96" zoomScaleNormal="96" topLeftCell="A2" workbookViewId="0">
      <selection activeCell="U622" sqref="U622"/>
    </sheetView>
  </sheetViews>
  <sheetFormatPr defaultColWidth="9" defaultRowHeight="15.75" customHeight="1"/>
  <cols>
    <col min="1" max="1" width="5.2" style="7" customWidth="1"/>
    <col min="2" max="2" width="16.5" style="7" customWidth="1"/>
    <col min="3" max="3" width="12.7" style="7" customWidth="1"/>
    <col min="4" max="4" width="6.5" style="7" customWidth="1"/>
    <col min="5" max="5" width="11.2" style="7" customWidth="1"/>
    <col min="6" max="6" width="13.2" style="7" customWidth="1"/>
    <col min="7" max="8" width="15.7" style="7" customWidth="1"/>
    <col min="9" max="9" width="14.2" style="424" customWidth="1"/>
    <col min="10" max="10" width="9" style="7" customWidth="1"/>
    <col min="11" max="11" width="9" style="6" customWidth="1"/>
    <col min="12" max="13" width="9" style="7" customWidth="1"/>
    <col min="14" max="16384" width="9" style="7"/>
  </cols>
  <sheetData>
    <row r="1" customHeight="1" spans="1:1">
      <c r="A1" s="8" t="s">
        <v>0</v>
      </c>
    </row>
    <row r="2" s="5" customFormat="1" ht="30" customHeight="1" spans="1:11">
      <c r="A2" s="9" t="s">
        <v>859</v>
      </c>
      <c r="K2" s="10"/>
    </row>
    <row r="3" customHeight="1" spans="1:1">
      <c r="A3" s="6" t="str">
        <f>"评估基准日："&amp;TEXT(基本信息输入表!M7,"yyyy年mm月dd日")</f>
        <v>评估基准日：2025年02月20日</v>
      </c>
    </row>
    <row r="4" ht="14.25" customHeight="1" spans="1:10">
      <c r="A4" s="6"/>
      <c r="B4" s="6"/>
      <c r="C4" s="6"/>
      <c r="D4" s="6"/>
      <c r="E4" s="6"/>
      <c r="F4" s="6"/>
      <c r="G4" s="6"/>
      <c r="H4" s="6"/>
      <c r="I4" s="425"/>
      <c r="J4" s="11" t="s">
        <v>860</v>
      </c>
    </row>
    <row r="5" customHeight="1" spans="1:10">
      <c r="A5" s="7" t="str">
        <f>基本信息输入表!K6&amp;"："&amp;基本信息输入表!M6</f>
        <v>产权持有单位：中国石油天然气股份有限公司塔里木油田分公司塔西南勘探开发公司</v>
      </c>
      <c r="J5" s="82" t="s">
        <v>847</v>
      </c>
    </row>
    <row r="6" s="6" customFormat="1" customHeight="1" spans="1:11">
      <c r="A6" s="15" t="s">
        <v>4</v>
      </c>
      <c r="B6" s="15" t="s">
        <v>861</v>
      </c>
      <c r="C6" s="15" t="s">
        <v>862</v>
      </c>
      <c r="D6" s="15" t="s">
        <v>849</v>
      </c>
      <c r="E6" s="15" t="s">
        <v>850</v>
      </c>
      <c r="F6" s="15" t="s">
        <v>851</v>
      </c>
      <c r="G6" s="15" t="s">
        <v>6</v>
      </c>
      <c r="H6" s="15" t="s">
        <v>7</v>
      </c>
      <c r="I6" s="277" t="s">
        <v>729</v>
      </c>
      <c r="J6" s="15" t="s">
        <v>176</v>
      </c>
      <c r="K6" s="196" t="s">
        <v>852</v>
      </c>
    </row>
    <row r="7" ht="12.75" customHeight="1" spans="1:10">
      <c r="A7" s="17" t="str">
        <f t="shared" ref="A7" si="0">IF(B7="","",ROW()-6)</f>
        <v/>
      </c>
      <c r="B7" s="18"/>
      <c r="C7" s="18"/>
      <c r="D7" s="18"/>
      <c r="E7" s="20"/>
      <c r="F7" s="383"/>
      <c r="G7" s="289"/>
      <c r="H7" s="20"/>
      <c r="I7" s="20" t="str">
        <f t="shared" ref="I7" si="1">IF(G7=0,"",(H7-G7)/G7*100)</f>
        <v/>
      </c>
      <c r="J7" s="18"/>
    </row>
    <row r="8" ht="12.75" customHeight="1" spans="1:10">
      <c r="A8" s="17"/>
      <c r="B8" s="18"/>
      <c r="C8" s="18"/>
      <c r="D8" s="18"/>
      <c r="E8" s="20"/>
      <c r="F8" s="383"/>
      <c r="G8" s="289"/>
      <c r="H8" s="20"/>
      <c r="I8" s="20" t="str">
        <f t="shared" ref="I8:I18" si="2">IF(G8=0,"",(H8-G8)/G8*100)</f>
        <v/>
      </c>
      <c r="J8" s="18"/>
    </row>
    <row r="9" ht="12.75" customHeight="1" spans="1:10">
      <c r="A9" s="17"/>
      <c r="B9" s="18"/>
      <c r="C9" s="18"/>
      <c r="D9" s="18"/>
      <c r="E9" s="20"/>
      <c r="F9" s="383"/>
      <c r="G9" s="289"/>
      <c r="H9" s="20"/>
      <c r="I9" s="20" t="str">
        <f t="shared" si="2"/>
        <v/>
      </c>
      <c r="J9" s="18"/>
    </row>
    <row r="10" ht="12.75" customHeight="1" spans="1:10">
      <c r="A10" s="17"/>
      <c r="B10" s="18"/>
      <c r="C10" s="18"/>
      <c r="D10" s="18"/>
      <c r="E10" s="20"/>
      <c r="F10" s="383"/>
      <c r="G10" s="289"/>
      <c r="H10" s="20"/>
      <c r="I10" s="20" t="str">
        <f t="shared" si="2"/>
        <v/>
      </c>
      <c r="J10" s="18"/>
    </row>
    <row r="11" ht="12.75" customHeight="1" spans="1:10">
      <c r="A11" s="17"/>
      <c r="B11" s="18"/>
      <c r="C11" s="18"/>
      <c r="D11" s="18"/>
      <c r="E11" s="20"/>
      <c r="F11" s="383"/>
      <c r="G11" s="289"/>
      <c r="H11" s="20"/>
      <c r="I11" s="20" t="str">
        <f t="shared" si="2"/>
        <v/>
      </c>
      <c r="J11" s="18"/>
    </row>
    <row r="12" ht="12.75" customHeight="1" spans="1:10">
      <c r="A12" s="17"/>
      <c r="B12" s="18"/>
      <c r="C12" s="18"/>
      <c r="D12" s="18"/>
      <c r="E12" s="20"/>
      <c r="F12" s="383"/>
      <c r="G12" s="289"/>
      <c r="H12" s="20"/>
      <c r="I12" s="20" t="str">
        <f t="shared" si="2"/>
        <v/>
      </c>
      <c r="J12" s="18"/>
    </row>
    <row r="13" ht="12.75" customHeight="1" spans="1:10">
      <c r="A13" s="17"/>
      <c r="B13" s="18"/>
      <c r="C13" s="18"/>
      <c r="D13" s="18"/>
      <c r="E13" s="20"/>
      <c r="F13" s="383"/>
      <c r="G13" s="289"/>
      <c r="H13" s="20"/>
      <c r="I13" s="20" t="str">
        <f t="shared" si="2"/>
        <v/>
      </c>
      <c r="J13" s="18"/>
    </row>
    <row r="14" ht="12.75" customHeight="1" spans="1:10">
      <c r="A14" s="17"/>
      <c r="B14" s="18"/>
      <c r="C14" s="18"/>
      <c r="D14" s="18"/>
      <c r="E14" s="20"/>
      <c r="F14" s="383"/>
      <c r="G14" s="289"/>
      <c r="H14" s="20"/>
      <c r="I14" s="20" t="str">
        <f t="shared" si="2"/>
        <v/>
      </c>
      <c r="J14" s="18"/>
    </row>
    <row r="15" ht="12.75" customHeight="1" spans="1:10">
      <c r="A15" s="17"/>
      <c r="B15" s="18"/>
      <c r="C15" s="18"/>
      <c r="D15" s="18"/>
      <c r="E15" s="20"/>
      <c r="F15" s="383"/>
      <c r="G15" s="289"/>
      <c r="H15" s="20"/>
      <c r="I15" s="20" t="str">
        <f t="shared" si="2"/>
        <v/>
      </c>
      <c r="J15" s="18"/>
    </row>
    <row r="16" ht="12.75" customHeight="1" spans="1:10">
      <c r="A16" s="17"/>
      <c r="B16" s="18"/>
      <c r="C16" s="18"/>
      <c r="D16" s="18"/>
      <c r="E16" s="20"/>
      <c r="F16" s="383"/>
      <c r="G16" s="289"/>
      <c r="H16" s="20"/>
      <c r="I16" s="20" t="str">
        <f t="shared" si="2"/>
        <v/>
      </c>
      <c r="J16" s="18"/>
    </row>
    <row r="17" ht="12.75" customHeight="1" spans="1:10">
      <c r="A17" s="17"/>
      <c r="B17" s="18"/>
      <c r="C17" s="18"/>
      <c r="D17" s="18"/>
      <c r="E17" s="20"/>
      <c r="F17" s="383"/>
      <c r="G17" s="289"/>
      <c r="H17" s="20"/>
      <c r="I17" s="20" t="str">
        <f t="shared" si="2"/>
        <v/>
      </c>
      <c r="J17" s="18"/>
    </row>
    <row r="18" ht="12.75" customHeight="1" spans="1:10">
      <c r="A18" s="17"/>
      <c r="B18" s="18"/>
      <c r="C18" s="18"/>
      <c r="D18" s="18"/>
      <c r="E18" s="20"/>
      <c r="F18" s="383"/>
      <c r="G18" s="289"/>
      <c r="H18" s="20"/>
      <c r="I18" s="20" t="str">
        <f t="shared" si="2"/>
        <v/>
      </c>
      <c r="J18" s="18"/>
    </row>
    <row r="19" ht="12.75" customHeight="1" spans="1:10">
      <c r="A19" s="17" t="str">
        <f t="shared" ref="A19" si="3">IF(B19="","",ROW()-6)</f>
        <v/>
      </c>
      <c r="B19" s="18"/>
      <c r="C19" s="18"/>
      <c r="D19" s="18"/>
      <c r="E19" s="20"/>
      <c r="F19" s="383"/>
      <c r="G19" s="289"/>
      <c r="H19" s="20"/>
      <c r="I19" s="20" t="str">
        <f t="shared" ref="I19:I20" si="4">IF(G19=0,"",(H19-G19)/G19*100)</f>
        <v/>
      </c>
      <c r="J19" s="18"/>
    </row>
    <row r="20" customHeight="1" spans="1:10">
      <c r="A20" s="21" t="s">
        <v>858</v>
      </c>
      <c r="B20" s="342"/>
      <c r="C20" s="24"/>
      <c r="D20" s="24"/>
      <c r="E20" s="28"/>
      <c r="F20" s="243"/>
      <c r="G20" s="28">
        <f>SUM(G7:G19)</f>
        <v>0</v>
      </c>
      <c r="H20" s="28">
        <f>SUM(H7:H19)</f>
        <v>0</v>
      </c>
      <c r="I20" s="20" t="str">
        <f t="shared" si="4"/>
        <v/>
      </c>
      <c r="J20" s="24"/>
    </row>
    <row r="21" customHeight="1" spans="1:11">
      <c r="A21" s="7" t="str">
        <f>基本信息输入表!$K$6&amp;"填表人："&amp;基本信息输入表!$M$16</f>
        <v>产权持有单位填表人：刘亚鑫</v>
      </c>
      <c r="H21" s="7" t="str">
        <f>"评估人员："&amp;基本信息输入表!$Q$16</f>
        <v>评估人员：王庆国</v>
      </c>
      <c r="K21" s="196" t="s">
        <v>838</v>
      </c>
    </row>
    <row r="22" customHeight="1" spans="1:1">
      <c r="A22" s="7" t="str">
        <f>"填表日期："&amp;YEAR(基本信息输入表!$O$16)&amp;"年"&amp;MONTH(基本信息输入表!$O$16)&amp;"月"&amp;DAY(基本信息输入表!$O$16)&amp;"日"</f>
        <v>填表日期：2025年2月22日</v>
      </c>
    </row>
  </sheetData>
  <mergeCells count="3">
    <mergeCell ref="A2:J2"/>
    <mergeCell ref="A3:J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zoomScale="96" zoomScaleNormal="96" workbookViewId="0">
      <selection activeCell="U622" sqref="U622"/>
    </sheetView>
  </sheetViews>
  <sheetFormatPr defaultColWidth="9" defaultRowHeight="15.75" customHeight="1" outlineLevelCol="6"/>
  <cols>
    <col min="1" max="1" width="7.5" style="7" customWidth="1"/>
    <col min="2" max="2" width="28" style="7" customWidth="1"/>
    <col min="3" max="5" width="18.7" style="7" customWidth="1"/>
    <col min="6" max="6" width="14.2" style="7" customWidth="1"/>
    <col min="7" max="8" width="9" style="7" customWidth="1"/>
    <col min="9" max="16384" width="9" style="7"/>
  </cols>
  <sheetData>
    <row r="1" customHeight="1" spans="1:1">
      <c r="A1" s="8" t="s">
        <v>0</v>
      </c>
    </row>
    <row r="2" s="5" customFormat="1" ht="30" customHeight="1" spans="1:1">
      <c r="A2" s="9" t="s">
        <v>863</v>
      </c>
    </row>
    <row r="3" customHeight="1" spans="1:1">
      <c r="A3" s="6" t="str">
        <f>"评估基准日："&amp;TEXT(基本信息输入表!M7,"yyyy年mm月dd日")</f>
        <v>评估基准日：2025年02月20日</v>
      </c>
    </row>
    <row r="4" ht="14.25" customHeight="1" spans="1:6">
      <c r="A4" s="6"/>
      <c r="B4" s="6"/>
      <c r="C4" s="6"/>
      <c r="D4" s="6"/>
      <c r="E4" s="6"/>
      <c r="F4" s="11" t="s">
        <v>864</v>
      </c>
    </row>
    <row r="5" customHeight="1" spans="1:6">
      <c r="A5" s="12" t="str">
        <f>基本信息输入表!K6&amp;"："&amp;基本信息输入表!M6</f>
        <v>产权持有单位：中国石油天然气股份有限公司塔里木油田分公司塔西南勘探开发公司</v>
      </c>
      <c r="B5" s="65"/>
      <c r="C5" s="65"/>
      <c r="F5" s="11" t="s">
        <v>822</v>
      </c>
    </row>
    <row r="6" s="6" customFormat="1" customHeight="1" spans="1:6">
      <c r="A6" s="33" t="s">
        <v>823</v>
      </c>
      <c r="B6" s="33" t="s">
        <v>5</v>
      </c>
      <c r="C6" s="33" t="s">
        <v>6</v>
      </c>
      <c r="D6" s="33" t="s">
        <v>7</v>
      </c>
      <c r="E6" s="66" t="s">
        <v>824</v>
      </c>
      <c r="F6" s="33" t="s">
        <v>729</v>
      </c>
    </row>
    <row r="7" customHeight="1" spans="1:6">
      <c r="A7" s="33" t="s">
        <v>865</v>
      </c>
      <c r="B7" s="33" t="s">
        <v>866</v>
      </c>
      <c r="C7" s="39">
        <f>'3-2-1交易性-股票'!I20</f>
        <v>0</v>
      </c>
      <c r="D7" s="39">
        <f>'3-2-1交易性-股票'!J20</f>
        <v>0</v>
      </c>
      <c r="E7" s="39">
        <f>D7-C7</f>
        <v>0</v>
      </c>
      <c r="F7" s="39" t="str">
        <f>IF(C7=0,"",E7/C7*100)</f>
        <v/>
      </c>
    </row>
    <row r="8" customHeight="1" spans="1:6">
      <c r="A8" s="33" t="s">
        <v>867</v>
      </c>
      <c r="B8" s="33" t="s">
        <v>868</v>
      </c>
      <c r="C8" s="39">
        <f>'3-2-2交易性-债券'!F20</f>
        <v>0</v>
      </c>
      <c r="D8" s="39">
        <f>'3-2-2交易性-债券'!G20</f>
        <v>0</v>
      </c>
      <c r="E8" s="39">
        <f>D8-C8</f>
        <v>0</v>
      </c>
      <c r="F8" s="39" t="str">
        <f>IF(C8=0,"",E8/C8*100)</f>
        <v/>
      </c>
    </row>
    <row r="9" customHeight="1" spans="1:6">
      <c r="A9" s="33" t="s">
        <v>869</v>
      </c>
      <c r="B9" s="33" t="s">
        <v>870</v>
      </c>
      <c r="C9" s="39">
        <f>'3-2-3交易性-基金'!I20</f>
        <v>0</v>
      </c>
      <c r="D9" s="39">
        <f>'3-2-3交易性-基金'!J20</f>
        <v>0</v>
      </c>
      <c r="E9" s="39">
        <f>D9-C9</f>
        <v>0</v>
      </c>
      <c r="F9" s="39" t="str">
        <f>IF(C9=0,"",E9/C9*100)</f>
        <v/>
      </c>
    </row>
    <row r="10" customHeight="1" spans="1:6">
      <c r="A10" s="33" t="s">
        <v>871</v>
      </c>
      <c r="B10" s="83" t="s">
        <v>872</v>
      </c>
      <c r="C10" s="39">
        <f>'3-2-4交易性-其他'!I20</f>
        <v>0</v>
      </c>
      <c r="D10" s="39">
        <f>'3-2-4交易性-其他'!J20</f>
        <v>0</v>
      </c>
      <c r="E10" s="39">
        <f>D10-C10</f>
        <v>0</v>
      </c>
      <c r="F10" s="39" t="str">
        <f>IF(C10=0,"",E10/C10*100)</f>
        <v/>
      </c>
    </row>
    <row r="11" customHeight="1" spans="1:6">
      <c r="A11" s="33"/>
      <c r="B11" s="33"/>
      <c r="C11" s="39"/>
      <c r="D11" s="39"/>
      <c r="E11" s="39"/>
      <c r="F11" s="39" t="str">
        <f>IF(C11=0,"",E11/C11*100)</f>
        <v/>
      </c>
    </row>
    <row r="12" customHeight="1" spans="1:6">
      <c r="A12" s="33"/>
      <c r="B12" s="39"/>
      <c r="C12" s="39"/>
      <c r="D12" s="39"/>
      <c r="E12" s="39"/>
      <c r="F12" s="39"/>
    </row>
    <row r="13" customHeight="1" spans="1:6">
      <c r="A13" s="33"/>
      <c r="B13" s="39"/>
      <c r="C13" s="39"/>
      <c r="D13" s="39"/>
      <c r="E13" s="39"/>
      <c r="F13" s="39"/>
    </row>
    <row r="14" customHeight="1" spans="1:6">
      <c r="A14" s="33"/>
      <c r="B14" s="39"/>
      <c r="C14" s="39"/>
      <c r="D14" s="39"/>
      <c r="E14" s="39"/>
      <c r="F14" s="39"/>
    </row>
    <row r="15" customHeight="1" spans="1:6">
      <c r="A15" s="33"/>
      <c r="B15" s="39"/>
      <c r="C15" s="39"/>
      <c r="D15" s="39"/>
      <c r="E15" s="39"/>
      <c r="F15" s="39"/>
    </row>
    <row r="16" customHeight="1" spans="1:6">
      <c r="A16" s="33"/>
      <c r="B16" s="39"/>
      <c r="C16" s="39"/>
      <c r="D16" s="39"/>
      <c r="E16" s="39"/>
      <c r="F16" s="39"/>
    </row>
    <row r="17" customHeight="1" spans="1:6">
      <c r="A17" s="33"/>
      <c r="B17" s="39"/>
      <c r="C17" s="39"/>
      <c r="D17" s="39"/>
      <c r="E17" s="39"/>
      <c r="F17" s="39"/>
    </row>
    <row r="18" customHeight="1" spans="1:6">
      <c r="A18" s="33"/>
      <c r="B18" s="39"/>
      <c r="C18" s="39"/>
      <c r="D18" s="39"/>
      <c r="E18" s="39"/>
      <c r="F18" s="39"/>
    </row>
    <row r="19" customHeight="1" spans="1:6">
      <c r="A19" s="33"/>
      <c r="B19" s="39"/>
      <c r="C19" s="39"/>
      <c r="D19" s="39"/>
      <c r="E19" s="39"/>
      <c r="F19" s="39"/>
    </row>
    <row r="20" customHeight="1" spans="1:6">
      <c r="A20" s="33"/>
      <c r="B20" s="39"/>
      <c r="C20" s="39"/>
      <c r="D20" s="39"/>
      <c r="E20" s="39"/>
      <c r="F20" s="39"/>
    </row>
    <row r="21" customHeight="1" spans="1:6">
      <c r="A21" s="33"/>
      <c r="B21" s="39"/>
      <c r="C21" s="39"/>
      <c r="D21" s="39"/>
      <c r="E21" s="39"/>
      <c r="F21" s="39"/>
    </row>
    <row r="22" customHeight="1" spans="1:6">
      <c r="A22" s="33"/>
      <c r="B22" s="39"/>
      <c r="C22" s="39"/>
      <c r="D22" s="39"/>
      <c r="E22" s="39"/>
      <c r="F22" s="39"/>
    </row>
    <row r="23" customHeight="1" spans="1:6">
      <c r="A23" s="33"/>
      <c r="B23" s="39"/>
      <c r="C23" s="39"/>
      <c r="D23" s="39"/>
      <c r="E23" s="39"/>
      <c r="F23" s="39"/>
    </row>
    <row r="24" customHeight="1" spans="1:6">
      <c r="A24" s="33"/>
      <c r="B24" s="39"/>
      <c r="C24" s="39"/>
      <c r="D24" s="39"/>
      <c r="E24" s="39"/>
      <c r="F24" s="39"/>
    </row>
    <row r="25" customHeight="1" spans="1:6">
      <c r="A25" s="33"/>
      <c r="B25" s="39"/>
      <c r="C25" s="39"/>
      <c r="D25" s="39"/>
      <c r="E25" s="39"/>
      <c r="F25" s="39"/>
    </row>
    <row r="26" customHeight="1" spans="1:6">
      <c r="A26" s="33"/>
      <c r="B26" s="39"/>
      <c r="C26" s="39"/>
      <c r="D26" s="39"/>
      <c r="E26" s="39"/>
      <c r="F26" s="39"/>
    </row>
    <row r="27" customHeight="1" spans="1:6">
      <c r="A27" s="33" t="s">
        <v>873</v>
      </c>
      <c r="B27" s="43"/>
      <c r="C27" s="39">
        <f>SUM(C7:C26)</f>
        <v>0</v>
      </c>
      <c r="D27" s="39">
        <f>SUM(D7:D26)</f>
        <v>0</v>
      </c>
      <c r="E27" s="39">
        <f>D27-C27</f>
        <v>0</v>
      </c>
      <c r="F27" s="39" t="str">
        <f>IF(C27=0,"",E27/C27*100)</f>
        <v/>
      </c>
    </row>
    <row r="28" customHeight="1" spans="4:7">
      <c r="D28" s="7" t="str">
        <f>"评估人员："&amp;基本信息输入表!$Q$17</f>
        <v>评估人员：王庆国</v>
      </c>
      <c r="G28" s="7" t="s">
        <v>159</v>
      </c>
    </row>
    <row r="29" customHeight="1" spans="7:7">
      <c r="G29" s="41" t="s">
        <v>838</v>
      </c>
    </row>
  </sheetData>
  <mergeCells count="4">
    <mergeCell ref="A2:F2"/>
    <mergeCell ref="A3:F3"/>
    <mergeCell ref="A5:C5"/>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zoomScale="96" zoomScaleNormal="96" workbookViewId="0">
      <selection activeCell="U622" sqref="U622"/>
    </sheetView>
  </sheetViews>
  <sheetFormatPr defaultColWidth="9" defaultRowHeight="15.75" customHeight="1"/>
  <cols>
    <col min="1" max="1" width="5.7" style="7" customWidth="1"/>
    <col min="2" max="2" width="15.2" style="7" customWidth="1"/>
    <col min="3" max="4" width="9" style="7" customWidth="1"/>
    <col min="5" max="5" width="8.7" style="225" customWidth="1"/>
    <col min="6" max="6" width="7.7" style="7" customWidth="1"/>
    <col min="7" max="7" width="8.2" style="7" customWidth="1"/>
    <col min="8" max="8" width="18.2" style="7" customWidth="1"/>
    <col min="9" max="10" width="15.7" style="7" customWidth="1"/>
    <col min="11" max="11" width="12.7" style="7" customWidth="1"/>
    <col min="12" max="12" width="9" style="7" customWidth="1"/>
    <col min="13" max="13" width="9" style="6" customWidth="1"/>
    <col min="14" max="15" width="9" style="7" customWidth="1"/>
    <col min="16" max="16384" width="9" style="7"/>
  </cols>
  <sheetData>
    <row r="1" customHeight="1" spans="1:1">
      <c r="A1" s="8" t="s">
        <v>0</v>
      </c>
    </row>
    <row r="2" s="5" customFormat="1" ht="30" customHeight="1" spans="1:13">
      <c r="A2" s="9" t="s">
        <v>874</v>
      </c>
      <c r="M2" s="10"/>
    </row>
    <row r="3" customHeight="1" spans="1:1">
      <c r="A3" s="6" t="str">
        <f>"评估基准日："&amp;TEXT(基本信息输入表!M7,"yyyy年mm月dd日")</f>
        <v>评估基准日：2025年02月20日</v>
      </c>
    </row>
    <row r="4" ht="14.25" customHeight="1" spans="1:11">
      <c r="A4" s="6"/>
      <c r="B4" s="6"/>
      <c r="C4" s="6"/>
      <c r="D4" s="6"/>
      <c r="E4" s="283"/>
      <c r="F4" s="6"/>
      <c r="G4" s="6"/>
      <c r="H4" s="6"/>
      <c r="I4" s="6"/>
      <c r="J4" s="6"/>
      <c r="K4" s="11" t="s">
        <v>875</v>
      </c>
    </row>
    <row r="5" customHeight="1" spans="1:12">
      <c r="A5" s="7" t="str">
        <f>基本信息输入表!K6&amp;"："&amp;基本信息输入表!M6</f>
        <v>产权持有单位：中国石油天然气股份有限公司塔里木油田分公司塔西南勘探开发公司</v>
      </c>
      <c r="K5" s="81" t="s">
        <v>847</v>
      </c>
      <c r="L5" s="65"/>
    </row>
    <row r="6" s="6" customFormat="1" customHeight="1" spans="1:13">
      <c r="A6" s="15" t="s">
        <v>4</v>
      </c>
      <c r="B6" s="15" t="s">
        <v>779</v>
      </c>
      <c r="C6" s="15" t="s">
        <v>876</v>
      </c>
      <c r="D6" s="15" t="s">
        <v>877</v>
      </c>
      <c r="E6" s="276" t="s">
        <v>780</v>
      </c>
      <c r="F6" s="15" t="s">
        <v>878</v>
      </c>
      <c r="G6" s="15" t="s">
        <v>879</v>
      </c>
      <c r="H6" s="15" t="s">
        <v>880</v>
      </c>
      <c r="I6" s="15" t="s">
        <v>6</v>
      </c>
      <c r="J6" s="15" t="s">
        <v>7</v>
      </c>
      <c r="K6" s="15" t="s">
        <v>729</v>
      </c>
      <c r="L6" s="15" t="s">
        <v>176</v>
      </c>
      <c r="M6" s="196" t="s">
        <v>852</v>
      </c>
    </row>
    <row r="7" ht="12.75" customHeight="1" spans="1:12">
      <c r="A7" s="17" t="str">
        <f t="shared" ref="A7" si="0">IF(C7="","",ROW()-6)</f>
        <v/>
      </c>
      <c r="B7" s="18"/>
      <c r="C7" s="18"/>
      <c r="D7" s="17"/>
      <c r="E7" s="19"/>
      <c r="F7" s="47"/>
      <c r="G7" s="20"/>
      <c r="H7" s="20"/>
      <c r="I7" s="289"/>
      <c r="J7" s="20"/>
      <c r="K7" s="20" t="str">
        <f t="shared" ref="K7" si="1">IF(I7=0,"",(J7-I7)/I7*100)</f>
        <v/>
      </c>
      <c r="L7" s="18"/>
    </row>
    <row r="8" ht="12.75" customHeight="1" spans="1:12">
      <c r="A8" s="17"/>
      <c r="B8" s="18"/>
      <c r="C8" s="18"/>
      <c r="D8" s="17"/>
      <c r="E8" s="19"/>
      <c r="F8" s="47"/>
      <c r="G8" s="20"/>
      <c r="H8" s="20"/>
      <c r="I8" s="289"/>
      <c r="J8" s="20"/>
      <c r="K8" s="20" t="str">
        <f t="shared" ref="K8:K18" si="2">IF(I8=0,"",(J8-I8)/I8*100)</f>
        <v/>
      </c>
      <c r="L8" s="18"/>
    </row>
    <row r="9" ht="12.75" customHeight="1" spans="1:12">
      <c r="A9" s="17"/>
      <c r="B9" s="18"/>
      <c r="C9" s="18"/>
      <c r="D9" s="17"/>
      <c r="E9" s="19"/>
      <c r="F9" s="47"/>
      <c r="G9" s="20"/>
      <c r="H9" s="20"/>
      <c r="I9" s="289"/>
      <c r="J9" s="20"/>
      <c r="K9" s="20" t="str">
        <f t="shared" si="2"/>
        <v/>
      </c>
      <c r="L9" s="18"/>
    </row>
    <row r="10" ht="12.75" customHeight="1" spans="1:12">
      <c r="A10" s="17"/>
      <c r="B10" s="18"/>
      <c r="C10" s="18"/>
      <c r="D10" s="17"/>
      <c r="E10" s="19"/>
      <c r="F10" s="47"/>
      <c r="G10" s="20"/>
      <c r="H10" s="20"/>
      <c r="I10" s="289"/>
      <c r="J10" s="20"/>
      <c r="K10" s="20" t="str">
        <f t="shared" si="2"/>
        <v/>
      </c>
      <c r="L10" s="18"/>
    </row>
    <row r="11" ht="12.75" customHeight="1" spans="1:12">
      <c r="A11" s="17"/>
      <c r="B11" s="18"/>
      <c r="C11" s="18"/>
      <c r="D11" s="17"/>
      <c r="E11" s="19"/>
      <c r="F11" s="47"/>
      <c r="G11" s="20"/>
      <c r="H11" s="20"/>
      <c r="I11" s="289"/>
      <c r="J11" s="20"/>
      <c r="K11" s="20" t="str">
        <f t="shared" si="2"/>
        <v/>
      </c>
      <c r="L11" s="18"/>
    </row>
    <row r="12" ht="12.75" customHeight="1" spans="1:12">
      <c r="A12" s="17"/>
      <c r="B12" s="18"/>
      <c r="C12" s="18"/>
      <c r="D12" s="17"/>
      <c r="E12" s="19"/>
      <c r="F12" s="47"/>
      <c r="G12" s="20"/>
      <c r="H12" s="20"/>
      <c r="I12" s="289"/>
      <c r="J12" s="20"/>
      <c r="K12" s="20" t="str">
        <f t="shared" si="2"/>
        <v/>
      </c>
      <c r="L12" s="18"/>
    </row>
    <row r="13" ht="12.75" customHeight="1" spans="1:12">
      <c r="A13" s="17"/>
      <c r="B13" s="18"/>
      <c r="C13" s="18"/>
      <c r="D13" s="17"/>
      <c r="E13" s="19"/>
      <c r="F13" s="47"/>
      <c r="G13" s="20"/>
      <c r="H13" s="20"/>
      <c r="I13" s="289"/>
      <c r="J13" s="20"/>
      <c r="K13" s="20" t="str">
        <f t="shared" si="2"/>
        <v/>
      </c>
      <c r="L13" s="18"/>
    </row>
    <row r="14" ht="12.75" customHeight="1" spans="1:12">
      <c r="A14" s="17"/>
      <c r="B14" s="18"/>
      <c r="C14" s="18"/>
      <c r="D14" s="17"/>
      <c r="E14" s="19"/>
      <c r="F14" s="47"/>
      <c r="G14" s="20"/>
      <c r="H14" s="20"/>
      <c r="I14" s="289"/>
      <c r="J14" s="20"/>
      <c r="K14" s="20" t="str">
        <f t="shared" si="2"/>
        <v/>
      </c>
      <c r="L14" s="18"/>
    </row>
    <row r="15" ht="12.75" customHeight="1" spans="1:12">
      <c r="A15" s="17"/>
      <c r="B15" s="18"/>
      <c r="C15" s="18"/>
      <c r="D15" s="17"/>
      <c r="E15" s="19"/>
      <c r="F15" s="47"/>
      <c r="G15" s="20"/>
      <c r="H15" s="20"/>
      <c r="I15" s="289"/>
      <c r="J15" s="20"/>
      <c r="K15" s="20" t="str">
        <f t="shared" si="2"/>
        <v/>
      </c>
      <c r="L15" s="18"/>
    </row>
    <row r="16" ht="12.75" customHeight="1" spans="1:12">
      <c r="A16" s="17"/>
      <c r="B16" s="18"/>
      <c r="C16" s="18"/>
      <c r="D16" s="17"/>
      <c r="E16" s="19"/>
      <c r="F16" s="47"/>
      <c r="G16" s="20"/>
      <c r="H16" s="20"/>
      <c r="I16" s="289"/>
      <c r="J16" s="20"/>
      <c r="K16" s="20" t="str">
        <f t="shared" si="2"/>
        <v/>
      </c>
      <c r="L16" s="18"/>
    </row>
    <row r="17" ht="12.75" customHeight="1" spans="1:12">
      <c r="A17" s="17"/>
      <c r="B17" s="18"/>
      <c r="C17" s="18"/>
      <c r="D17" s="17"/>
      <c r="E17" s="19"/>
      <c r="F17" s="47"/>
      <c r="G17" s="20"/>
      <c r="H17" s="20"/>
      <c r="I17" s="289"/>
      <c r="J17" s="20"/>
      <c r="K17" s="20" t="str">
        <f t="shared" si="2"/>
        <v/>
      </c>
      <c r="L17" s="18"/>
    </row>
    <row r="18" ht="12.75" customHeight="1" spans="1:12">
      <c r="A18" s="17"/>
      <c r="B18" s="18"/>
      <c r="C18" s="18"/>
      <c r="D18" s="17"/>
      <c r="E18" s="19"/>
      <c r="F18" s="47"/>
      <c r="G18" s="20"/>
      <c r="H18" s="20"/>
      <c r="I18" s="289"/>
      <c r="J18" s="20"/>
      <c r="K18" s="20" t="str">
        <f t="shared" si="2"/>
        <v/>
      </c>
      <c r="L18" s="18"/>
    </row>
    <row r="19" ht="12.75" customHeight="1" spans="1:12">
      <c r="A19" s="17" t="str">
        <f t="shared" ref="A19" si="3">IF(C19="","",ROW()-6)</f>
        <v/>
      </c>
      <c r="B19" s="18"/>
      <c r="C19" s="18"/>
      <c r="D19" s="17"/>
      <c r="E19" s="19"/>
      <c r="F19" s="47"/>
      <c r="G19" s="20"/>
      <c r="H19" s="20"/>
      <c r="I19" s="289"/>
      <c r="J19" s="20"/>
      <c r="K19" s="20" t="str">
        <f t="shared" ref="K19:K20" si="4">IF(I19=0,"",(J19-I19)/I19*100)</f>
        <v/>
      </c>
      <c r="L19" s="18"/>
    </row>
    <row r="20" customHeight="1" spans="1:12">
      <c r="A20" s="21" t="s">
        <v>881</v>
      </c>
      <c r="B20" s="342"/>
      <c r="C20" s="24"/>
      <c r="D20" s="24"/>
      <c r="E20" s="288"/>
      <c r="F20" s="24"/>
      <c r="G20" s="24"/>
      <c r="H20" s="28"/>
      <c r="I20" s="28">
        <f>SUM(I7:I19)</f>
        <v>0</v>
      </c>
      <c r="J20" s="28">
        <f>SUM(J7:J19)</f>
        <v>0</v>
      </c>
      <c r="K20" s="20" t="str">
        <f t="shared" si="4"/>
        <v/>
      </c>
      <c r="L20" s="24"/>
    </row>
    <row r="21" customHeight="1" spans="1:13">
      <c r="A21" s="7" t="str">
        <f>基本信息输入表!$K$6&amp;"填表人："&amp;基本信息输入表!$M$18</f>
        <v>产权持有单位填表人：刘亚鑫</v>
      </c>
      <c r="J21" s="7" t="str">
        <f>"评估人员："&amp;基本信息输入表!$Q$18</f>
        <v>评估人员：王庆国</v>
      </c>
      <c r="M21" s="196" t="s">
        <v>838</v>
      </c>
    </row>
    <row r="22" customHeight="1" spans="1:1">
      <c r="A22" s="7" t="str">
        <f>"填表日期："&amp;YEAR(基本信息输入表!$O$18)&amp;"年"&amp;MONTH(基本信息输入表!$O$18)&amp;"月"&amp;DAY(基本信息输入表!$O$18)&amp;"日"</f>
        <v>填表日期：2025年2月22日</v>
      </c>
    </row>
  </sheetData>
  <mergeCells count="5">
    <mergeCell ref="A2:L2"/>
    <mergeCell ref="A3:L3"/>
    <mergeCell ref="K4:L4"/>
    <mergeCell ref="K5:L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zoomScale="96" zoomScaleNormal="96" workbookViewId="0">
      <selection activeCell="U622" sqref="U622"/>
    </sheetView>
  </sheetViews>
  <sheetFormatPr defaultColWidth="9" defaultRowHeight="15.75" customHeight="1"/>
  <cols>
    <col min="1" max="1" width="5.5" style="7" customWidth="1"/>
    <col min="2" max="2" width="18.2" style="7" customWidth="1"/>
    <col min="3" max="4" width="9" style="7" customWidth="1"/>
    <col min="5" max="5" width="7.2" style="7" customWidth="1"/>
    <col min="6" max="7" width="15.7" style="7" customWidth="1"/>
    <col min="8" max="8" width="12.7" style="7" customWidth="1"/>
    <col min="9" max="9" width="7.7" style="7" customWidth="1"/>
    <col min="10" max="10" width="9" style="6" customWidth="1"/>
    <col min="11" max="12" width="9" style="7" customWidth="1"/>
    <col min="13" max="16384" width="9" style="7"/>
  </cols>
  <sheetData>
    <row r="1" customHeight="1" spans="1:1">
      <c r="A1" s="8" t="s">
        <v>0</v>
      </c>
    </row>
    <row r="2" s="5" customFormat="1" ht="30" customHeight="1" spans="1:10">
      <c r="A2" s="9" t="s">
        <v>882</v>
      </c>
      <c r="J2" s="10"/>
    </row>
    <row r="3" customHeight="1" spans="1:1">
      <c r="A3" s="6" t="str">
        <f>"评估基准日："&amp;TEXT(基本信息输入表!M7,"yyyy年mm月dd日")</f>
        <v>评估基准日：2025年02月20日</v>
      </c>
    </row>
    <row r="4" ht="14.25" customHeight="1" spans="1:9">
      <c r="A4" s="6"/>
      <c r="B4" s="6"/>
      <c r="C4" s="6"/>
      <c r="D4" s="6"/>
      <c r="E4" s="6"/>
      <c r="F4" s="6"/>
      <c r="G4" s="6"/>
      <c r="H4" s="11" t="s">
        <v>883</v>
      </c>
      <c r="I4" s="11"/>
    </row>
    <row r="5" customHeight="1" spans="1:9">
      <c r="A5" s="7" t="str">
        <f>基本信息输入表!K6&amp;"："&amp;基本信息输入表!M6</f>
        <v>产权持有单位：中国石油天然气股份有限公司塔里木油田分公司塔西南勘探开发公司</v>
      </c>
      <c r="H5" s="81" t="s">
        <v>847</v>
      </c>
      <c r="I5" s="65"/>
    </row>
    <row r="6" s="6" customFormat="1" customHeight="1" spans="1:10">
      <c r="A6" s="15" t="s">
        <v>4</v>
      </c>
      <c r="B6" s="15" t="s">
        <v>779</v>
      </c>
      <c r="C6" s="15" t="s">
        <v>884</v>
      </c>
      <c r="D6" s="15" t="s">
        <v>885</v>
      </c>
      <c r="E6" s="15" t="s">
        <v>886</v>
      </c>
      <c r="F6" s="15" t="s">
        <v>6</v>
      </c>
      <c r="G6" s="15" t="s">
        <v>7</v>
      </c>
      <c r="H6" s="15" t="s">
        <v>729</v>
      </c>
      <c r="I6" s="15" t="s">
        <v>176</v>
      </c>
      <c r="J6" s="196" t="s">
        <v>852</v>
      </c>
    </row>
    <row r="7" s="6" customFormat="1" customHeight="1" spans="1:9">
      <c r="A7" s="15" t="str">
        <f t="shared" ref="A7" si="0">IF(C7="","",ROW()-6)</f>
        <v/>
      </c>
      <c r="B7" s="15"/>
      <c r="C7" s="15"/>
      <c r="D7" s="277"/>
      <c r="E7" s="15"/>
      <c r="F7" s="289"/>
      <c r="G7" s="20"/>
      <c r="H7" s="421" t="str">
        <f t="shared" ref="H7" si="1">IF(F7=0,"",(G7-F7)/F7*100)</f>
        <v/>
      </c>
      <c r="I7" s="15"/>
    </row>
    <row r="8" s="6" customFormat="1" customHeight="1" spans="1:9">
      <c r="A8" s="15"/>
      <c r="B8" s="15"/>
      <c r="C8" s="15"/>
      <c r="D8" s="277"/>
      <c r="E8" s="15"/>
      <c r="F8" s="289"/>
      <c r="G8" s="20"/>
      <c r="H8" s="421" t="str">
        <f t="shared" ref="H8:H18" si="2">IF(F8=0,"",(G8-F8)/F8*100)</f>
        <v/>
      </c>
      <c r="I8" s="15"/>
    </row>
    <row r="9" s="6" customFormat="1" customHeight="1" spans="1:9">
      <c r="A9" s="15"/>
      <c r="B9" s="15"/>
      <c r="C9" s="15"/>
      <c r="D9" s="277"/>
      <c r="E9" s="15"/>
      <c r="F9" s="289"/>
      <c r="G9" s="20"/>
      <c r="H9" s="421" t="str">
        <f t="shared" si="2"/>
        <v/>
      </c>
      <c r="I9" s="15"/>
    </row>
    <row r="10" s="6" customFormat="1" customHeight="1" spans="1:9">
      <c r="A10" s="15"/>
      <c r="B10" s="15"/>
      <c r="C10" s="15"/>
      <c r="D10" s="277"/>
      <c r="E10" s="15"/>
      <c r="F10" s="289"/>
      <c r="G10" s="20"/>
      <c r="H10" s="421" t="str">
        <f t="shared" si="2"/>
        <v/>
      </c>
      <c r="I10" s="15"/>
    </row>
    <row r="11" s="6" customFormat="1" customHeight="1" spans="1:9">
      <c r="A11" s="15"/>
      <c r="B11" s="15"/>
      <c r="C11" s="15"/>
      <c r="D11" s="277"/>
      <c r="E11" s="15"/>
      <c r="F11" s="289"/>
      <c r="G11" s="20"/>
      <c r="H11" s="421" t="str">
        <f t="shared" si="2"/>
        <v/>
      </c>
      <c r="I11" s="15"/>
    </row>
    <row r="12" s="6" customFormat="1" customHeight="1" spans="1:9">
      <c r="A12" s="15"/>
      <c r="B12" s="15"/>
      <c r="C12" s="15"/>
      <c r="D12" s="277"/>
      <c r="E12" s="15"/>
      <c r="F12" s="289"/>
      <c r="G12" s="20"/>
      <c r="H12" s="421" t="str">
        <f t="shared" si="2"/>
        <v/>
      </c>
      <c r="I12" s="15"/>
    </row>
    <row r="13" s="6" customFormat="1" customHeight="1" spans="1:9">
      <c r="A13" s="15"/>
      <c r="B13" s="15"/>
      <c r="C13" s="15"/>
      <c r="D13" s="277"/>
      <c r="E13" s="15"/>
      <c r="F13" s="289"/>
      <c r="G13" s="20"/>
      <c r="H13" s="421" t="str">
        <f t="shared" si="2"/>
        <v/>
      </c>
      <c r="I13" s="15"/>
    </row>
    <row r="14" s="6" customFormat="1" customHeight="1" spans="1:9">
      <c r="A14" s="15"/>
      <c r="B14" s="15"/>
      <c r="C14" s="15"/>
      <c r="D14" s="277"/>
      <c r="E14" s="15"/>
      <c r="F14" s="289"/>
      <c r="G14" s="20"/>
      <c r="H14" s="421" t="str">
        <f t="shared" si="2"/>
        <v/>
      </c>
      <c r="I14" s="15"/>
    </row>
    <row r="15" s="6" customFormat="1" customHeight="1" spans="1:9">
      <c r="A15" s="15"/>
      <c r="B15" s="15"/>
      <c r="C15" s="15"/>
      <c r="D15" s="277"/>
      <c r="E15" s="15"/>
      <c r="F15" s="289"/>
      <c r="G15" s="20"/>
      <c r="H15" s="421" t="str">
        <f t="shared" si="2"/>
        <v/>
      </c>
      <c r="I15" s="15"/>
    </row>
    <row r="16" s="6" customFormat="1" customHeight="1" spans="1:9">
      <c r="A16" s="15"/>
      <c r="B16" s="15"/>
      <c r="C16" s="15"/>
      <c r="D16" s="277"/>
      <c r="E16" s="15"/>
      <c r="F16" s="289"/>
      <c r="G16" s="20"/>
      <c r="H16" s="421" t="str">
        <f t="shared" si="2"/>
        <v/>
      </c>
      <c r="I16" s="15"/>
    </row>
    <row r="17" s="6" customFormat="1" customHeight="1" spans="1:9">
      <c r="A17" s="15"/>
      <c r="B17" s="15"/>
      <c r="C17" s="15"/>
      <c r="D17" s="277"/>
      <c r="E17" s="15"/>
      <c r="F17" s="289"/>
      <c r="G17" s="20"/>
      <c r="H17" s="421" t="str">
        <f t="shared" si="2"/>
        <v/>
      </c>
      <c r="I17" s="15"/>
    </row>
    <row r="18" s="6" customFormat="1" customHeight="1" spans="1:9">
      <c r="A18" s="15"/>
      <c r="B18" s="15"/>
      <c r="C18" s="15"/>
      <c r="D18" s="277"/>
      <c r="E18" s="15"/>
      <c r="F18" s="289"/>
      <c r="G18" s="20"/>
      <c r="H18" s="421" t="str">
        <f t="shared" si="2"/>
        <v/>
      </c>
      <c r="I18" s="15"/>
    </row>
    <row r="19" s="6" customFormat="1" customHeight="1" spans="1:9">
      <c r="A19" s="15" t="str">
        <f t="shared" ref="A19" si="3">IF(C19="","",ROW()-6)</f>
        <v/>
      </c>
      <c r="B19" s="15"/>
      <c r="C19" s="15"/>
      <c r="D19" s="277"/>
      <c r="E19" s="15"/>
      <c r="F19" s="289"/>
      <c r="G19" s="20"/>
      <c r="H19" s="421" t="str">
        <f t="shared" ref="H19:H20" si="4">IF(F19=0,"",(G19-F19)/F19*100)</f>
        <v/>
      </c>
      <c r="I19" s="15"/>
    </row>
    <row r="20" ht="12.75" customHeight="1" spans="1:9">
      <c r="A20" s="33" t="s">
        <v>881</v>
      </c>
      <c r="B20" s="43"/>
      <c r="C20" s="18"/>
      <c r="D20" s="267"/>
      <c r="E20" s="20"/>
      <c r="F20" s="20">
        <f>SUM(F7:F19)</f>
        <v>0</v>
      </c>
      <c r="G20" s="422">
        <f>SUM(G7:G19)</f>
        <v>0</v>
      </c>
      <c r="H20" s="40" t="str">
        <f t="shared" si="4"/>
        <v/>
      </c>
      <c r="I20" s="423"/>
    </row>
    <row r="21" customHeight="1" spans="1:10">
      <c r="A21" s="7" t="str">
        <f>基本信息输入表!$K$6&amp;"填表人："&amp;基本信息输入表!$M$19</f>
        <v>产权持有单位填表人：刘亚鑫</v>
      </c>
      <c r="G21" s="7" t="str">
        <f>"评估人员："&amp;基本信息输入表!$Q$19</f>
        <v>评估人员：王庆国</v>
      </c>
      <c r="J21" s="196" t="s">
        <v>838</v>
      </c>
    </row>
    <row r="22" customHeight="1" spans="1:1">
      <c r="A22" s="7" t="str">
        <f>"填表日期："&amp;YEAR(基本信息输入表!$O$19)&amp;"年"&amp;MONTH(基本信息输入表!$O$19)&amp;"月"&amp;DAY(基本信息输入表!$O$19)&amp;"日"</f>
        <v>填表日期：2025年2月22日</v>
      </c>
    </row>
  </sheetData>
  <mergeCells count="5">
    <mergeCell ref="A2:H2"/>
    <mergeCell ref="A3:H3"/>
    <mergeCell ref="H4:I4"/>
    <mergeCell ref="H5:I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zoomScale="96" zoomScaleNormal="96" workbookViewId="0">
      <selection activeCell="U622" sqref="U622"/>
    </sheetView>
  </sheetViews>
  <sheetFormatPr defaultColWidth="9" defaultRowHeight="15.75" customHeight="1"/>
  <cols>
    <col min="1" max="1" width="4.2" style="7" customWidth="1"/>
    <col min="2" max="2" width="16.7" style="7" customWidth="1"/>
    <col min="3" max="3" width="10.7" style="7" customWidth="1"/>
    <col min="4" max="5" width="7.2" style="7" customWidth="1"/>
    <col min="6" max="6" width="7.2" style="225" customWidth="1"/>
    <col min="7" max="7" width="9.2" style="7" customWidth="1"/>
    <col min="8" max="8" width="11.7" style="7" customWidth="1"/>
    <col min="9" max="10" width="14.7" style="7" customWidth="1"/>
    <col min="11" max="11" width="12.7" style="7" customWidth="1"/>
    <col min="12" max="12" width="9" style="7" customWidth="1"/>
    <col min="13" max="13" width="9" style="6" customWidth="1"/>
    <col min="14" max="15" width="9" style="7" customWidth="1"/>
    <col min="16" max="16384" width="9" style="7"/>
  </cols>
  <sheetData>
    <row r="1" customHeight="1" spans="1:1">
      <c r="A1" s="8" t="s">
        <v>0</v>
      </c>
    </row>
    <row r="2" s="5" customFormat="1" ht="30" customHeight="1" spans="1:13">
      <c r="A2" s="9" t="s">
        <v>887</v>
      </c>
      <c r="M2" s="10"/>
    </row>
    <row r="3" customHeight="1" spans="1:1">
      <c r="A3" s="6" t="str">
        <f>"评估基准日："&amp;TEXT(基本信息输入表!M7,"yyyy年mm月dd日")</f>
        <v>评估基准日：2025年02月20日</v>
      </c>
    </row>
    <row r="4" ht="14.25" customHeight="1" spans="1:11">
      <c r="A4" s="6"/>
      <c r="B4" s="6"/>
      <c r="C4" s="6"/>
      <c r="D4" s="6"/>
      <c r="E4" s="6"/>
      <c r="F4" s="283"/>
      <c r="G4" s="6"/>
      <c r="H4" s="6"/>
      <c r="I4" s="6"/>
      <c r="J4" s="6"/>
      <c r="K4" s="11" t="s">
        <v>888</v>
      </c>
    </row>
    <row r="5" customHeight="1" spans="1:12">
      <c r="A5" s="7" t="str">
        <f>基本信息输入表!K6&amp;"："&amp;基本信息输入表!M6</f>
        <v>产权持有单位：中国石油天然气股份有限公司塔里木油田分公司塔西南勘探开发公司</v>
      </c>
      <c r="K5" s="81" t="s">
        <v>847</v>
      </c>
      <c r="L5" s="65"/>
    </row>
    <row r="6" s="6" customFormat="1" customHeight="1" spans="1:13">
      <c r="A6" s="15" t="s">
        <v>4</v>
      </c>
      <c r="B6" s="15" t="s">
        <v>889</v>
      </c>
      <c r="C6" s="15" t="s">
        <v>890</v>
      </c>
      <c r="D6" s="15" t="s">
        <v>891</v>
      </c>
      <c r="E6" s="15" t="s">
        <v>892</v>
      </c>
      <c r="F6" s="276" t="s">
        <v>780</v>
      </c>
      <c r="G6" s="15" t="s">
        <v>886</v>
      </c>
      <c r="H6" s="15" t="s">
        <v>893</v>
      </c>
      <c r="I6" s="15" t="s">
        <v>6</v>
      </c>
      <c r="J6" s="15" t="s">
        <v>7</v>
      </c>
      <c r="K6" s="15" t="s">
        <v>729</v>
      </c>
      <c r="L6" s="15" t="s">
        <v>176</v>
      </c>
      <c r="M6" s="196" t="s">
        <v>852</v>
      </c>
    </row>
    <row r="7" ht="12.75" customHeight="1" spans="1:12">
      <c r="A7" s="17" t="str">
        <f t="shared" ref="A7" si="0">IF(C7="","",ROW()-6)</f>
        <v/>
      </c>
      <c r="B7" s="18"/>
      <c r="C7" s="18"/>
      <c r="D7" s="18"/>
      <c r="E7" s="17"/>
      <c r="F7" s="19"/>
      <c r="G7" s="20"/>
      <c r="H7" s="20"/>
      <c r="I7" s="289"/>
      <c r="J7" s="20"/>
      <c r="K7" s="20" t="str">
        <f t="shared" ref="K7" si="1">IF(I7=0,"",(J7-I7)/I7*100)</f>
        <v/>
      </c>
      <c r="L7" s="18"/>
    </row>
    <row r="8" ht="12.75" customHeight="1" spans="1:12">
      <c r="A8" s="17"/>
      <c r="B8" s="18"/>
      <c r="C8" s="18"/>
      <c r="D8" s="18"/>
      <c r="E8" s="17"/>
      <c r="F8" s="19"/>
      <c r="G8" s="20"/>
      <c r="H8" s="20"/>
      <c r="I8" s="289"/>
      <c r="J8" s="20"/>
      <c r="K8" s="20" t="str">
        <f t="shared" ref="K8:K18" si="2">IF(I8=0,"",(J8-I8)/I8*100)</f>
        <v/>
      </c>
      <c r="L8" s="18"/>
    </row>
    <row r="9" ht="12.75" customHeight="1" spans="1:12">
      <c r="A9" s="17"/>
      <c r="B9" s="18"/>
      <c r="C9" s="18"/>
      <c r="D9" s="18"/>
      <c r="E9" s="17"/>
      <c r="F9" s="19"/>
      <c r="G9" s="20"/>
      <c r="H9" s="20"/>
      <c r="I9" s="289"/>
      <c r="J9" s="20"/>
      <c r="K9" s="20" t="str">
        <f t="shared" si="2"/>
        <v/>
      </c>
      <c r="L9" s="18"/>
    </row>
    <row r="10" ht="12.75" customHeight="1" spans="1:12">
      <c r="A10" s="17"/>
      <c r="B10" s="18"/>
      <c r="C10" s="18"/>
      <c r="D10" s="18"/>
      <c r="E10" s="17"/>
      <c r="F10" s="19"/>
      <c r="G10" s="20"/>
      <c r="H10" s="20"/>
      <c r="I10" s="289"/>
      <c r="J10" s="20"/>
      <c r="K10" s="20" t="str">
        <f t="shared" si="2"/>
        <v/>
      </c>
      <c r="L10" s="18"/>
    </row>
    <row r="11" ht="12.75" customHeight="1" spans="1:12">
      <c r="A11" s="17"/>
      <c r="B11" s="18"/>
      <c r="C11" s="18"/>
      <c r="D11" s="18"/>
      <c r="E11" s="17"/>
      <c r="F11" s="19"/>
      <c r="G11" s="20"/>
      <c r="H11" s="20"/>
      <c r="I11" s="289"/>
      <c r="J11" s="20"/>
      <c r="K11" s="20" t="str">
        <f t="shared" si="2"/>
        <v/>
      </c>
      <c r="L11" s="18"/>
    </row>
    <row r="12" ht="12.75" customHeight="1" spans="1:12">
      <c r="A12" s="17"/>
      <c r="B12" s="18"/>
      <c r="C12" s="18"/>
      <c r="D12" s="18"/>
      <c r="E12" s="17"/>
      <c r="F12" s="19"/>
      <c r="G12" s="20"/>
      <c r="H12" s="20"/>
      <c r="I12" s="289"/>
      <c r="J12" s="20"/>
      <c r="K12" s="20" t="str">
        <f t="shared" si="2"/>
        <v/>
      </c>
      <c r="L12" s="18"/>
    </row>
    <row r="13" ht="12.75" customHeight="1" spans="1:12">
      <c r="A13" s="17"/>
      <c r="B13" s="18"/>
      <c r="C13" s="18"/>
      <c r="D13" s="18"/>
      <c r="E13" s="17"/>
      <c r="F13" s="19"/>
      <c r="G13" s="20"/>
      <c r="H13" s="20"/>
      <c r="I13" s="289"/>
      <c r="J13" s="20"/>
      <c r="K13" s="20" t="str">
        <f t="shared" si="2"/>
        <v/>
      </c>
      <c r="L13" s="18"/>
    </row>
    <row r="14" ht="12.75" customHeight="1" spans="1:12">
      <c r="A14" s="17"/>
      <c r="B14" s="18"/>
      <c r="C14" s="18"/>
      <c r="D14" s="18"/>
      <c r="E14" s="17"/>
      <c r="F14" s="19"/>
      <c r="G14" s="20"/>
      <c r="H14" s="20"/>
      <c r="I14" s="289"/>
      <c r="J14" s="20"/>
      <c r="K14" s="20" t="str">
        <f t="shared" si="2"/>
        <v/>
      </c>
      <c r="L14" s="18"/>
    </row>
    <row r="15" ht="12.75" customHeight="1" spans="1:12">
      <c r="A15" s="17"/>
      <c r="B15" s="18"/>
      <c r="C15" s="18"/>
      <c r="D15" s="18"/>
      <c r="E15" s="17"/>
      <c r="F15" s="19"/>
      <c r="G15" s="20"/>
      <c r="H15" s="20"/>
      <c r="I15" s="289"/>
      <c r="J15" s="20"/>
      <c r="K15" s="20" t="str">
        <f t="shared" si="2"/>
        <v/>
      </c>
      <c r="L15" s="18"/>
    </row>
    <row r="16" ht="12.75" customHeight="1" spans="1:12">
      <c r="A16" s="17"/>
      <c r="B16" s="18"/>
      <c r="C16" s="18"/>
      <c r="D16" s="18"/>
      <c r="E16" s="17"/>
      <c r="F16" s="19"/>
      <c r="G16" s="20"/>
      <c r="H16" s="20"/>
      <c r="I16" s="289"/>
      <c r="J16" s="20"/>
      <c r="K16" s="20" t="str">
        <f t="shared" si="2"/>
        <v/>
      </c>
      <c r="L16" s="18"/>
    </row>
    <row r="17" ht="12.75" customHeight="1" spans="1:12">
      <c r="A17" s="17"/>
      <c r="B17" s="18"/>
      <c r="C17" s="18"/>
      <c r="D17" s="18"/>
      <c r="E17" s="17"/>
      <c r="F17" s="19"/>
      <c r="G17" s="20"/>
      <c r="H17" s="20"/>
      <c r="I17" s="289"/>
      <c r="J17" s="20"/>
      <c r="K17" s="20" t="str">
        <f t="shared" si="2"/>
        <v/>
      </c>
      <c r="L17" s="18"/>
    </row>
    <row r="18" ht="12.75" customHeight="1" spans="1:12">
      <c r="A18" s="17"/>
      <c r="B18" s="18"/>
      <c r="C18" s="18"/>
      <c r="D18" s="18"/>
      <c r="E18" s="17"/>
      <c r="F18" s="19"/>
      <c r="G18" s="20"/>
      <c r="H18" s="20"/>
      <c r="I18" s="289"/>
      <c r="J18" s="20"/>
      <c r="K18" s="20" t="str">
        <f t="shared" si="2"/>
        <v/>
      </c>
      <c r="L18" s="18"/>
    </row>
    <row r="19" ht="12.75" customHeight="1" spans="1:12">
      <c r="A19" s="17" t="str">
        <f t="shared" ref="A19" si="3">IF(C19="","",ROW()-6)</f>
        <v/>
      </c>
      <c r="B19" s="18"/>
      <c r="C19" s="18"/>
      <c r="D19" s="18"/>
      <c r="E19" s="17"/>
      <c r="F19" s="19"/>
      <c r="G19" s="20"/>
      <c r="H19" s="20"/>
      <c r="I19" s="289"/>
      <c r="J19" s="20"/>
      <c r="K19" s="20" t="str">
        <f t="shared" ref="K19:K20" si="4">IF(I19=0,"",(J19-I19)/I19*100)</f>
        <v/>
      </c>
      <c r="L19" s="18"/>
    </row>
    <row r="20" customHeight="1" spans="1:12">
      <c r="A20" s="21" t="s">
        <v>881</v>
      </c>
      <c r="B20" s="342"/>
      <c r="C20" s="24"/>
      <c r="D20" s="21"/>
      <c r="E20" s="21"/>
      <c r="F20" s="404"/>
      <c r="G20" s="24"/>
      <c r="H20" s="28"/>
      <c r="I20" s="28">
        <f>SUM(I7:I19)</f>
        <v>0</v>
      </c>
      <c r="J20" s="28">
        <f>SUM(J7:J19)</f>
        <v>0</v>
      </c>
      <c r="K20" s="20" t="str">
        <f t="shared" si="4"/>
        <v/>
      </c>
      <c r="L20" s="24"/>
    </row>
    <row r="21" customHeight="1" spans="1:13">
      <c r="A21" s="7" t="str">
        <f>基本信息输入表!$K$6&amp;"填表人："&amp;基本信息输入表!$M$20</f>
        <v>产权持有单位填表人：刘亚鑫</v>
      </c>
      <c r="J21" s="7" t="str">
        <f>"评估人员："&amp;基本信息输入表!$Q$20</f>
        <v>评估人员：王庆国</v>
      </c>
      <c r="M21" s="196" t="s">
        <v>838</v>
      </c>
    </row>
    <row r="22" customHeight="1" spans="1:1">
      <c r="A22" s="7" t="str">
        <f>"填表日期："&amp;YEAR(基本信息输入表!$O$20)&amp;"年"&amp;MONTH(基本信息输入表!$O$20)&amp;"月"&amp;DAY(基本信息输入表!$O$20)&amp;"日"</f>
        <v>填表日期：2025年2月22日</v>
      </c>
    </row>
  </sheetData>
  <mergeCells count="5">
    <mergeCell ref="A2:L2"/>
    <mergeCell ref="A3:L3"/>
    <mergeCell ref="K4:L4"/>
    <mergeCell ref="K5:L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workbookViewId="0">
      <selection activeCell="U622" sqref="U622"/>
    </sheetView>
  </sheetViews>
  <sheetFormatPr defaultColWidth="8.7" defaultRowHeight="12"/>
  <cols>
    <col min="1" max="1" width="9.7" style="806" customWidth="1"/>
    <col min="2" max="11" width="8.7" style="806"/>
    <col min="12" max="12" width="13.2" style="806" customWidth="1"/>
    <col min="13" max="13" width="7.2" style="806" customWidth="1"/>
    <col min="14" max="14" width="13.2" style="806" customWidth="1"/>
    <col min="15" max="16" width="8.7" style="806"/>
    <col min="17" max="17" width="13.2" style="806" customWidth="1"/>
    <col min="18" max="16384" width="8.7" style="806"/>
  </cols>
  <sheetData>
    <row r="1" spans="1:7">
      <c r="A1" s="781" t="s">
        <v>0</v>
      </c>
      <c r="B1" s="807"/>
      <c r="C1" s="807"/>
      <c r="D1" s="807"/>
      <c r="E1" s="807"/>
      <c r="F1" s="807"/>
      <c r="G1" s="807"/>
    </row>
    <row r="2" spans="1:7">
      <c r="A2" s="808" t="s">
        <v>160</v>
      </c>
      <c r="B2" s="808"/>
      <c r="C2" s="808"/>
      <c r="D2" s="808"/>
      <c r="E2" s="808"/>
      <c r="F2" s="808"/>
      <c r="G2" s="808"/>
    </row>
    <row r="3" spans="1:7">
      <c r="A3" s="809">
        <f>基本信息输入表!M7</f>
        <v>45708</v>
      </c>
      <c r="B3" s="809"/>
      <c r="C3" s="809"/>
      <c r="D3" s="809"/>
      <c r="E3" s="809"/>
      <c r="F3" s="809"/>
      <c r="G3" s="809"/>
    </row>
    <row r="4" spans="1:7">
      <c r="A4" s="810"/>
      <c r="B4" s="810"/>
      <c r="C4" s="810"/>
      <c r="D4" s="810"/>
      <c r="E4" s="810"/>
      <c r="F4" s="810"/>
      <c r="G4" s="810"/>
    </row>
    <row r="5" spans="1:7">
      <c r="A5" s="810"/>
      <c r="B5" s="810"/>
      <c r="C5" s="810"/>
      <c r="D5" s="810"/>
      <c r="E5" s="810"/>
      <c r="F5" s="810"/>
      <c r="G5" s="811"/>
    </row>
    <row r="6" spans="1:7">
      <c r="A6" s="812" t="str">
        <f>基本信息输入表!M6</f>
        <v>中国石油天然气股份有限公司塔里木油田分公司塔西南勘探开发公司</v>
      </c>
      <c r="B6" s="812"/>
      <c r="C6" s="812"/>
      <c r="D6" s="812"/>
      <c r="E6" s="807"/>
      <c r="F6" s="807"/>
      <c r="G6" s="811"/>
    </row>
    <row r="7" s="805" customFormat="1" ht="29.25" customHeight="1" spans="1:17">
      <c r="A7" s="813" t="s">
        <v>4</v>
      </c>
      <c r="B7" s="813" t="s">
        <v>161</v>
      </c>
      <c r="C7" s="813" t="s">
        <v>162</v>
      </c>
      <c r="D7" s="813" t="s">
        <v>163</v>
      </c>
      <c r="E7" s="813" t="s">
        <v>164</v>
      </c>
      <c r="F7" s="813" t="s">
        <v>165</v>
      </c>
      <c r="G7" s="814" t="s">
        <v>166</v>
      </c>
      <c r="H7" s="815" t="s">
        <v>167</v>
      </c>
      <c r="I7" s="815" t="s">
        <v>168</v>
      </c>
      <c r="J7" s="815" t="s">
        <v>169</v>
      </c>
      <c r="K7" s="815" t="s">
        <v>170</v>
      </c>
      <c r="L7" s="815" t="s">
        <v>171</v>
      </c>
      <c r="M7" s="815" t="s">
        <v>172</v>
      </c>
      <c r="N7" s="815" t="s">
        <v>173</v>
      </c>
      <c r="O7" s="815" t="s">
        <v>174</v>
      </c>
      <c r="P7" s="815" t="s">
        <v>175</v>
      </c>
      <c r="Q7" s="815" t="s">
        <v>176</v>
      </c>
    </row>
    <row r="8" spans="1:17">
      <c r="A8" s="816" t="str">
        <f>IF(B8="","",ROW()-6)</f>
        <v/>
      </c>
      <c r="B8" s="817"/>
      <c r="C8" s="818"/>
      <c r="D8" s="817"/>
      <c r="E8" s="819"/>
      <c r="F8" s="820"/>
      <c r="G8" s="821"/>
      <c r="H8" s="822"/>
      <c r="I8" s="822"/>
      <c r="J8" s="823"/>
      <c r="K8" s="823"/>
      <c r="L8" s="824"/>
      <c r="M8" s="824"/>
      <c r="N8" s="824"/>
      <c r="O8" s="823"/>
      <c r="P8" s="823"/>
      <c r="Q8" s="815" t="s">
        <v>177</v>
      </c>
    </row>
    <row r="9" spans="1:17">
      <c r="A9" s="816" t="str">
        <f t="shared" ref="A9:A27" si="0">IF(B9="","",ROW()-6)</f>
        <v/>
      </c>
      <c r="B9" s="817"/>
      <c r="C9" s="818"/>
      <c r="D9" s="817"/>
      <c r="E9" s="819"/>
      <c r="F9" s="820"/>
      <c r="G9" s="821"/>
      <c r="H9" s="822"/>
      <c r="I9" s="822"/>
      <c r="J9" s="823"/>
      <c r="K9" s="823"/>
      <c r="L9" s="824"/>
      <c r="M9" s="824"/>
      <c r="N9" s="824"/>
      <c r="O9" s="823"/>
      <c r="P9" s="823"/>
      <c r="Q9" s="815" t="s">
        <v>178</v>
      </c>
    </row>
    <row r="10" spans="1:17">
      <c r="A10" s="816" t="str">
        <f t="shared" si="0"/>
        <v/>
      </c>
      <c r="B10" s="817"/>
      <c r="C10" s="818"/>
      <c r="D10" s="817"/>
      <c r="E10" s="819"/>
      <c r="F10" s="820"/>
      <c r="G10" s="821"/>
      <c r="H10" s="822"/>
      <c r="I10" s="822"/>
      <c r="J10" s="823"/>
      <c r="K10" s="823"/>
      <c r="L10" s="824"/>
      <c r="M10" s="824"/>
      <c r="N10" s="824"/>
      <c r="O10" s="823"/>
      <c r="P10" s="823"/>
      <c r="Q10" s="815" t="s">
        <v>179</v>
      </c>
    </row>
    <row r="11" spans="1:17">
      <c r="A11" s="816" t="str">
        <f t="shared" si="0"/>
        <v/>
      </c>
      <c r="B11" s="817"/>
      <c r="C11" s="818"/>
      <c r="D11" s="817"/>
      <c r="E11" s="819"/>
      <c r="F11" s="820"/>
      <c r="G11" s="821"/>
      <c r="H11" s="822"/>
      <c r="I11" s="822"/>
      <c r="J11" s="823"/>
      <c r="K11" s="823"/>
      <c r="L11" s="824"/>
      <c r="M11" s="824"/>
      <c r="N11" s="824"/>
      <c r="O11" s="823"/>
      <c r="P11" s="823"/>
      <c r="Q11" s="815" t="s">
        <v>180</v>
      </c>
    </row>
    <row r="12" spans="1:17">
      <c r="A12" s="816" t="str">
        <f t="shared" si="0"/>
        <v/>
      </c>
      <c r="B12" s="817"/>
      <c r="C12" s="818"/>
      <c r="D12" s="817"/>
      <c r="E12" s="819"/>
      <c r="F12" s="820"/>
      <c r="G12" s="821"/>
      <c r="H12" s="822"/>
      <c r="I12" s="822"/>
      <c r="J12" s="823"/>
      <c r="K12" s="823"/>
      <c r="L12" s="823"/>
      <c r="M12" s="823"/>
      <c r="N12" s="823"/>
      <c r="O12" s="823"/>
      <c r="P12" s="823"/>
      <c r="Q12" s="822"/>
    </row>
    <row r="13" spans="1:17">
      <c r="A13" s="816" t="str">
        <f t="shared" si="0"/>
        <v/>
      </c>
      <c r="B13" s="817"/>
      <c r="C13" s="818"/>
      <c r="D13" s="817"/>
      <c r="E13" s="819"/>
      <c r="F13" s="820"/>
      <c r="G13" s="821"/>
      <c r="H13" s="822"/>
      <c r="I13" s="822"/>
      <c r="J13" s="823"/>
      <c r="K13" s="823"/>
      <c r="L13" s="823"/>
      <c r="M13" s="823"/>
      <c r="N13" s="823"/>
      <c r="O13" s="823"/>
      <c r="P13" s="823"/>
      <c r="Q13" s="822"/>
    </row>
    <row r="14" spans="1:17">
      <c r="A14" s="816" t="str">
        <f t="shared" si="0"/>
        <v/>
      </c>
      <c r="B14" s="817"/>
      <c r="C14" s="818"/>
      <c r="D14" s="817"/>
      <c r="E14" s="819"/>
      <c r="F14" s="820"/>
      <c r="G14" s="821"/>
      <c r="H14" s="822"/>
      <c r="I14" s="822"/>
      <c r="J14" s="823"/>
      <c r="K14" s="823"/>
      <c r="L14" s="823"/>
      <c r="M14" s="823"/>
      <c r="N14" s="823"/>
      <c r="O14" s="823"/>
      <c r="P14" s="823"/>
      <c r="Q14" s="822"/>
    </row>
    <row r="15" spans="1:17">
      <c r="A15" s="816" t="str">
        <f t="shared" si="0"/>
        <v/>
      </c>
      <c r="B15" s="817"/>
      <c r="C15" s="818"/>
      <c r="D15" s="817"/>
      <c r="E15" s="819"/>
      <c r="F15" s="820"/>
      <c r="G15" s="821"/>
      <c r="H15" s="822"/>
      <c r="I15" s="822"/>
      <c r="J15" s="823"/>
      <c r="K15" s="823"/>
      <c r="L15" s="823"/>
      <c r="M15" s="823"/>
      <c r="N15" s="823"/>
      <c r="O15" s="823"/>
      <c r="P15" s="823"/>
      <c r="Q15" s="822"/>
    </row>
    <row r="16" spans="1:17">
      <c r="A16" s="816" t="str">
        <f t="shared" si="0"/>
        <v/>
      </c>
      <c r="B16" s="817"/>
      <c r="C16" s="818"/>
      <c r="D16" s="817"/>
      <c r="E16" s="819"/>
      <c r="F16" s="820"/>
      <c r="G16" s="821"/>
      <c r="H16" s="822"/>
      <c r="I16" s="822"/>
      <c r="J16" s="823"/>
      <c r="K16" s="823"/>
      <c r="L16" s="823"/>
      <c r="M16" s="823"/>
      <c r="N16" s="823"/>
      <c r="O16" s="823"/>
      <c r="P16" s="823"/>
      <c r="Q16" s="822"/>
    </row>
    <row r="17" spans="1:17">
      <c r="A17" s="816" t="str">
        <f t="shared" si="0"/>
        <v/>
      </c>
      <c r="B17" s="817"/>
      <c r="C17" s="818"/>
      <c r="D17" s="817"/>
      <c r="E17" s="819"/>
      <c r="F17" s="820"/>
      <c r="G17" s="821"/>
      <c r="H17" s="822"/>
      <c r="I17" s="822"/>
      <c r="J17" s="823"/>
      <c r="K17" s="823"/>
      <c r="L17" s="823"/>
      <c r="M17" s="823"/>
      <c r="N17" s="823"/>
      <c r="O17" s="823"/>
      <c r="P17" s="823"/>
      <c r="Q17" s="822"/>
    </row>
    <row r="18" spans="1:17">
      <c r="A18" s="816" t="str">
        <f t="shared" si="0"/>
        <v/>
      </c>
      <c r="B18" s="817"/>
      <c r="C18" s="818"/>
      <c r="D18" s="817"/>
      <c r="E18" s="819"/>
      <c r="F18" s="820"/>
      <c r="G18" s="821"/>
      <c r="H18" s="822"/>
      <c r="I18" s="822"/>
      <c r="J18" s="823"/>
      <c r="K18" s="823"/>
      <c r="L18" s="823"/>
      <c r="M18" s="823"/>
      <c r="N18" s="823"/>
      <c r="O18" s="823"/>
      <c r="P18" s="823"/>
      <c r="Q18" s="822"/>
    </row>
    <row r="19" spans="1:17">
      <c r="A19" s="816" t="str">
        <f t="shared" si="0"/>
        <v/>
      </c>
      <c r="B19" s="817"/>
      <c r="C19" s="818"/>
      <c r="D19" s="817"/>
      <c r="E19" s="819"/>
      <c r="F19" s="820"/>
      <c r="G19" s="821"/>
      <c r="H19" s="822"/>
      <c r="I19" s="822"/>
      <c r="J19" s="823"/>
      <c r="K19" s="823"/>
      <c r="L19" s="823"/>
      <c r="M19" s="823"/>
      <c r="N19" s="823"/>
      <c r="O19" s="823"/>
      <c r="P19" s="823"/>
      <c r="Q19" s="822"/>
    </row>
    <row r="20" spans="1:17">
      <c r="A20" s="816" t="str">
        <f t="shared" si="0"/>
        <v/>
      </c>
      <c r="B20" s="817"/>
      <c r="C20" s="818"/>
      <c r="D20" s="817"/>
      <c r="E20" s="819"/>
      <c r="F20" s="820"/>
      <c r="G20" s="821"/>
      <c r="H20" s="822"/>
      <c r="I20" s="822"/>
      <c r="J20" s="823"/>
      <c r="K20" s="823"/>
      <c r="L20" s="823"/>
      <c r="M20" s="823"/>
      <c r="N20" s="823"/>
      <c r="O20" s="823"/>
      <c r="P20" s="823"/>
      <c r="Q20" s="822"/>
    </row>
    <row r="21" spans="1:17">
      <c r="A21" s="816" t="str">
        <f t="shared" si="0"/>
        <v/>
      </c>
      <c r="B21" s="817"/>
      <c r="C21" s="818"/>
      <c r="D21" s="817"/>
      <c r="E21" s="819"/>
      <c r="F21" s="820"/>
      <c r="G21" s="821"/>
      <c r="H21" s="822"/>
      <c r="I21" s="822"/>
      <c r="J21" s="823"/>
      <c r="K21" s="823"/>
      <c r="L21" s="823"/>
      <c r="M21" s="823"/>
      <c r="N21" s="823"/>
      <c r="O21" s="823"/>
      <c r="P21" s="823"/>
      <c r="Q21" s="822"/>
    </row>
    <row r="22" spans="1:17">
      <c r="A22" s="816" t="str">
        <f t="shared" si="0"/>
        <v/>
      </c>
      <c r="B22" s="817"/>
      <c r="C22" s="818"/>
      <c r="D22" s="817"/>
      <c r="E22" s="819"/>
      <c r="F22" s="820"/>
      <c r="G22" s="821"/>
      <c r="H22" s="822"/>
      <c r="I22" s="822"/>
      <c r="J22" s="823"/>
      <c r="K22" s="823"/>
      <c r="L22" s="823"/>
      <c r="M22" s="823"/>
      <c r="N22" s="823"/>
      <c r="O22" s="823"/>
      <c r="P22" s="823"/>
      <c r="Q22" s="822"/>
    </row>
    <row r="23" spans="1:17">
      <c r="A23" s="816" t="str">
        <f t="shared" si="0"/>
        <v/>
      </c>
      <c r="B23" s="817"/>
      <c r="C23" s="818"/>
      <c r="D23" s="817"/>
      <c r="E23" s="819"/>
      <c r="F23" s="820"/>
      <c r="G23" s="821"/>
      <c r="H23" s="822"/>
      <c r="I23" s="822"/>
      <c r="J23" s="823"/>
      <c r="K23" s="823"/>
      <c r="L23" s="823"/>
      <c r="M23" s="823"/>
      <c r="N23" s="823"/>
      <c r="O23" s="823"/>
      <c r="P23" s="823"/>
      <c r="Q23" s="822"/>
    </row>
    <row r="24" spans="1:17">
      <c r="A24" s="816" t="str">
        <f t="shared" si="0"/>
        <v/>
      </c>
      <c r="B24" s="817"/>
      <c r="C24" s="818"/>
      <c r="D24" s="817"/>
      <c r="E24" s="819"/>
      <c r="F24" s="820"/>
      <c r="G24" s="821"/>
      <c r="H24" s="822"/>
      <c r="I24" s="822"/>
      <c r="J24" s="823"/>
      <c r="K24" s="823"/>
      <c r="L24" s="823"/>
      <c r="M24" s="823"/>
      <c r="N24" s="823"/>
      <c r="O24" s="823"/>
      <c r="P24" s="823"/>
      <c r="Q24" s="822"/>
    </row>
    <row r="25" spans="1:17">
      <c r="A25" s="816" t="str">
        <f t="shared" si="0"/>
        <v/>
      </c>
      <c r="B25" s="817"/>
      <c r="C25" s="818"/>
      <c r="D25" s="817"/>
      <c r="E25" s="819"/>
      <c r="F25" s="820"/>
      <c r="G25" s="821"/>
      <c r="H25" s="822"/>
      <c r="I25" s="822"/>
      <c r="J25" s="823"/>
      <c r="K25" s="823"/>
      <c r="L25" s="823"/>
      <c r="M25" s="823"/>
      <c r="N25" s="823"/>
      <c r="O25" s="823"/>
      <c r="P25" s="823"/>
      <c r="Q25" s="822"/>
    </row>
    <row r="26" spans="1:17">
      <c r="A26" s="816" t="str">
        <f t="shared" si="0"/>
        <v/>
      </c>
      <c r="B26" s="817"/>
      <c r="C26" s="818"/>
      <c r="D26" s="817"/>
      <c r="E26" s="819"/>
      <c r="F26" s="820"/>
      <c r="G26" s="821"/>
      <c r="H26" s="822"/>
      <c r="I26" s="822"/>
      <c r="J26" s="823"/>
      <c r="K26" s="823"/>
      <c r="L26" s="823"/>
      <c r="M26" s="823"/>
      <c r="N26" s="823"/>
      <c r="O26" s="823"/>
      <c r="P26" s="823"/>
      <c r="Q26" s="822"/>
    </row>
    <row r="27" spans="1:17">
      <c r="A27" s="816" t="str">
        <f t="shared" si="0"/>
        <v/>
      </c>
      <c r="B27" s="817"/>
      <c r="C27" s="818"/>
      <c r="D27" s="817"/>
      <c r="E27" s="819"/>
      <c r="F27" s="820"/>
      <c r="G27" s="821"/>
      <c r="H27" s="822"/>
      <c r="I27" s="822"/>
      <c r="J27" s="823"/>
      <c r="K27" s="823"/>
      <c r="L27" s="823"/>
      <c r="M27" s="823"/>
      <c r="N27" s="823"/>
      <c r="O27" s="823"/>
      <c r="P27" s="823"/>
      <c r="Q27" s="822"/>
    </row>
    <row r="28" spans="18:18">
      <c r="R28" s="825" t="s">
        <v>159</v>
      </c>
    </row>
  </sheetData>
  <mergeCells count="3">
    <mergeCell ref="A2:G2"/>
    <mergeCell ref="A3:G3"/>
    <mergeCell ref="A6:D6"/>
  </mergeCells>
  <hyperlinks>
    <hyperlink ref="A1" location="索引目录!A1" display="返回索引目录"/>
  </hyperlinks>
  <pageMargins left="0.699305555555556" right="0.699305555555556" top="0.75" bottom="0.75" header="0.3" footer="0.3"/>
  <pageSetup paperSize="9" scale="7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workbookViewId="0">
      <selection activeCell="U622" sqref="U622"/>
    </sheetView>
  </sheetViews>
  <sheetFormatPr defaultColWidth="9" defaultRowHeight="15.75" customHeight="1"/>
  <cols>
    <col min="1" max="1" width="4.2" style="7" customWidth="1"/>
    <col min="2" max="2" width="16.7" style="7" customWidth="1"/>
    <col min="3" max="3" width="10.7" style="7" customWidth="1"/>
    <col min="4" max="4" width="7.2" style="7" customWidth="1"/>
    <col min="5" max="6" width="7.2" style="225" customWidth="1"/>
    <col min="7" max="7" width="9.2" style="7" customWidth="1"/>
    <col min="8" max="8" width="11.7" style="7" customWidth="1"/>
    <col min="9" max="10" width="14.7" style="7" customWidth="1"/>
    <col min="11" max="11" width="8.2" style="7" customWidth="1"/>
    <col min="12" max="12" width="9" style="7"/>
    <col min="13" max="13" width="9" style="6"/>
    <col min="14" max="16384" width="9" style="7"/>
  </cols>
  <sheetData>
    <row r="1" customHeight="1" spans="1:1">
      <c r="A1" s="8" t="s">
        <v>0</v>
      </c>
    </row>
    <row r="2" s="5" customFormat="1" ht="30" customHeight="1" spans="1:13">
      <c r="A2" s="9" t="s">
        <v>894</v>
      </c>
      <c r="M2" s="10"/>
    </row>
    <row r="3" customHeight="1" spans="1:1">
      <c r="A3" s="6" t="str">
        <f>"评估基准日："&amp;TEXT(基本信息输入表!M7,"yyyy年mm月dd日")</f>
        <v>评估基准日：2025年02月20日</v>
      </c>
    </row>
    <row r="4" ht="14.25" customHeight="1" spans="1:11">
      <c r="A4" s="6"/>
      <c r="B4" s="6"/>
      <c r="C4" s="6"/>
      <c r="D4" s="6"/>
      <c r="E4" s="283"/>
      <c r="F4" s="283"/>
      <c r="G4" s="6"/>
      <c r="H4" s="6"/>
      <c r="I4" s="6"/>
      <c r="J4" s="6"/>
      <c r="K4" s="11" t="s">
        <v>895</v>
      </c>
    </row>
    <row r="5" customHeight="1" spans="1:12">
      <c r="A5" s="7" t="str">
        <f>基本信息输入表!K6&amp;"："&amp;基本信息输入表!M6</f>
        <v>产权持有单位：中国石油天然气股份有限公司塔里木油田分公司塔西南勘探开发公司</v>
      </c>
      <c r="K5" s="81" t="s">
        <v>847</v>
      </c>
      <c r="L5" s="65"/>
    </row>
    <row r="6" s="6" customFormat="1" customHeight="1" spans="1:13">
      <c r="A6" s="15" t="s">
        <v>4</v>
      </c>
      <c r="B6" s="280" t="s">
        <v>896</v>
      </c>
      <c r="C6" s="280" t="s">
        <v>897</v>
      </c>
      <c r="D6" s="280" t="s">
        <v>898</v>
      </c>
      <c r="E6" s="276" t="s">
        <v>780</v>
      </c>
      <c r="F6" s="420" t="s">
        <v>899</v>
      </c>
      <c r="G6" s="15" t="s">
        <v>886</v>
      </c>
      <c r="H6" s="280" t="s">
        <v>900</v>
      </c>
      <c r="I6" s="15" t="s">
        <v>6</v>
      </c>
      <c r="J6" s="15" t="s">
        <v>7</v>
      </c>
      <c r="K6" s="15" t="s">
        <v>729</v>
      </c>
      <c r="L6" s="15" t="s">
        <v>176</v>
      </c>
      <c r="M6" s="196" t="s">
        <v>852</v>
      </c>
    </row>
    <row r="7" ht="12.75" customHeight="1" spans="1:12">
      <c r="A7" s="17" t="str">
        <f t="shared" ref="A7" si="0">IF(C7="","",ROW()-6)</f>
        <v/>
      </c>
      <c r="B7" s="18"/>
      <c r="C7" s="18"/>
      <c r="D7" s="18"/>
      <c r="E7" s="19"/>
      <c r="F7" s="47"/>
      <c r="G7" s="20"/>
      <c r="H7" s="20"/>
      <c r="I7" s="289"/>
      <c r="J7" s="20"/>
      <c r="K7" s="20" t="str">
        <f t="shared" ref="K7" si="1">IF(I7=0,"",(J7-I7)/I7*100)</f>
        <v/>
      </c>
      <c r="L7" s="18"/>
    </row>
    <row r="8" ht="12.75" customHeight="1" spans="1:12">
      <c r="A8" s="17"/>
      <c r="B8" s="18"/>
      <c r="C8" s="18"/>
      <c r="D8" s="18"/>
      <c r="E8" s="19"/>
      <c r="F8" s="47"/>
      <c r="G8" s="20"/>
      <c r="H8" s="20"/>
      <c r="I8" s="289"/>
      <c r="J8" s="20"/>
      <c r="K8" s="20" t="str">
        <f t="shared" ref="K8:K18" si="2">IF(I8=0,"",(J8-I8)/I8*100)</f>
        <v/>
      </c>
      <c r="L8" s="18"/>
    </row>
    <row r="9" ht="12.75" customHeight="1" spans="1:12">
      <c r="A9" s="17"/>
      <c r="B9" s="18"/>
      <c r="C9" s="18"/>
      <c r="D9" s="18"/>
      <c r="E9" s="19"/>
      <c r="F9" s="47"/>
      <c r="G9" s="20"/>
      <c r="H9" s="20"/>
      <c r="I9" s="289"/>
      <c r="J9" s="20"/>
      <c r="K9" s="20" t="str">
        <f t="shared" si="2"/>
        <v/>
      </c>
      <c r="L9" s="18"/>
    </row>
    <row r="10" ht="12.75" customHeight="1" spans="1:12">
      <c r="A10" s="17"/>
      <c r="B10" s="18"/>
      <c r="C10" s="18"/>
      <c r="D10" s="18"/>
      <c r="E10" s="19"/>
      <c r="F10" s="47"/>
      <c r="G10" s="20"/>
      <c r="H10" s="20"/>
      <c r="I10" s="289"/>
      <c r="J10" s="20"/>
      <c r="K10" s="20" t="str">
        <f t="shared" si="2"/>
        <v/>
      </c>
      <c r="L10" s="18"/>
    </row>
    <row r="11" ht="12.75" customHeight="1" spans="1:12">
      <c r="A11" s="17"/>
      <c r="B11" s="18"/>
      <c r="C11" s="18"/>
      <c r="D11" s="18"/>
      <c r="E11" s="19"/>
      <c r="F11" s="47"/>
      <c r="G11" s="20"/>
      <c r="H11" s="20"/>
      <c r="I11" s="289"/>
      <c r="J11" s="20"/>
      <c r="K11" s="20" t="str">
        <f t="shared" si="2"/>
        <v/>
      </c>
      <c r="L11" s="18"/>
    </row>
    <row r="12" ht="12.75" customHeight="1" spans="1:12">
      <c r="A12" s="17"/>
      <c r="B12" s="18"/>
      <c r="C12" s="18"/>
      <c r="D12" s="18"/>
      <c r="E12" s="19"/>
      <c r="F12" s="47"/>
      <c r="G12" s="20"/>
      <c r="H12" s="20"/>
      <c r="I12" s="289"/>
      <c r="J12" s="20"/>
      <c r="K12" s="20" t="str">
        <f t="shared" si="2"/>
        <v/>
      </c>
      <c r="L12" s="18"/>
    </row>
    <row r="13" ht="12.75" customHeight="1" spans="1:12">
      <c r="A13" s="17"/>
      <c r="B13" s="18"/>
      <c r="C13" s="18"/>
      <c r="D13" s="18"/>
      <c r="E13" s="19"/>
      <c r="F13" s="47"/>
      <c r="G13" s="20"/>
      <c r="H13" s="20"/>
      <c r="I13" s="289"/>
      <c r="J13" s="20"/>
      <c r="K13" s="20" t="str">
        <f t="shared" si="2"/>
        <v/>
      </c>
      <c r="L13" s="18"/>
    </row>
    <row r="14" ht="12.75" customHeight="1" spans="1:12">
      <c r="A14" s="17"/>
      <c r="B14" s="18"/>
      <c r="C14" s="18"/>
      <c r="D14" s="18"/>
      <c r="E14" s="19"/>
      <c r="F14" s="47"/>
      <c r="G14" s="20"/>
      <c r="H14" s="20"/>
      <c r="I14" s="289"/>
      <c r="J14" s="20"/>
      <c r="K14" s="20" t="str">
        <f t="shared" si="2"/>
        <v/>
      </c>
      <c r="L14" s="18"/>
    </row>
    <row r="15" ht="12.75" customHeight="1" spans="1:12">
      <c r="A15" s="17"/>
      <c r="B15" s="18"/>
      <c r="C15" s="18"/>
      <c r="D15" s="18"/>
      <c r="E15" s="19"/>
      <c r="F15" s="47"/>
      <c r="G15" s="20"/>
      <c r="H15" s="20"/>
      <c r="I15" s="289"/>
      <c r="J15" s="20"/>
      <c r="K15" s="20" t="str">
        <f t="shared" si="2"/>
        <v/>
      </c>
      <c r="L15" s="18"/>
    </row>
    <row r="16" ht="12.75" customHeight="1" spans="1:12">
      <c r="A16" s="17"/>
      <c r="B16" s="18"/>
      <c r="C16" s="18"/>
      <c r="D16" s="18"/>
      <c r="E16" s="19"/>
      <c r="F16" s="47"/>
      <c r="G16" s="20"/>
      <c r="H16" s="20"/>
      <c r="I16" s="289"/>
      <c r="J16" s="20"/>
      <c r="K16" s="20" t="str">
        <f t="shared" si="2"/>
        <v/>
      </c>
      <c r="L16" s="18"/>
    </row>
    <row r="17" ht="12.75" customHeight="1" spans="1:12">
      <c r="A17" s="17"/>
      <c r="B17" s="18"/>
      <c r="C17" s="18"/>
      <c r="D17" s="18"/>
      <c r="E17" s="19"/>
      <c r="F17" s="47"/>
      <c r="G17" s="20"/>
      <c r="H17" s="20"/>
      <c r="I17" s="289"/>
      <c r="J17" s="20"/>
      <c r="K17" s="20" t="str">
        <f t="shared" si="2"/>
        <v/>
      </c>
      <c r="L17" s="18"/>
    </row>
    <row r="18" ht="12.75" customHeight="1" spans="1:12">
      <c r="A18" s="17"/>
      <c r="B18" s="18"/>
      <c r="C18" s="18"/>
      <c r="D18" s="18"/>
      <c r="E18" s="19"/>
      <c r="F18" s="47"/>
      <c r="G18" s="20"/>
      <c r="H18" s="20"/>
      <c r="I18" s="289"/>
      <c r="J18" s="20"/>
      <c r="K18" s="20" t="str">
        <f t="shared" si="2"/>
        <v/>
      </c>
      <c r="L18" s="18"/>
    </row>
    <row r="19" ht="12.75" customHeight="1" spans="1:12">
      <c r="A19" s="17" t="str">
        <f t="shared" ref="A19" si="3">IF(C19="","",ROW()-6)</f>
        <v/>
      </c>
      <c r="B19" s="18"/>
      <c r="C19" s="18"/>
      <c r="D19" s="18"/>
      <c r="E19" s="19"/>
      <c r="F19" s="47"/>
      <c r="G19" s="20"/>
      <c r="H19" s="20"/>
      <c r="I19" s="289"/>
      <c r="J19" s="20"/>
      <c r="K19" s="20" t="str">
        <f t="shared" ref="K19:K20" si="4">IF(I19=0,"",(J19-I19)/I19*100)</f>
        <v/>
      </c>
      <c r="L19" s="18"/>
    </row>
    <row r="20" customHeight="1" spans="1:12">
      <c r="A20" s="21" t="s">
        <v>881</v>
      </c>
      <c r="B20" s="342"/>
      <c r="C20" s="24"/>
      <c r="D20" s="21"/>
      <c r="E20" s="404"/>
      <c r="F20" s="24"/>
      <c r="G20" s="24"/>
      <c r="H20" s="28"/>
      <c r="I20" s="28">
        <f>SUM(I7:I19)</f>
        <v>0</v>
      </c>
      <c r="J20" s="28">
        <f>SUM(J7:J19)</f>
        <v>0</v>
      </c>
      <c r="K20" s="20" t="str">
        <f t="shared" si="4"/>
        <v/>
      </c>
      <c r="L20" s="24"/>
    </row>
    <row r="21" customHeight="1" spans="1:13">
      <c r="A21" s="7" t="str">
        <f>基本信息输入表!$K$6&amp;"填表人："&amp;基本信息输入表!$M$21</f>
        <v>产权持有单位填表人：刘亚鑫</v>
      </c>
      <c r="J21" s="7" t="str">
        <f>"评估人员："&amp;基本信息输入表!$Q$21</f>
        <v>评估人员：王庆国</v>
      </c>
      <c r="M21" s="196" t="s">
        <v>838</v>
      </c>
    </row>
    <row r="22" customHeight="1" spans="1:1">
      <c r="A22" s="7" t="str">
        <f>"填表日期："&amp;YEAR(基本信息输入表!$O$21)&amp;"年"&amp;MONTH(基本信息输入表!$O$21)&amp;"月"&amp;DAY(基本信息输入表!$O$21)&amp;"日"</f>
        <v>填表日期：2025年2月22日</v>
      </c>
    </row>
  </sheetData>
  <mergeCells count="5">
    <mergeCell ref="A2:L2"/>
    <mergeCell ref="A3:L3"/>
    <mergeCell ref="K4:L4"/>
    <mergeCell ref="K5:L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workbookViewId="0">
      <selection activeCell="U622" sqref="U622"/>
    </sheetView>
  </sheetViews>
  <sheetFormatPr defaultColWidth="9" defaultRowHeight="15.75" customHeight="1"/>
  <cols>
    <col min="1" max="1" width="5.2" style="7" customWidth="1"/>
    <col min="2" max="2" width="11.7" style="7" customWidth="1"/>
    <col min="3" max="4" width="8.2" style="7" customWidth="1"/>
    <col min="5" max="5" width="6.7" style="7" customWidth="1"/>
    <col min="6" max="6" width="15.5" style="7" customWidth="1"/>
    <col min="7" max="7" width="11.2" style="7" customWidth="1"/>
    <col min="8" max="8" width="16.7" style="225" customWidth="1"/>
    <col min="9" max="10" width="11.7" style="7" customWidth="1"/>
    <col min="11" max="11" width="7.7" style="7" customWidth="1"/>
    <col min="12" max="12" width="16.7" style="7" customWidth="1"/>
    <col min="13" max="13" width="8.7" style="7" customWidth="1"/>
    <col min="14" max="16384" width="9" style="7"/>
  </cols>
  <sheetData>
    <row r="1" customHeight="1" spans="1:1">
      <c r="A1" s="8" t="s">
        <v>0</v>
      </c>
    </row>
    <row r="2" s="5" customFormat="1" ht="30" customHeight="1" spans="1:1">
      <c r="A2" s="9" t="s">
        <v>901</v>
      </c>
    </row>
    <row r="3" customHeight="1" spans="1:1">
      <c r="A3" s="6" t="str">
        <f>"评估基准日："&amp;TEXT(基本信息输入表!M7,"yyyy年mm月dd日")</f>
        <v>评估基准日：2025年02月20日</v>
      </c>
    </row>
    <row r="4" ht="14.25" customHeight="1" spans="1:12">
      <c r="A4" s="6"/>
      <c r="B4" s="6"/>
      <c r="C4" s="6"/>
      <c r="D4" s="6"/>
      <c r="E4" s="6"/>
      <c r="F4" s="6"/>
      <c r="G4" s="6"/>
      <c r="H4" s="283"/>
      <c r="I4" s="6"/>
      <c r="J4" s="6"/>
      <c r="K4" s="6"/>
      <c r="L4" s="11" t="s">
        <v>902</v>
      </c>
    </row>
    <row r="5" customHeight="1" spans="1:12">
      <c r="A5" s="7" t="str">
        <f>基本信息输入表!K6&amp;"："&amp;基本信息输入表!M6</f>
        <v>产权持有单位：中国石油天然气股份有限公司塔里木油田分公司塔西南勘探开发公司</v>
      </c>
      <c r="I5" s="71"/>
      <c r="L5" s="82" t="s">
        <v>847</v>
      </c>
    </row>
    <row r="6" s="6" customFormat="1" customHeight="1" spans="1:12">
      <c r="A6" s="33" t="s">
        <v>4</v>
      </c>
      <c r="B6" s="83" t="s">
        <v>903</v>
      </c>
      <c r="C6" s="405" t="s">
        <v>904</v>
      </c>
      <c r="D6" s="405" t="s">
        <v>780</v>
      </c>
      <c r="E6" s="405" t="s">
        <v>905</v>
      </c>
      <c r="F6" s="411" t="s">
        <v>906</v>
      </c>
      <c r="G6" s="412" t="s">
        <v>907</v>
      </c>
      <c r="H6" s="412" t="s">
        <v>908</v>
      </c>
      <c r="I6" s="83" t="s">
        <v>6</v>
      </c>
      <c r="J6" s="33" t="s">
        <v>7</v>
      </c>
      <c r="K6" s="33" t="s">
        <v>729</v>
      </c>
      <c r="L6" s="33" t="s">
        <v>176</v>
      </c>
    </row>
    <row r="7" customHeight="1" spans="1:13">
      <c r="A7" s="33"/>
      <c r="B7" s="33"/>
      <c r="C7" s="413"/>
      <c r="D7" s="413"/>
      <c r="E7" s="413"/>
      <c r="F7" s="414"/>
      <c r="G7" s="415"/>
      <c r="H7" s="415"/>
      <c r="I7" s="54"/>
      <c r="J7" s="54"/>
      <c r="K7" s="54"/>
      <c r="L7" s="54"/>
      <c r="M7" s="196" t="s">
        <v>852</v>
      </c>
    </row>
    <row r="8" ht="12.75" customHeight="1" spans="1:13">
      <c r="A8" s="17" t="str">
        <f t="shared" ref="A8" si="0">IF(B8="","",ROW()-7)</f>
        <v/>
      </c>
      <c r="B8" s="18"/>
      <c r="C8" s="18"/>
      <c r="D8" s="34"/>
      <c r="E8" s="53"/>
      <c r="F8" s="53"/>
      <c r="G8" s="416"/>
      <c r="H8" s="416"/>
      <c r="I8" s="289"/>
      <c r="J8" s="289"/>
      <c r="K8" s="20" t="str">
        <f>IF(I8=0,"",(J8-I8)/(I8)*100)</f>
        <v/>
      </c>
      <c r="L8" s="18"/>
      <c r="M8" s="6"/>
    </row>
    <row r="9" ht="12.75" customHeight="1" spans="1:13">
      <c r="A9" s="17"/>
      <c r="B9" s="18"/>
      <c r="C9" s="18"/>
      <c r="D9" s="34"/>
      <c r="E9" s="53"/>
      <c r="F9" s="53"/>
      <c r="G9" s="416"/>
      <c r="H9" s="416"/>
      <c r="I9" s="289"/>
      <c r="J9" s="289"/>
      <c r="K9" s="20" t="str">
        <f t="shared" ref="K9:K18" si="1">IF(I9=0,"",(J9-I9)/(I9)*100)</f>
        <v/>
      </c>
      <c r="L9" s="18"/>
      <c r="M9" s="6"/>
    </row>
    <row r="10" ht="12.75" customHeight="1" spans="1:13">
      <c r="A10" s="17"/>
      <c r="B10" s="18"/>
      <c r="C10" s="18"/>
      <c r="D10" s="34"/>
      <c r="E10" s="53"/>
      <c r="F10" s="53"/>
      <c r="G10" s="416"/>
      <c r="H10" s="416"/>
      <c r="I10" s="289"/>
      <c r="J10" s="289"/>
      <c r="K10" s="20" t="str">
        <f t="shared" si="1"/>
        <v/>
      </c>
      <c r="L10" s="18"/>
      <c r="M10" s="6"/>
    </row>
    <row r="11" ht="12.75" customHeight="1" spans="1:13">
      <c r="A11" s="17"/>
      <c r="B11" s="18"/>
      <c r="C11" s="18"/>
      <c r="D11" s="34"/>
      <c r="E11" s="53"/>
      <c r="F11" s="53"/>
      <c r="G11" s="416"/>
      <c r="H11" s="416"/>
      <c r="I11" s="289"/>
      <c r="J11" s="289"/>
      <c r="K11" s="20" t="str">
        <f t="shared" si="1"/>
        <v/>
      </c>
      <c r="L11" s="18"/>
      <c r="M11" s="6"/>
    </row>
    <row r="12" ht="12.75" customHeight="1" spans="1:13">
      <c r="A12" s="17"/>
      <c r="B12" s="18"/>
      <c r="C12" s="18"/>
      <c r="D12" s="34"/>
      <c r="E12" s="53"/>
      <c r="F12" s="53"/>
      <c r="G12" s="416"/>
      <c r="H12" s="416"/>
      <c r="I12" s="289"/>
      <c r="J12" s="289"/>
      <c r="K12" s="20" t="str">
        <f t="shared" si="1"/>
        <v/>
      </c>
      <c r="L12" s="18"/>
      <c r="M12" s="6"/>
    </row>
    <row r="13" ht="12.75" customHeight="1" spans="1:13">
      <c r="A13" s="17"/>
      <c r="B13" s="18"/>
      <c r="C13" s="18"/>
      <c r="D13" s="34"/>
      <c r="E13" s="53"/>
      <c r="F13" s="53"/>
      <c r="G13" s="416"/>
      <c r="H13" s="416"/>
      <c r="I13" s="289"/>
      <c r="J13" s="289"/>
      <c r="K13" s="20" t="str">
        <f t="shared" si="1"/>
        <v/>
      </c>
      <c r="L13" s="18"/>
      <c r="M13" s="6"/>
    </row>
    <row r="14" ht="12.75" customHeight="1" spans="1:13">
      <c r="A14" s="17"/>
      <c r="B14" s="18"/>
      <c r="C14" s="18"/>
      <c r="D14" s="34"/>
      <c r="E14" s="53"/>
      <c r="F14" s="53"/>
      <c r="G14" s="416"/>
      <c r="H14" s="416"/>
      <c r="I14" s="289"/>
      <c r="J14" s="289"/>
      <c r="K14" s="20" t="str">
        <f t="shared" si="1"/>
        <v/>
      </c>
      <c r="L14" s="18"/>
      <c r="M14" s="6"/>
    </row>
    <row r="15" ht="12.75" customHeight="1" spans="1:13">
      <c r="A15" s="17"/>
      <c r="B15" s="18"/>
      <c r="C15" s="18"/>
      <c r="D15" s="34"/>
      <c r="E15" s="53"/>
      <c r="F15" s="53"/>
      <c r="G15" s="416"/>
      <c r="H15" s="416"/>
      <c r="I15" s="289"/>
      <c r="J15" s="289"/>
      <c r="K15" s="20" t="str">
        <f t="shared" si="1"/>
        <v/>
      </c>
      <c r="L15" s="18"/>
      <c r="M15" s="6"/>
    </row>
    <row r="16" ht="12.75" customHeight="1" spans="1:13">
      <c r="A16" s="17"/>
      <c r="B16" s="18"/>
      <c r="C16" s="18"/>
      <c r="D16" s="34"/>
      <c r="E16" s="53"/>
      <c r="F16" s="53"/>
      <c r="G16" s="416"/>
      <c r="H16" s="416"/>
      <c r="I16" s="289"/>
      <c r="J16" s="289"/>
      <c r="K16" s="20" t="str">
        <f t="shared" si="1"/>
        <v/>
      </c>
      <c r="L16" s="18"/>
      <c r="M16" s="6"/>
    </row>
    <row r="17" ht="12.75" customHeight="1" spans="1:13">
      <c r="A17" s="17"/>
      <c r="B17" s="18"/>
      <c r="C17" s="18"/>
      <c r="D17" s="34"/>
      <c r="E17" s="53"/>
      <c r="F17" s="53"/>
      <c r="G17" s="416"/>
      <c r="H17" s="416"/>
      <c r="I17" s="289"/>
      <c r="J17" s="289"/>
      <c r="K17" s="20" t="str">
        <f t="shared" si="1"/>
        <v/>
      </c>
      <c r="L17" s="18"/>
      <c r="M17" s="6"/>
    </row>
    <row r="18" ht="12.75" customHeight="1" spans="1:13">
      <c r="A18" s="17"/>
      <c r="B18" s="18"/>
      <c r="C18" s="18"/>
      <c r="D18" s="34"/>
      <c r="E18" s="53"/>
      <c r="F18" s="53"/>
      <c r="G18" s="416"/>
      <c r="H18" s="416"/>
      <c r="I18" s="289"/>
      <c r="J18" s="289"/>
      <c r="K18" s="20" t="str">
        <f t="shared" si="1"/>
        <v/>
      </c>
      <c r="L18" s="18"/>
      <c r="M18" s="6"/>
    </row>
    <row r="19" ht="12.75" customHeight="1" spans="1:13">
      <c r="A19" s="17" t="str">
        <f t="shared" ref="A19" si="2">IF(B19="","",ROW()-7)</f>
        <v/>
      </c>
      <c r="B19" s="18"/>
      <c r="C19" s="18"/>
      <c r="D19" s="34"/>
      <c r="E19" s="53"/>
      <c r="F19" s="53"/>
      <c r="G19" s="416"/>
      <c r="H19" s="416"/>
      <c r="I19" s="289"/>
      <c r="J19" s="289"/>
      <c r="K19" s="20" t="str">
        <f t="shared" ref="K19:K20" si="3">IF(I19=0,"",(J19-I19)/(I19)*100)</f>
        <v/>
      </c>
      <c r="L19" s="18"/>
      <c r="M19" s="6"/>
    </row>
    <row r="20" customHeight="1" spans="1:12">
      <c r="A20" s="417" t="s">
        <v>452</v>
      </c>
      <c r="B20" s="54"/>
      <c r="C20" s="54"/>
      <c r="D20" s="54"/>
      <c r="E20" s="418"/>
      <c r="F20" s="418"/>
      <c r="G20" s="408"/>
      <c r="H20" s="416"/>
      <c r="I20" s="419">
        <f>SUM(I8:I19)</f>
        <v>0</v>
      </c>
      <c r="J20" s="419">
        <f>SUM(J8:J19)</f>
        <v>0</v>
      </c>
      <c r="K20" s="20" t="str">
        <f t="shared" si="3"/>
        <v/>
      </c>
      <c r="L20" s="39"/>
    </row>
    <row r="21" customHeight="1" spans="1:13">
      <c r="A21" s="7" t="str">
        <f>基本信息输入表!$K$6&amp;"填表人："&amp;基本信息输入表!$M$22</f>
        <v>产权持有单位填表人：刘亚鑫</v>
      </c>
      <c r="J21" s="7" t="str">
        <f>"评估人员："&amp;基本信息输入表!$Q$22</f>
        <v>评估人员：王庆国</v>
      </c>
      <c r="M21" s="41" t="s">
        <v>838</v>
      </c>
    </row>
    <row r="22" customHeight="1" spans="1:1">
      <c r="A22" s="7" t="str">
        <f>"填表日期："&amp;YEAR(基本信息输入表!$O$22)&amp;"年"&amp;MONTH(基本信息输入表!$O$22)&amp;"月"&amp;DAY(基本信息输入表!$O$22)&amp;"日"</f>
        <v>填表日期：2025年2月22日</v>
      </c>
    </row>
  </sheetData>
  <mergeCells count="15">
    <mergeCell ref="A2:L2"/>
    <mergeCell ref="A3:L3"/>
    <mergeCell ref="A20:B20"/>
    <mergeCell ref="A6:A7"/>
    <mergeCell ref="B6:B7"/>
    <mergeCell ref="C6:C7"/>
    <mergeCell ref="D6:D7"/>
    <mergeCell ref="E6:E7"/>
    <mergeCell ref="F6:F7"/>
    <mergeCell ref="G6:G7"/>
    <mergeCell ref="H6:H7"/>
    <mergeCell ref="I6:I7"/>
    <mergeCell ref="J6:J7"/>
    <mergeCell ref="K6:K7"/>
    <mergeCell ref="L6:L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zoomScale="96" zoomScaleNormal="96" workbookViewId="0">
      <selection activeCell="U622" sqref="U622"/>
    </sheetView>
  </sheetViews>
  <sheetFormatPr defaultColWidth="9" defaultRowHeight="15.75" customHeight="1"/>
  <cols>
    <col min="1" max="1" width="5.2" style="7" customWidth="1"/>
    <col min="2" max="2" width="30.5" style="7" customWidth="1"/>
    <col min="3" max="4" width="8" style="225" customWidth="1"/>
    <col min="5" max="5" width="9.2" style="7" customWidth="1"/>
    <col min="6" max="6" width="10.7" style="7" customWidth="1"/>
    <col min="7" max="7" width="12.2" style="7" customWidth="1"/>
    <col min="8" max="8" width="9.7" style="7" customWidth="1"/>
    <col min="9" max="9" width="7.9" style="7" customWidth="1"/>
    <col min="10" max="10" width="16.7" style="7" customWidth="1"/>
    <col min="11" max="11" width="8.7" style="6" customWidth="1"/>
    <col min="12" max="13" width="9" style="7" customWidth="1"/>
    <col min="14" max="16384" width="9" style="7"/>
  </cols>
  <sheetData>
    <row r="1" customHeight="1" spans="1:1">
      <c r="A1" s="8" t="s">
        <v>0</v>
      </c>
    </row>
    <row r="2" s="5" customFormat="1" ht="30" customHeight="1" spans="1:11">
      <c r="A2" s="9" t="s">
        <v>12</v>
      </c>
      <c r="K2" s="10"/>
    </row>
    <row r="3" customHeight="1" spans="1:1">
      <c r="A3" s="6" t="str">
        <f>"评估基准日："&amp;TEXT(基本信息输入表!M7,"yyyy年mm月dd日")</f>
        <v>评估基准日：2025年02月20日</v>
      </c>
    </row>
    <row r="4" ht="14.25" customHeight="1" spans="1:10">
      <c r="A4" s="6"/>
      <c r="B4" s="6"/>
      <c r="C4" s="283"/>
      <c r="D4" s="283"/>
      <c r="E4" s="6"/>
      <c r="F4" s="6"/>
      <c r="G4" s="6"/>
      <c r="H4" s="6"/>
      <c r="I4" s="6"/>
      <c r="J4" s="11" t="s">
        <v>909</v>
      </c>
    </row>
    <row r="5" customHeight="1" spans="1:10">
      <c r="A5" s="7" t="str">
        <f>基本信息输入表!K6&amp;"："&amp;基本信息输入表!M6</f>
        <v>产权持有单位：中国石油天然气股份有限公司塔里木油田分公司塔西南勘探开发公司</v>
      </c>
      <c r="J5" s="82" t="s">
        <v>847</v>
      </c>
    </row>
    <row r="6" s="6" customFormat="1" customHeight="1" spans="1:10">
      <c r="A6" s="15" t="s">
        <v>4</v>
      </c>
      <c r="B6" s="15" t="s">
        <v>910</v>
      </c>
      <c r="C6" s="276" t="s">
        <v>911</v>
      </c>
      <c r="D6" s="276" t="s">
        <v>912</v>
      </c>
      <c r="E6" s="15" t="s">
        <v>885</v>
      </c>
      <c r="F6" s="83" t="s">
        <v>766</v>
      </c>
      <c r="G6" s="43"/>
      <c r="H6" s="15" t="s">
        <v>7</v>
      </c>
      <c r="I6" s="15" t="s">
        <v>729</v>
      </c>
      <c r="J6" s="15" t="s">
        <v>176</v>
      </c>
    </row>
    <row r="7" customHeight="1" spans="1:11">
      <c r="A7" s="334"/>
      <c r="B7" s="334"/>
      <c r="C7" s="334"/>
      <c r="D7" s="334"/>
      <c r="E7" s="334"/>
      <c r="F7" s="313" t="s">
        <v>6</v>
      </c>
      <c r="G7" s="313" t="s">
        <v>913</v>
      </c>
      <c r="H7" s="334"/>
      <c r="I7" s="334"/>
      <c r="J7" s="334"/>
      <c r="K7" s="196" t="s">
        <v>852</v>
      </c>
    </row>
    <row r="8" ht="12.75" customHeight="1" spans="1:10">
      <c r="A8" s="17" t="str">
        <f t="shared" ref="A8" si="0">IF(B8="","",ROW()-7)</f>
        <v/>
      </c>
      <c r="B8" s="18"/>
      <c r="C8" s="19"/>
      <c r="D8" s="19"/>
      <c r="E8" s="267"/>
      <c r="F8" s="289"/>
      <c r="G8" s="289"/>
      <c r="H8" s="20"/>
      <c r="I8" s="219"/>
      <c r="J8" s="18"/>
    </row>
    <row r="9" ht="12.75" customHeight="1" spans="1:10">
      <c r="A9" s="17"/>
      <c r="B9" s="18"/>
      <c r="C9" s="19"/>
      <c r="D9" s="19"/>
      <c r="E9" s="267"/>
      <c r="F9" s="289"/>
      <c r="G9" s="289"/>
      <c r="H9" s="20"/>
      <c r="I9" s="219"/>
      <c r="J9" s="18"/>
    </row>
    <row r="10" ht="12.75" customHeight="1" spans="1:10">
      <c r="A10" s="17"/>
      <c r="B10" s="18"/>
      <c r="C10" s="19"/>
      <c r="D10" s="19"/>
      <c r="E10" s="267"/>
      <c r="F10" s="289"/>
      <c r="G10" s="289"/>
      <c r="H10" s="20"/>
      <c r="I10" s="219"/>
      <c r="J10" s="18"/>
    </row>
    <row r="11" ht="12.75" customHeight="1" spans="1:10">
      <c r="A11" s="17"/>
      <c r="B11" s="18"/>
      <c r="C11" s="19"/>
      <c r="D11" s="19"/>
      <c r="E11" s="267"/>
      <c r="F11" s="289"/>
      <c r="G11" s="289"/>
      <c r="H11" s="20"/>
      <c r="I11" s="219"/>
      <c r="J11" s="18"/>
    </row>
    <row r="12" ht="12.75" customHeight="1" spans="1:10">
      <c r="A12" s="17"/>
      <c r="B12" s="18"/>
      <c r="C12" s="19"/>
      <c r="D12" s="19"/>
      <c r="E12" s="267"/>
      <c r="F12" s="289"/>
      <c r="G12" s="289"/>
      <c r="H12" s="20"/>
      <c r="I12" s="219"/>
      <c r="J12" s="18"/>
    </row>
    <row r="13" ht="12.75" customHeight="1" spans="1:10">
      <c r="A13" s="17"/>
      <c r="B13" s="18"/>
      <c r="C13" s="19"/>
      <c r="D13" s="19"/>
      <c r="E13" s="267"/>
      <c r="F13" s="289"/>
      <c r="G13" s="289"/>
      <c r="H13" s="20"/>
      <c r="I13" s="219"/>
      <c r="J13" s="18"/>
    </row>
    <row r="14" ht="12.75" customHeight="1" spans="1:10">
      <c r="A14" s="17"/>
      <c r="B14" s="18"/>
      <c r="C14" s="19"/>
      <c r="D14" s="19"/>
      <c r="E14" s="267"/>
      <c r="F14" s="289"/>
      <c r="G14" s="289"/>
      <c r="H14" s="20"/>
      <c r="I14" s="219"/>
      <c r="J14" s="18"/>
    </row>
    <row r="15" ht="12.75" customHeight="1" spans="1:10">
      <c r="A15" s="17"/>
      <c r="B15" s="18"/>
      <c r="C15" s="19"/>
      <c r="D15" s="19"/>
      <c r="E15" s="267"/>
      <c r="F15" s="289"/>
      <c r="G15" s="289"/>
      <c r="H15" s="20"/>
      <c r="I15" s="219"/>
      <c r="J15" s="18"/>
    </row>
    <row r="16" ht="12.75" customHeight="1" spans="1:10">
      <c r="A16" s="17"/>
      <c r="B16" s="18"/>
      <c r="C16" s="19"/>
      <c r="D16" s="19"/>
      <c r="E16" s="267"/>
      <c r="F16" s="289"/>
      <c r="G16" s="289"/>
      <c r="H16" s="20"/>
      <c r="I16" s="219"/>
      <c r="J16" s="18"/>
    </row>
    <row r="17" ht="12.75" customHeight="1" spans="1:10">
      <c r="A17" s="17"/>
      <c r="B17" s="18"/>
      <c r="C17" s="19"/>
      <c r="D17" s="19"/>
      <c r="E17" s="267"/>
      <c r="F17" s="289"/>
      <c r="G17" s="289"/>
      <c r="H17" s="20"/>
      <c r="I17" s="219"/>
      <c r="J17" s="18"/>
    </row>
    <row r="18" ht="12.75" customHeight="1" spans="1:10">
      <c r="A18" s="17"/>
      <c r="B18" s="18"/>
      <c r="C18" s="19"/>
      <c r="D18" s="19"/>
      <c r="E18" s="267"/>
      <c r="F18" s="289"/>
      <c r="G18" s="289"/>
      <c r="H18" s="20"/>
      <c r="I18" s="219"/>
      <c r="J18" s="18"/>
    </row>
    <row r="19" ht="12.75" customHeight="1" spans="1:10">
      <c r="A19" s="17" t="str">
        <f t="shared" ref="A19" si="1">IF(B19="","",ROW()-7)</f>
        <v/>
      </c>
      <c r="B19" s="18"/>
      <c r="C19" s="19"/>
      <c r="D19" s="19"/>
      <c r="E19" s="267"/>
      <c r="F19" s="289"/>
      <c r="G19" s="289"/>
      <c r="H19" s="20"/>
      <c r="I19" s="219"/>
      <c r="J19" s="18"/>
    </row>
    <row r="20" ht="12.75" customHeight="1" spans="1:10">
      <c r="A20" s="17" t="s">
        <v>914</v>
      </c>
      <c r="B20" s="43"/>
      <c r="C20" s="46"/>
      <c r="D20" s="46"/>
      <c r="E20" s="267"/>
      <c r="F20" s="20">
        <f>SUM(F8:F19)</f>
        <v>0</v>
      </c>
      <c r="G20" s="20">
        <f>SUM(G8:G19)</f>
        <v>0</v>
      </c>
      <c r="H20" s="20">
        <f>SUM(H8:H19)</f>
        <v>0</v>
      </c>
      <c r="I20" s="219" t="str">
        <f t="shared" ref="I20" si="2">IF(F20=0,"",(H20-F20+G20)/(F20-G20)*100)</f>
        <v/>
      </c>
      <c r="J20" s="18"/>
    </row>
    <row r="21" ht="12.75" customHeight="1" spans="1:10">
      <c r="A21" s="17" t="s">
        <v>915</v>
      </c>
      <c r="B21" s="43"/>
      <c r="C21" s="46"/>
      <c r="D21" s="46"/>
      <c r="E21" s="267"/>
      <c r="F21" s="20">
        <f>G20</f>
        <v>0</v>
      </c>
      <c r="G21" s="20"/>
      <c r="H21" s="20"/>
      <c r="I21" s="20"/>
      <c r="J21" s="18"/>
    </row>
    <row r="22" customHeight="1" spans="1:10">
      <c r="A22" s="21" t="s">
        <v>916</v>
      </c>
      <c r="B22" s="342"/>
      <c r="C22" s="404"/>
      <c r="D22" s="404"/>
      <c r="E22" s="44"/>
      <c r="F22" s="28">
        <f>F20-F21</f>
        <v>0</v>
      </c>
      <c r="G22" s="28"/>
      <c r="H22" s="28">
        <f>H20</f>
        <v>0</v>
      </c>
      <c r="I22" s="20" t="str">
        <f t="shared" ref="I22" si="3">IF(F22=0,"",(H22-F22)/F22*100)</f>
        <v/>
      </c>
      <c r="J22" s="24"/>
    </row>
    <row r="23" customHeight="1" spans="1:11">
      <c r="A23" s="7" t="str">
        <f>基本信息输入表!$K$6&amp;"填表人："&amp;基本信息输入表!$M$23</f>
        <v>产权持有单位填表人：刘亚鑫</v>
      </c>
      <c r="H23" s="7" t="str">
        <f>"评估人员："&amp;基本信息输入表!$Q$23</f>
        <v>评估人员：王庆国</v>
      </c>
      <c r="K23" s="196" t="s">
        <v>838</v>
      </c>
    </row>
    <row r="24" customHeight="1" spans="1:1">
      <c r="A24" s="7" t="str">
        <f>"填表日期："&amp;YEAR(基本信息输入表!$O$23)&amp;"年"&amp;MONTH(基本信息输入表!$O$23)&amp;"月"&amp;DAY(基本信息输入表!$O$23)&amp;"日"</f>
        <v>填表日期：2025年2月22日</v>
      </c>
    </row>
  </sheetData>
  <mergeCells count="14">
    <mergeCell ref="A2:J2"/>
    <mergeCell ref="A3:J3"/>
    <mergeCell ref="F6:G6"/>
    <mergeCell ref="A20:B20"/>
    <mergeCell ref="A21:B21"/>
    <mergeCell ref="A22:B22"/>
    <mergeCell ref="A6:A7"/>
    <mergeCell ref="B6:B7"/>
    <mergeCell ref="C6:C7"/>
    <mergeCell ref="D6:D7"/>
    <mergeCell ref="E6:E7"/>
    <mergeCell ref="H6:H7"/>
    <mergeCell ref="I6:I7"/>
    <mergeCell ref="J6:J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zoomScale="96" zoomScaleNormal="96" workbookViewId="0">
      <selection activeCell="U622" sqref="U622"/>
    </sheetView>
  </sheetViews>
  <sheetFormatPr defaultColWidth="9" defaultRowHeight="15.75" customHeight="1"/>
  <cols>
    <col min="1" max="1" width="5.2" style="7" customWidth="1"/>
    <col min="2" max="2" width="21.7" style="7" customWidth="1"/>
    <col min="3" max="3" width="8" style="7" customWidth="1"/>
    <col min="4" max="4" width="7.7" style="225" customWidth="1"/>
    <col min="5" max="5" width="9.7" style="7" customWidth="1"/>
    <col min="6" max="6" width="4.7" style="7" customWidth="1"/>
    <col min="7" max="7" width="11.2" style="7" customWidth="1"/>
    <col min="8" max="8" width="13.7" style="7" customWidth="1"/>
    <col min="9" max="10" width="14.7" style="7" customWidth="1"/>
    <col min="11" max="11" width="7.7" style="7" customWidth="1"/>
    <col min="12" max="12" width="16.7" style="7" customWidth="1"/>
    <col min="13" max="13" width="8.7" style="7" customWidth="1"/>
    <col min="14" max="14" width="11.6" style="7" customWidth="1"/>
    <col min="15" max="15" width="9" style="7" customWidth="1"/>
    <col min="16" max="16384" width="9" style="7"/>
  </cols>
  <sheetData>
    <row r="1" customHeight="1" spans="1:1">
      <c r="A1" s="8" t="s">
        <v>0</v>
      </c>
    </row>
    <row r="2" s="5" customFormat="1" ht="30" customHeight="1" spans="1:1">
      <c r="A2" s="9" t="s">
        <v>16</v>
      </c>
    </row>
    <row r="3" customHeight="1" spans="1:1">
      <c r="A3" s="6" t="str">
        <f>"评估基准日："&amp;TEXT(基本信息输入表!M7,"yyyy年mm月dd日")</f>
        <v>评估基准日：2025年02月20日</v>
      </c>
    </row>
    <row r="4" ht="14.25" customHeight="1" spans="1:12">
      <c r="A4" s="6"/>
      <c r="B4" s="6"/>
      <c r="C4" s="6"/>
      <c r="D4" s="283"/>
      <c r="E4" s="6"/>
      <c r="F4" s="6"/>
      <c r="G4" s="6"/>
      <c r="H4" s="6"/>
      <c r="I4" s="6"/>
      <c r="J4" s="6"/>
      <c r="K4" s="6"/>
      <c r="L4" s="11" t="s">
        <v>917</v>
      </c>
    </row>
    <row r="5" customHeight="1" spans="1:12">
      <c r="A5" s="7" t="str">
        <f>基本信息输入表!K6&amp;"："&amp;基本信息输入表!M6</f>
        <v>产权持有单位：中国石油天然气股份有限公司塔里木油田分公司塔西南勘探开发公司</v>
      </c>
      <c r="H5" s="71"/>
      <c r="I5" s="71"/>
      <c r="L5" s="82" t="s">
        <v>847</v>
      </c>
    </row>
    <row r="6" s="6" customFormat="1" ht="24.75" spans="1:12">
      <c r="A6" s="15" t="s">
        <v>4</v>
      </c>
      <c r="B6" s="15" t="s">
        <v>918</v>
      </c>
      <c r="C6" s="15" t="s">
        <v>919</v>
      </c>
      <c r="D6" s="284" t="s">
        <v>920</v>
      </c>
      <c r="E6" s="15" t="s">
        <v>921</v>
      </c>
      <c r="F6" s="15" t="s">
        <v>849</v>
      </c>
      <c r="G6" s="89" t="s">
        <v>850</v>
      </c>
      <c r="H6" s="83" t="s">
        <v>766</v>
      </c>
      <c r="I6" s="33" t="s">
        <v>760</v>
      </c>
      <c r="J6" s="33" t="s">
        <v>7</v>
      </c>
      <c r="K6" s="15" t="s">
        <v>729</v>
      </c>
      <c r="L6" s="15" t="s">
        <v>176</v>
      </c>
    </row>
    <row r="7" ht="12.75" customHeight="1" spans="1:13">
      <c r="A7" s="17" t="str">
        <f t="shared" ref="A7:A19" si="0">IF(B7="","",ROW()-7)</f>
        <v/>
      </c>
      <c r="B7" s="18"/>
      <c r="C7" s="18"/>
      <c r="D7" s="19"/>
      <c r="E7" s="80"/>
      <c r="F7" s="18"/>
      <c r="G7" s="20"/>
      <c r="H7" s="307"/>
      <c r="I7" s="289"/>
      <c r="J7" s="289"/>
      <c r="K7" s="20"/>
      <c r="L7" s="18"/>
      <c r="M7" s="6"/>
    </row>
    <row r="8" ht="12.75" customHeight="1" spans="1:13">
      <c r="A8" s="17"/>
      <c r="B8" s="18"/>
      <c r="C8" s="18"/>
      <c r="D8" s="19"/>
      <c r="E8" s="80"/>
      <c r="F8" s="18"/>
      <c r="G8" s="20"/>
      <c r="H8" s="307"/>
      <c r="I8" s="289"/>
      <c r="J8" s="289"/>
      <c r="K8" s="20"/>
      <c r="L8" s="18"/>
      <c r="M8" s="6"/>
    </row>
    <row r="9" ht="12.75" customHeight="1" spans="1:13">
      <c r="A9" s="17"/>
      <c r="B9" s="18"/>
      <c r="C9" s="18"/>
      <c r="D9" s="19"/>
      <c r="E9" s="80"/>
      <c r="F9" s="18"/>
      <c r="G9" s="20"/>
      <c r="H9" s="307"/>
      <c r="I9" s="289"/>
      <c r="J9" s="289"/>
      <c r="K9" s="20"/>
      <c r="L9" s="18"/>
      <c r="M9" s="6"/>
    </row>
    <row r="10" ht="12.75" customHeight="1" spans="1:13">
      <c r="A10" s="17"/>
      <c r="B10" s="18"/>
      <c r="C10" s="18"/>
      <c r="D10" s="19"/>
      <c r="E10" s="80"/>
      <c r="F10" s="18"/>
      <c r="G10" s="20"/>
      <c r="H10" s="307"/>
      <c r="I10" s="289"/>
      <c r="J10" s="289"/>
      <c r="K10" s="20"/>
      <c r="L10" s="18"/>
      <c r="M10" s="6"/>
    </row>
    <row r="11" ht="12.75" customHeight="1" spans="1:13">
      <c r="A11" s="17"/>
      <c r="B11" s="18"/>
      <c r="C11" s="18"/>
      <c r="D11" s="19"/>
      <c r="E11" s="80"/>
      <c r="F11" s="18"/>
      <c r="G11" s="20"/>
      <c r="H11" s="307"/>
      <c r="I11" s="289"/>
      <c r="J11" s="289"/>
      <c r="K11" s="20"/>
      <c r="L11" s="18"/>
      <c r="M11" s="6"/>
    </row>
    <row r="12" ht="12.75" customHeight="1" spans="1:13">
      <c r="A12" s="17"/>
      <c r="B12" s="18"/>
      <c r="C12" s="18"/>
      <c r="D12" s="19"/>
      <c r="E12" s="80"/>
      <c r="F12" s="18"/>
      <c r="G12" s="20"/>
      <c r="H12" s="307"/>
      <c r="I12" s="289"/>
      <c r="J12" s="289"/>
      <c r="K12" s="20"/>
      <c r="L12" s="18"/>
      <c r="M12" s="6"/>
    </row>
    <row r="13" ht="12.75" customHeight="1" spans="1:13">
      <c r="A13" s="17"/>
      <c r="B13" s="18"/>
      <c r="C13" s="18"/>
      <c r="D13" s="19"/>
      <c r="E13" s="80"/>
      <c r="F13" s="18"/>
      <c r="G13" s="20"/>
      <c r="H13" s="307"/>
      <c r="I13" s="289"/>
      <c r="J13" s="289"/>
      <c r="K13" s="20"/>
      <c r="L13" s="18"/>
      <c r="M13" s="6"/>
    </row>
    <row r="14" ht="12.75" customHeight="1" spans="1:13">
      <c r="A14" s="17"/>
      <c r="B14" s="18"/>
      <c r="C14" s="18"/>
      <c r="D14" s="19"/>
      <c r="E14" s="80"/>
      <c r="F14" s="18"/>
      <c r="G14" s="20"/>
      <c r="H14" s="307"/>
      <c r="I14" s="289"/>
      <c r="J14" s="289"/>
      <c r="K14" s="20"/>
      <c r="L14" s="18"/>
      <c r="M14" s="6"/>
    </row>
    <row r="15" ht="12.75" customHeight="1" spans="1:13">
      <c r="A15" s="17"/>
      <c r="B15" s="18"/>
      <c r="C15" s="18"/>
      <c r="D15" s="19"/>
      <c r="E15" s="80"/>
      <c r="F15" s="18"/>
      <c r="G15" s="20"/>
      <c r="H15" s="307"/>
      <c r="I15" s="289"/>
      <c r="J15" s="289"/>
      <c r="K15" s="20"/>
      <c r="L15" s="18"/>
      <c r="M15" s="6"/>
    </row>
    <row r="16" ht="12.75" customHeight="1" spans="1:13">
      <c r="A16" s="17"/>
      <c r="B16" s="18"/>
      <c r="C16" s="18"/>
      <c r="D16" s="19"/>
      <c r="E16" s="80"/>
      <c r="F16" s="18"/>
      <c r="G16" s="20"/>
      <c r="H16" s="307"/>
      <c r="I16" s="289"/>
      <c r="J16" s="289"/>
      <c r="K16" s="20"/>
      <c r="L16" s="18"/>
      <c r="M16" s="6"/>
    </row>
    <row r="17" ht="12.75" customHeight="1" spans="1:13">
      <c r="A17" s="17"/>
      <c r="B17" s="18"/>
      <c r="C17" s="18"/>
      <c r="D17" s="19"/>
      <c r="E17" s="80"/>
      <c r="F17" s="18"/>
      <c r="G17" s="20"/>
      <c r="H17" s="307"/>
      <c r="I17" s="289"/>
      <c r="J17" s="289"/>
      <c r="K17" s="20"/>
      <c r="L17" s="18"/>
      <c r="M17" s="6"/>
    </row>
    <row r="18" ht="12.75" customHeight="1" spans="1:13">
      <c r="A18" s="17"/>
      <c r="B18" s="18"/>
      <c r="C18" s="18"/>
      <c r="D18" s="19"/>
      <c r="E18" s="80"/>
      <c r="F18" s="18"/>
      <c r="G18" s="20"/>
      <c r="H18" s="307"/>
      <c r="I18" s="289"/>
      <c r="J18" s="289"/>
      <c r="K18" s="20"/>
      <c r="L18" s="18"/>
      <c r="M18" s="6"/>
    </row>
    <row r="19" ht="12" customHeight="1" spans="1:13">
      <c r="A19" s="17" t="str">
        <f t="shared" si="0"/>
        <v/>
      </c>
      <c r="B19" s="18"/>
      <c r="C19" s="18"/>
      <c r="D19" s="19"/>
      <c r="E19" s="80"/>
      <c r="F19" s="18"/>
      <c r="G19" s="20"/>
      <c r="H19" s="307"/>
      <c r="I19" s="289"/>
      <c r="J19" s="289"/>
      <c r="K19" s="20"/>
      <c r="L19" s="18"/>
      <c r="M19" s="6"/>
    </row>
    <row r="20" ht="12.75" customHeight="1" spans="1:13">
      <c r="A20" s="102" t="s">
        <v>922</v>
      </c>
      <c r="B20" s="104"/>
      <c r="C20" s="18"/>
      <c r="D20" s="46"/>
      <c r="E20" s="80"/>
      <c r="F20" s="18"/>
      <c r="G20" s="20"/>
      <c r="H20" s="307">
        <f>SUM(H7:H19)</f>
        <v>0</v>
      </c>
      <c r="I20" s="307">
        <f>SUM(I7:I19)</f>
        <v>0</v>
      </c>
      <c r="J20" s="290">
        <f>SUM(J7:J19)</f>
        <v>0</v>
      </c>
      <c r="K20" s="20" t="str">
        <f t="shared" ref="K20:K23" si="1">IF(H20=0,"",(J20-H20+I20)/(H20-I20)*100)</f>
        <v/>
      </c>
      <c r="L20" s="18"/>
      <c r="M20" s="6"/>
    </row>
    <row r="21" ht="12.75" customHeight="1" spans="1:13">
      <c r="A21" s="102" t="s">
        <v>923</v>
      </c>
      <c r="B21" s="104"/>
      <c r="C21" s="18"/>
      <c r="D21" s="46"/>
      <c r="E21" s="80"/>
      <c r="F21" s="18"/>
      <c r="G21" s="20"/>
      <c r="H21" s="307">
        <f>I20</f>
        <v>0</v>
      </c>
      <c r="I21" s="290"/>
      <c r="J21" s="290">
        <v>0</v>
      </c>
      <c r="K21" s="20"/>
      <c r="L21" s="18"/>
      <c r="M21" s="6"/>
    </row>
    <row r="22" ht="12.75" customHeight="1" spans="1:13">
      <c r="A22" s="102" t="s">
        <v>924</v>
      </c>
      <c r="B22" s="104"/>
      <c r="C22" s="18"/>
      <c r="D22" s="46"/>
      <c r="E22" s="80"/>
      <c r="F22" s="18"/>
      <c r="G22" s="20"/>
      <c r="H22" s="307"/>
      <c r="I22" s="290"/>
      <c r="J22" s="307">
        <f>H21</f>
        <v>0</v>
      </c>
      <c r="K22" s="20" t="str">
        <f t="shared" si="1"/>
        <v/>
      </c>
      <c r="L22" s="18"/>
      <c r="M22" s="6"/>
    </row>
    <row r="23" customHeight="1" spans="1:12">
      <c r="A23" s="409" t="s">
        <v>761</v>
      </c>
      <c r="B23" s="410"/>
      <c r="C23" s="24"/>
      <c r="D23" s="288"/>
      <c r="E23" s="24"/>
      <c r="F23" s="24"/>
      <c r="G23" s="24"/>
      <c r="H23" s="307">
        <f>H20-H21</f>
        <v>0</v>
      </c>
      <c r="I23" s="291"/>
      <c r="J23" s="307">
        <f>J20-J22</f>
        <v>0</v>
      </c>
      <c r="K23" s="20" t="str">
        <f t="shared" si="1"/>
        <v/>
      </c>
      <c r="L23" s="24"/>
    </row>
    <row r="24" customHeight="1" spans="1:13">
      <c r="A24" s="7" t="str">
        <f>基本信息输入表!$K$6&amp;"填表人："&amp;基本信息输入表!$M$24</f>
        <v>产权持有单位填表人：刘亚鑫</v>
      </c>
      <c r="J24" s="7" t="str">
        <f>"评估人员："&amp;基本信息输入表!$Q$24</f>
        <v>评估人员：王庆国</v>
      </c>
      <c r="M24" s="41" t="s">
        <v>838</v>
      </c>
    </row>
    <row r="25" customHeight="1" spans="1:1">
      <c r="A25" s="7" t="str">
        <f>"填表日期："&amp;YEAR(基本信息输入表!$O$24)&amp;"年"&amp;MONTH(基本信息输入表!$O$24)&amp;"月"&amp;DAY(基本信息输入表!$O$24)&amp;"日"</f>
        <v>填表日期：2025年2月22日</v>
      </c>
    </row>
  </sheetData>
  <mergeCells count="6">
    <mergeCell ref="A2:L2"/>
    <mergeCell ref="A3:L3"/>
    <mergeCell ref="A20:B20"/>
    <mergeCell ref="A21:B21"/>
    <mergeCell ref="A22:B22"/>
    <mergeCell ref="A23:B23"/>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topLeftCell="C1" workbookViewId="0">
      <selection activeCell="U622" sqref="U622"/>
    </sheetView>
  </sheetViews>
  <sheetFormatPr defaultColWidth="9" defaultRowHeight="15.75" customHeight="1"/>
  <cols>
    <col min="1" max="1" width="5" style="7" customWidth="1"/>
    <col min="2" max="2" width="20.2" style="7" customWidth="1"/>
    <col min="3" max="3" width="8.2" style="7" customWidth="1"/>
    <col min="4" max="4" width="15.2" style="7" customWidth="1"/>
    <col min="5" max="5" width="20.2" style="7" customWidth="1"/>
    <col min="6" max="7" width="12.7" style="7" customWidth="1"/>
    <col min="8" max="8" width="9.7" style="7" customWidth="1"/>
    <col min="9" max="11" width="12.7" style="7" customWidth="1"/>
    <col min="12" max="12" width="10.2" style="7" customWidth="1"/>
    <col min="13" max="13" width="9" style="7" customWidth="1"/>
    <col min="14" max="14" width="9" style="6" customWidth="1"/>
    <col min="15" max="16" width="9" style="7" customWidth="1"/>
    <col min="17" max="16384" width="9" style="7"/>
  </cols>
  <sheetData>
    <row r="1" customHeight="1" spans="1:1">
      <c r="A1" s="8" t="s">
        <v>0</v>
      </c>
    </row>
    <row r="2" s="5" customFormat="1" ht="30" customHeight="1" spans="1:14">
      <c r="A2" s="9" t="s">
        <v>21</v>
      </c>
      <c r="N2" s="10"/>
    </row>
    <row r="3" customHeight="1" spans="1:1">
      <c r="A3" s="6" t="str">
        <f>"评估基准日："&amp;TEXT(基本信息输入表!M7,"yyyy年mm月dd日")</f>
        <v>评估基准日：2025年02月20日</v>
      </c>
    </row>
    <row r="4" ht="14.25" customHeight="1" spans="1:13">
      <c r="A4" s="6"/>
      <c r="B4" s="6"/>
      <c r="C4" s="6"/>
      <c r="D4" s="6"/>
      <c r="E4" s="6"/>
      <c r="F4" s="6"/>
      <c r="G4" s="6"/>
      <c r="H4" s="6"/>
      <c r="I4" s="6"/>
      <c r="J4" s="6"/>
      <c r="K4" s="6"/>
      <c r="L4" s="6"/>
      <c r="M4" s="11" t="s">
        <v>925</v>
      </c>
    </row>
    <row r="5" customHeight="1" spans="1:13">
      <c r="A5" s="7" t="str">
        <f>基本信息输入表!K6&amp;"："&amp;基本信息输入表!M6</f>
        <v>产权持有单位：中国石油天然气股份有限公司塔里木油田分公司塔西南勘探开发公司</v>
      </c>
      <c r="M5" s="82" t="s">
        <v>847</v>
      </c>
    </row>
    <row r="6" s="6" customFormat="1" customHeight="1" spans="1:14">
      <c r="A6" s="33" t="s">
        <v>4</v>
      </c>
      <c r="B6" s="405" t="s">
        <v>926</v>
      </c>
      <c r="C6" s="405" t="s">
        <v>919</v>
      </c>
      <c r="D6" s="405" t="s">
        <v>927</v>
      </c>
      <c r="E6" s="405" t="s">
        <v>928</v>
      </c>
      <c r="F6" s="83" t="s">
        <v>929</v>
      </c>
      <c r="G6" s="83" t="s">
        <v>886</v>
      </c>
      <c r="H6" s="33" t="s">
        <v>930</v>
      </c>
      <c r="I6" s="33" t="s">
        <v>6</v>
      </c>
      <c r="J6" s="39" t="s">
        <v>931</v>
      </c>
      <c r="K6" s="33" t="s">
        <v>7</v>
      </c>
      <c r="L6" s="33" t="s">
        <v>729</v>
      </c>
      <c r="M6" s="33" t="s">
        <v>176</v>
      </c>
      <c r="N6" s="196" t="s">
        <v>852</v>
      </c>
    </row>
    <row r="7" ht="12.75" customHeight="1" spans="1:13">
      <c r="A7" s="17" t="str">
        <f t="shared" ref="A7" si="0">IF(B7="","",ROW()-6)</f>
        <v/>
      </c>
      <c r="B7" s="18"/>
      <c r="C7" s="18"/>
      <c r="D7" s="34"/>
      <c r="E7" s="18"/>
      <c r="F7" s="19"/>
      <c r="G7" s="406"/>
      <c r="H7" s="267"/>
      <c r="I7" s="307"/>
      <c r="J7" s="289"/>
      <c r="K7" s="20"/>
      <c r="L7" s="20"/>
      <c r="M7" s="18"/>
    </row>
    <row r="8" ht="12.75" customHeight="1" spans="1:13">
      <c r="A8" s="17"/>
      <c r="B8" s="18"/>
      <c r="C8" s="18"/>
      <c r="D8" s="34"/>
      <c r="E8" s="18"/>
      <c r="F8" s="19"/>
      <c r="G8" s="406"/>
      <c r="H8" s="267"/>
      <c r="I8" s="307"/>
      <c r="J8" s="289"/>
      <c r="K8" s="20"/>
      <c r="L8" s="20"/>
      <c r="M8" s="18"/>
    </row>
    <row r="9" ht="12.75" customHeight="1" spans="1:13">
      <c r="A9" s="17"/>
      <c r="B9" s="18"/>
      <c r="C9" s="18"/>
      <c r="D9" s="34"/>
      <c r="E9" s="18"/>
      <c r="F9" s="19"/>
      <c r="G9" s="406"/>
      <c r="H9" s="267"/>
      <c r="I9" s="307"/>
      <c r="J9" s="289"/>
      <c r="K9" s="20"/>
      <c r="L9" s="20"/>
      <c r="M9" s="18"/>
    </row>
    <row r="10" ht="12.75" customHeight="1" spans="1:13">
      <c r="A10" s="17"/>
      <c r="B10" s="18"/>
      <c r="C10" s="18"/>
      <c r="D10" s="34"/>
      <c r="E10" s="18"/>
      <c r="F10" s="19"/>
      <c r="G10" s="406"/>
      <c r="H10" s="267"/>
      <c r="I10" s="307"/>
      <c r="J10" s="289"/>
      <c r="K10" s="20"/>
      <c r="L10" s="20"/>
      <c r="M10" s="18"/>
    </row>
    <row r="11" ht="12.75" customHeight="1" spans="1:13">
      <c r="A11" s="17"/>
      <c r="B11" s="18"/>
      <c r="C11" s="18"/>
      <c r="D11" s="34"/>
      <c r="E11" s="18"/>
      <c r="F11" s="19"/>
      <c r="G11" s="406"/>
      <c r="H11" s="267"/>
      <c r="I11" s="307"/>
      <c r="J11" s="289"/>
      <c r="K11" s="20"/>
      <c r="L11" s="20"/>
      <c r="M11" s="18"/>
    </row>
    <row r="12" ht="12.75" customHeight="1" spans="1:13">
      <c r="A12" s="17"/>
      <c r="B12" s="18"/>
      <c r="C12" s="18"/>
      <c r="D12" s="34"/>
      <c r="E12" s="18"/>
      <c r="F12" s="19"/>
      <c r="G12" s="406"/>
      <c r="H12" s="267"/>
      <c r="I12" s="307"/>
      <c r="J12" s="289"/>
      <c r="K12" s="20"/>
      <c r="L12" s="20"/>
      <c r="M12" s="18"/>
    </row>
    <row r="13" ht="12.75" customHeight="1" spans="1:13">
      <c r="A13" s="17"/>
      <c r="B13" s="18"/>
      <c r="C13" s="18"/>
      <c r="D13" s="34"/>
      <c r="E13" s="18"/>
      <c r="F13" s="19"/>
      <c r="G13" s="406"/>
      <c r="H13" s="267"/>
      <c r="I13" s="307"/>
      <c r="J13" s="289"/>
      <c r="K13" s="20"/>
      <c r="L13" s="20"/>
      <c r="M13" s="18"/>
    </row>
    <row r="14" ht="12.75" customHeight="1" spans="1:13">
      <c r="A14" s="17"/>
      <c r="B14" s="18"/>
      <c r="C14" s="18"/>
      <c r="D14" s="34"/>
      <c r="E14" s="18"/>
      <c r="F14" s="19"/>
      <c r="G14" s="406"/>
      <c r="H14" s="267"/>
      <c r="I14" s="307"/>
      <c r="J14" s="289"/>
      <c r="K14" s="20"/>
      <c r="L14" s="20"/>
      <c r="M14" s="18"/>
    </row>
    <row r="15" ht="12.75" customHeight="1" spans="1:13">
      <c r="A15" s="17"/>
      <c r="B15" s="18"/>
      <c r="C15" s="18"/>
      <c r="D15" s="34"/>
      <c r="E15" s="18"/>
      <c r="F15" s="19"/>
      <c r="G15" s="406"/>
      <c r="H15" s="267"/>
      <c r="I15" s="307"/>
      <c r="J15" s="289"/>
      <c r="K15" s="20"/>
      <c r="L15" s="20"/>
      <c r="M15" s="18"/>
    </row>
    <row r="16" ht="12.75" customHeight="1" spans="1:13">
      <c r="A16" s="17"/>
      <c r="B16" s="18"/>
      <c r="C16" s="18"/>
      <c r="D16" s="34"/>
      <c r="E16" s="18"/>
      <c r="F16" s="19"/>
      <c r="G16" s="406"/>
      <c r="H16" s="267"/>
      <c r="I16" s="307"/>
      <c r="J16" s="289"/>
      <c r="K16" s="20"/>
      <c r="L16" s="20"/>
      <c r="M16" s="18"/>
    </row>
    <row r="17" ht="12.75" customHeight="1" spans="1:13">
      <c r="A17" s="17"/>
      <c r="B17" s="18"/>
      <c r="C17" s="18"/>
      <c r="D17" s="34"/>
      <c r="E17" s="18"/>
      <c r="F17" s="19"/>
      <c r="G17" s="406"/>
      <c r="H17" s="267"/>
      <c r="I17" s="307"/>
      <c r="J17" s="289"/>
      <c r="K17" s="20"/>
      <c r="L17" s="20"/>
      <c r="M17" s="18"/>
    </row>
    <row r="18" ht="12.75" customHeight="1" spans="1:13">
      <c r="A18" s="17"/>
      <c r="B18" s="18"/>
      <c r="C18" s="18"/>
      <c r="D18" s="34"/>
      <c r="E18" s="18"/>
      <c r="F18" s="19"/>
      <c r="G18" s="406"/>
      <c r="H18" s="267"/>
      <c r="I18" s="307"/>
      <c r="J18" s="289"/>
      <c r="K18" s="20"/>
      <c r="L18" s="20"/>
      <c r="M18" s="18"/>
    </row>
    <row r="19" ht="12.75" customHeight="1" spans="1:13">
      <c r="A19" s="17" t="str">
        <f t="shared" ref="A19" si="1">IF(B19="","",ROW()-6)</f>
        <v/>
      </c>
      <c r="B19" s="18"/>
      <c r="C19" s="18"/>
      <c r="D19" s="34"/>
      <c r="E19" s="18"/>
      <c r="F19" s="19"/>
      <c r="G19" s="406"/>
      <c r="H19" s="267"/>
      <c r="I19" s="307"/>
      <c r="J19" s="289"/>
      <c r="K19" s="20"/>
      <c r="L19" s="20"/>
      <c r="M19" s="18"/>
    </row>
    <row r="20" customHeight="1" spans="1:13">
      <c r="A20" s="33" t="s">
        <v>932</v>
      </c>
      <c r="B20" s="407"/>
      <c r="C20" s="407"/>
      <c r="D20" s="407"/>
      <c r="E20" s="407"/>
      <c r="F20" s="39"/>
      <c r="G20" s="39"/>
      <c r="H20" s="408"/>
      <c r="I20" s="40">
        <f>SUM(I7:I19)</f>
        <v>0</v>
      </c>
      <c r="J20" s="40">
        <f>SUM(J7:J19)</f>
        <v>0</v>
      </c>
      <c r="K20" s="40">
        <f>SUM(K7:K19)</f>
        <v>0</v>
      </c>
      <c r="L20" s="20" t="str">
        <f t="shared" ref="L20:L22" si="2">IF(I20=0,"",(K20-I20+J20)/(I20-J20)*100)</f>
        <v/>
      </c>
      <c r="M20" s="39"/>
    </row>
    <row r="21" customHeight="1" spans="1:13">
      <c r="A21" s="286" t="s">
        <v>933</v>
      </c>
      <c r="B21" s="407"/>
      <c r="C21" s="407"/>
      <c r="D21" s="407"/>
      <c r="E21" s="407"/>
      <c r="F21" s="39"/>
      <c r="G21" s="39"/>
      <c r="H21" s="408"/>
      <c r="I21" s="40">
        <f>J20</f>
        <v>0</v>
      </c>
      <c r="J21" s="40"/>
      <c r="K21" s="40"/>
      <c r="L21" s="20"/>
      <c r="M21" s="39"/>
    </row>
    <row r="22" customHeight="1" spans="1:13">
      <c r="A22" s="83" t="s">
        <v>934</v>
      </c>
      <c r="B22" s="407"/>
      <c r="C22" s="407"/>
      <c r="D22" s="407"/>
      <c r="E22" s="407"/>
      <c r="F22" s="39"/>
      <c r="G22" s="39"/>
      <c r="H22" s="408"/>
      <c r="I22" s="40">
        <f>I20-I21</f>
        <v>0</v>
      </c>
      <c r="J22" s="40"/>
      <c r="K22" s="40">
        <f t="shared" ref="K22" si="3">K20-K21</f>
        <v>0</v>
      </c>
      <c r="L22" s="20" t="str">
        <f t="shared" si="2"/>
        <v/>
      </c>
      <c r="M22" s="39"/>
    </row>
    <row r="23" customHeight="1" spans="1:14">
      <c r="A23" s="7" t="str">
        <f>基本信息输入表!$K$6&amp;"填表人："&amp;基本信息输入表!$M$25</f>
        <v>产权持有单位填表人：刘亚鑫</v>
      </c>
      <c r="K23" s="7" t="str">
        <f>"评估人员："&amp;基本信息输入表!$Q$25</f>
        <v>评估人员：王庆国</v>
      </c>
      <c r="N23" s="196" t="s">
        <v>838</v>
      </c>
    </row>
    <row r="24" customHeight="1" spans="1:1">
      <c r="A24" s="7" t="str">
        <f>"填表日期："&amp;YEAR(基本信息输入表!$O$25)&amp;"年"&amp;MONTH(基本信息输入表!$O$25)&amp;"月"&amp;DAY(基本信息输入表!$O$25)&amp;"日"</f>
        <v>填表日期：2025年2月22日</v>
      </c>
    </row>
  </sheetData>
  <mergeCells count="5">
    <mergeCell ref="A2:M2"/>
    <mergeCell ref="A3:M3"/>
    <mergeCell ref="A20:B20"/>
    <mergeCell ref="A21:B21"/>
    <mergeCell ref="A22:B22"/>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workbookViewId="0">
      <selection activeCell="U622" sqref="U622"/>
    </sheetView>
  </sheetViews>
  <sheetFormatPr defaultColWidth="9" defaultRowHeight="15.75" customHeight="1"/>
  <cols>
    <col min="1" max="1" width="6.2" style="7" customWidth="1"/>
    <col min="2" max="2" width="22.7" style="7" customWidth="1"/>
    <col min="3" max="3" width="8" style="7" customWidth="1"/>
    <col min="4" max="4" width="8" style="225" customWidth="1"/>
    <col min="5" max="5" width="9.7" style="7" customWidth="1"/>
    <col min="6" max="6" width="4.7" style="7" customWidth="1"/>
    <col min="7" max="7" width="11.2" style="7" customWidth="1"/>
    <col min="8" max="8" width="9.7" style="7" customWidth="1"/>
    <col min="9" max="9" width="11.2" style="7" customWidth="1"/>
    <col min="10" max="10" width="11.4" style="7" customWidth="1"/>
    <col min="11" max="11" width="12.2" style="7" customWidth="1"/>
    <col min="12" max="12" width="7.9" style="7" customWidth="1"/>
    <col min="13" max="13" width="16.7" style="7" customWidth="1"/>
    <col min="14" max="14" width="8.2" style="6" customWidth="1"/>
    <col min="15" max="16" width="9" style="7" customWidth="1"/>
    <col min="17" max="16384" width="9" style="7"/>
  </cols>
  <sheetData>
    <row r="1" customHeight="1" spans="1:1">
      <c r="A1" s="8" t="s">
        <v>0</v>
      </c>
    </row>
    <row r="2" s="5" customFormat="1" ht="30" customHeight="1" spans="1:14">
      <c r="A2" s="9" t="s">
        <v>22</v>
      </c>
      <c r="N2" s="10"/>
    </row>
    <row r="3" customHeight="1" spans="1:1">
      <c r="A3" s="6" t="str">
        <f>"评估基准日："&amp;TEXT(基本信息输入表!M7,"yyyy年mm月dd日")</f>
        <v>评估基准日：2025年02月20日</v>
      </c>
    </row>
    <row r="4" ht="14.25" customHeight="1" spans="1:13">
      <c r="A4" s="6"/>
      <c r="B4" s="6"/>
      <c r="C4" s="6"/>
      <c r="D4" s="283"/>
      <c r="E4" s="6"/>
      <c r="F4" s="6"/>
      <c r="G4" s="6"/>
      <c r="H4" s="6"/>
      <c r="I4" s="6"/>
      <c r="J4" s="6"/>
      <c r="K4" s="6"/>
      <c r="L4" s="6"/>
      <c r="M4" s="11" t="s">
        <v>935</v>
      </c>
    </row>
    <row r="5" customHeight="1" spans="1:13">
      <c r="A5" s="7" t="str">
        <f>基本信息输入表!K6&amp;"："&amp;基本信息输入表!M6</f>
        <v>产权持有单位：中国石油天然气股份有限公司塔里木油田分公司塔西南勘探开发公司</v>
      </c>
      <c r="M5" s="82" t="s">
        <v>847</v>
      </c>
    </row>
    <row r="6" s="6" customFormat="1" customHeight="1" spans="1:13">
      <c r="A6" s="15" t="s">
        <v>4</v>
      </c>
      <c r="B6" s="15" t="s">
        <v>936</v>
      </c>
      <c r="C6" s="15" t="s">
        <v>919</v>
      </c>
      <c r="D6" s="276" t="s">
        <v>937</v>
      </c>
      <c r="E6" s="15" t="s">
        <v>921</v>
      </c>
      <c r="F6" s="15" t="s">
        <v>849</v>
      </c>
      <c r="G6" s="15" t="s">
        <v>850</v>
      </c>
      <c r="H6" s="15" t="s">
        <v>938</v>
      </c>
      <c r="I6" s="83" t="s">
        <v>766</v>
      </c>
      <c r="J6" s="83" t="s">
        <v>939</v>
      </c>
      <c r="K6" s="15" t="s">
        <v>7</v>
      </c>
      <c r="L6" s="15" t="s">
        <v>729</v>
      </c>
      <c r="M6" s="15" t="s">
        <v>176</v>
      </c>
    </row>
    <row r="7" customHeight="1" spans="1:14">
      <c r="A7" s="194"/>
      <c r="B7" s="194"/>
      <c r="C7" s="194"/>
      <c r="D7" s="194"/>
      <c r="E7" s="194"/>
      <c r="F7" s="194"/>
      <c r="G7" s="194"/>
      <c r="H7" s="194"/>
      <c r="I7" s="159"/>
      <c r="J7" s="159"/>
      <c r="K7" s="194"/>
      <c r="L7" s="194"/>
      <c r="M7" s="194"/>
      <c r="N7" s="196" t="s">
        <v>852</v>
      </c>
    </row>
    <row r="8" ht="12.75" customHeight="1" spans="1:13">
      <c r="A8" s="286" t="str">
        <f t="shared" ref="A8:A19" si="0">IF(B8="","",ROW()-7)</f>
        <v/>
      </c>
      <c r="B8" s="18"/>
      <c r="C8" s="18"/>
      <c r="D8" s="19"/>
      <c r="E8" s="80"/>
      <c r="F8" s="18"/>
      <c r="G8" s="20"/>
      <c r="H8" s="47"/>
      <c r="I8" s="307"/>
      <c r="J8" s="289"/>
      <c r="K8" s="20"/>
      <c r="L8" s="20"/>
      <c r="M8" s="18"/>
    </row>
    <row r="9" ht="12.75" customHeight="1" spans="1:13">
      <c r="A9" s="286"/>
      <c r="B9" s="18"/>
      <c r="C9" s="18"/>
      <c r="D9" s="19"/>
      <c r="E9" s="80"/>
      <c r="F9" s="18"/>
      <c r="G9" s="20"/>
      <c r="H9" s="47"/>
      <c r="I9" s="307"/>
      <c r="J9" s="289"/>
      <c r="K9" s="20"/>
      <c r="L9" s="20"/>
      <c r="M9" s="18"/>
    </row>
    <row r="10" ht="12.75" customHeight="1" spans="1:13">
      <c r="A10" s="286"/>
      <c r="B10" s="18"/>
      <c r="C10" s="18"/>
      <c r="D10" s="19"/>
      <c r="E10" s="80"/>
      <c r="F10" s="18"/>
      <c r="G10" s="20"/>
      <c r="H10" s="47"/>
      <c r="I10" s="307"/>
      <c r="J10" s="289"/>
      <c r="K10" s="20"/>
      <c r="L10" s="20"/>
      <c r="M10" s="18"/>
    </row>
    <row r="11" ht="12.75" customHeight="1" spans="1:13">
      <c r="A11" s="286"/>
      <c r="B11" s="18"/>
      <c r="C11" s="18"/>
      <c r="D11" s="19"/>
      <c r="E11" s="80"/>
      <c r="F11" s="18"/>
      <c r="G11" s="20"/>
      <c r="H11" s="47"/>
      <c r="I11" s="307"/>
      <c r="J11" s="289"/>
      <c r="K11" s="20"/>
      <c r="L11" s="20"/>
      <c r="M11" s="18"/>
    </row>
    <row r="12" ht="12.75" customHeight="1" spans="1:13">
      <c r="A12" s="286"/>
      <c r="B12" s="18"/>
      <c r="C12" s="18"/>
      <c r="D12" s="19"/>
      <c r="E12" s="80"/>
      <c r="F12" s="18"/>
      <c r="G12" s="20"/>
      <c r="H12" s="47"/>
      <c r="I12" s="307"/>
      <c r="J12" s="289"/>
      <c r="K12" s="20"/>
      <c r="L12" s="20"/>
      <c r="M12" s="18"/>
    </row>
    <row r="13" ht="12.75" customHeight="1" spans="1:13">
      <c r="A13" s="286"/>
      <c r="B13" s="18"/>
      <c r="C13" s="18"/>
      <c r="D13" s="19"/>
      <c r="E13" s="80"/>
      <c r="F13" s="18"/>
      <c r="G13" s="20"/>
      <c r="H13" s="47"/>
      <c r="I13" s="307"/>
      <c r="J13" s="289"/>
      <c r="K13" s="20"/>
      <c r="L13" s="20"/>
      <c r="M13" s="18"/>
    </row>
    <row r="14" ht="12.75" customHeight="1" spans="1:13">
      <c r="A14" s="286"/>
      <c r="B14" s="18"/>
      <c r="C14" s="18"/>
      <c r="D14" s="19"/>
      <c r="E14" s="80"/>
      <c r="F14" s="18"/>
      <c r="G14" s="20"/>
      <c r="H14" s="47"/>
      <c r="I14" s="307"/>
      <c r="J14" s="289"/>
      <c r="K14" s="20"/>
      <c r="L14" s="20"/>
      <c r="M14" s="18"/>
    </row>
    <row r="15" ht="12.75" customHeight="1" spans="1:13">
      <c r="A15" s="286"/>
      <c r="B15" s="18"/>
      <c r="C15" s="18"/>
      <c r="D15" s="19"/>
      <c r="E15" s="80"/>
      <c r="F15" s="18"/>
      <c r="G15" s="20"/>
      <c r="H15" s="47"/>
      <c r="I15" s="307"/>
      <c r="J15" s="289"/>
      <c r="K15" s="20"/>
      <c r="L15" s="20"/>
      <c r="M15" s="18"/>
    </row>
    <row r="16" ht="12.75" customHeight="1" spans="1:13">
      <c r="A16" s="286"/>
      <c r="B16" s="18"/>
      <c r="C16" s="18"/>
      <c r="D16" s="19"/>
      <c r="E16" s="80"/>
      <c r="F16" s="18"/>
      <c r="G16" s="20"/>
      <c r="H16" s="47"/>
      <c r="I16" s="307"/>
      <c r="J16" s="289"/>
      <c r="K16" s="20"/>
      <c r="L16" s="20"/>
      <c r="M16" s="18"/>
    </row>
    <row r="17" ht="12.75" customHeight="1" spans="1:13">
      <c r="A17" s="286"/>
      <c r="B17" s="18"/>
      <c r="C17" s="18"/>
      <c r="D17" s="19"/>
      <c r="E17" s="80"/>
      <c r="F17" s="18"/>
      <c r="G17" s="20"/>
      <c r="H17" s="47"/>
      <c r="I17" s="307"/>
      <c r="J17" s="289"/>
      <c r="K17" s="20"/>
      <c r="L17" s="20"/>
      <c r="M17" s="18"/>
    </row>
    <row r="18" ht="12.75" customHeight="1" spans="1:13">
      <c r="A18" s="286"/>
      <c r="B18" s="18"/>
      <c r="C18" s="18"/>
      <c r="D18" s="19"/>
      <c r="E18" s="80"/>
      <c r="F18" s="18"/>
      <c r="G18" s="20"/>
      <c r="H18" s="47"/>
      <c r="I18" s="307"/>
      <c r="J18" s="289"/>
      <c r="K18" s="20"/>
      <c r="L18" s="20"/>
      <c r="M18" s="18"/>
    </row>
    <row r="19" ht="12.75" customHeight="1" spans="1:13">
      <c r="A19" s="286" t="str">
        <f t="shared" si="0"/>
        <v/>
      </c>
      <c r="B19" s="18"/>
      <c r="C19" s="18"/>
      <c r="D19" s="19"/>
      <c r="E19" s="80"/>
      <c r="F19" s="18"/>
      <c r="G19" s="20"/>
      <c r="H19" s="47"/>
      <c r="I19" s="307"/>
      <c r="J19" s="289"/>
      <c r="K19" s="20"/>
      <c r="L19" s="20"/>
      <c r="M19" s="18"/>
    </row>
    <row r="20" ht="12.75" customHeight="1" spans="1:13">
      <c r="A20" s="17" t="s">
        <v>940</v>
      </c>
      <c r="B20" s="164"/>
      <c r="C20" s="18"/>
      <c r="D20" s="46"/>
      <c r="E20" s="80"/>
      <c r="F20" s="18"/>
      <c r="G20" s="20"/>
      <c r="H20" s="47"/>
      <c r="I20" s="20">
        <f>SUM(I8:I19)</f>
        <v>0</v>
      </c>
      <c r="J20" s="20">
        <f>SUM(J8:J19)</f>
        <v>0</v>
      </c>
      <c r="K20" s="20">
        <f>SUM(K8:K19)</f>
        <v>0</v>
      </c>
      <c r="L20" s="20" t="str">
        <f t="shared" ref="L20:L22" si="1">IF(I20=0,"",(K20-I20+J20)/(I20-J20)*100)</f>
        <v/>
      </c>
      <c r="M20" s="18"/>
    </row>
    <row r="21" ht="12.75" customHeight="1" spans="1:13">
      <c r="A21" s="17" t="s">
        <v>941</v>
      </c>
      <c r="B21" s="164"/>
      <c r="C21" s="18"/>
      <c r="D21" s="46"/>
      <c r="E21" s="80"/>
      <c r="F21" s="18"/>
      <c r="G21" s="20"/>
      <c r="H21" s="47"/>
      <c r="I21" s="20">
        <f>J20</f>
        <v>0</v>
      </c>
      <c r="J21" s="20"/>
      <c r="K21" s="20"/>
      <c r="L21" s="20"/>
      <c r="M21" s="18"/>
    </row>
    <row r="22" customHeight="1" spans="1:13">
      <c r="A22" s="21" t="s">
        <v>942</v>
      </c>
      <c r="B22" s="168"/>
      <c r="C22" s="24"/>
      <c r="D22" s="404"/>
      <c r="E22" s="24"/>
      <c r="F22" s="24"/>
      <c r="G22" s="24"/>
      <c r="H22" s="24"/>
      <c r="I22" s="28">
        <f>I20-I21</f>
        <v>0</v>
      </c>
      <c r="J22" s="28"/>
      <c r="K22" s="28">
        <f>K20</f>
        <v>0</v>
      </c>
      <c r="L22" s="20" t="str">
        <f t="shared" si="1"/>
        <v/>
      </c>
      <c r="M22" s="24"/>
    </row>
    <row r="23" customHeight="1" spans="1:14">
      <c r="A23" s="7" t="str">
        <f>基本信息输入表!$K$6&amp;"填表人："&amp;基本信息输入表!$M$26</f>
        <v>产权持有单位填表人：刘亚鑫</v>
      </c>
      <c r="K23" s="7" t="str">
        <f>"评估人员："&amp;基本信息输入表!$Q$26</f>
        <v>评估人员：王庆国</v>
      </c>
      <c r="N23" s="196" t="s">
        <v>838</v>
      </c>
    </row>
    <row r="24" customHeight="1" spans="1:1">
      <c r="A24" s="7" t="str">
        <f>"填表日期："&amp;YEAR(基本信息输入表!$O$26)&amp;"年"&amp;MONTH(基本信息输入表!$O$26)&amp;"月"&amp;DAY(基本信息输入表!$O$26)&amp;"日"</f>
        <v>填表日期：2025年2月22日</v>
      </c>
    </row>
  </sheetData>
  <mergeCells count="18">
    <mergeCell ref="A2:M2"/>
    <mergeCell ref="A3:M3"/>
    <mergeCell ref="A20:B20"/>
    <mergeCell ref="A21:B21"/>
    <mergeCell ref="A22:B22"/>
    <mergeCell ref="A6:A7"/>
    <mergeCell ref="B6:B7"/>
    <mergeCell ref="C6:C7"/>
    <mergeCell ref="D6:D7"/>
    <mergeCell ref="E6:E7"/>
    <mergeCell ref="F6:F7"/>
    <mergeCell ref="G6:G7"/>
    <mergeCell ref="H6:H7"/>
    <mergeCell ref="I6:I7"/>
    <mergeCell ref="J6:J7"/>
    <mergeCell ref="K6:K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zoomScale="96" zoomScaleNormal="96" workbookViewId="0">
      <selection activeCell="U622" sqref="U622"/>
    </sheetView>
  </sheetViews>
  <sheetFormatPr defaultColWidth="9" defaultRowHeight="15.75" customHeight="1"/>
  <cols>
    <col min="1" max="1" width="8.7" style="7" customWidth="1"/>
    <col min="2" max="2" width="21" style="7" customWidth="1"/>
    <col min="3" max="3" width="8" style="7" customWidth="1"/>
    <col min="4" max="4" width="8" style="225" customWidth="1"/>
    <col min="5" max="5" width="9.7" style="7" customWidth="1"/>
    <col min="6" max="6" width="4.7" style="7" customWidth="1"/>
    <col min="7" max="7" width="11.2" style="7" customWidth="1"/>
    <col min="8" max="9" width="12.2" style="7" customWidth="1"/>
    <col min="10" max="10" width="11.2" style="7" customWidth="1"/>
    <col min="11" max="11" width="7.7" style="7" customWidth="1"/>
    <col min="12" max="12" width="16.7" style="7" customWidth="1"/>
    <col min="13" max="13" width="8.7" style="7" customWidth="1"/>
    <col min="14" max="15" width="9" style="7" customWidth="1"/>
    <col min="16" max="16384" width="9" style="7"/>
  </cols>
  <sheetData>
    <row r="1" customHeight="1" spans="1:1">
      <c r="A1" s="8" t="s">
        <v>0</v>
      </c>
    </row>
    <row r="2" s="5" customFormat="1" ht="30" customHeight="1" spans="1:1">
      <c r="A2" s="9" t="s">
        <v>26</v>
      </c>
    </row>
    <row r="3" customHeight="1" spans="1:1">
      <c r="A3" s="6" t="str">
        <f>"评估基准日："&amp;TEXT(基本信息输入表!M7,"yyyy年mm月dd日")</f>
        <v>评估基准日：2025年02月20日</v>
      </c>
    </row>
    <row r="4" ht="14.25" customHeight="1" spans="1:12">
      <c r="A4" s="6"/>
      <c r="B4" s="6"/>
      <c r="C4" s="6"/>
      <c r="D4" s="283"/>
      <c r="E4" s="6"/>
      <c r="F4" s="6"/>
      <c r="G4" s="6"/>
      <c r="H4" s="6"/>
      <c r="I4" s="6"/>
      <c r="J4" s="6"/>
      <c r="K4" s="6"/>
      <c r="L4" s="11" t="s">
        <v>943</v>
      </c>
    </row>
    <row r="5" customHeight="1" spans="1:12">
      <c r="A5" s="7" t="str">
        <f>基本信息输入表!K6&amp;"："&amp;基本信息输入表!M6</f>
        <v>产权持有单位：中国石油天然气股份有限公司塔里木油田分公司塔西南勘探开发公司</v>
      </c>
      <c r="F5" s="71"/>
      <c r="L5" s="82" t="s">
        <v>847</v>
      </c>
    </row>
    <row r="6" s="6" customFormat="1" ht="16.5" customHeight="1" spans="1:12">
      <c r="A6" s="15" t="s">
        <v>4</v>
      </c>
      <c r="B6" s="15" t="s">
        <v>918</v>
      </c>
      <c r="C6" s="15" t="s">
        <v>919</v>
      </c>
      <c r="D6" s="284" t="s">
        <v>920</v>
      </c>
      <c r="E6" s="70" t="s">
        <v>921</v>
      </c>
      <c r="F6" s="70" t="s">
        <v>849</v>
      </c>
      <c r="G6" s="70" t="s">
        <v>850</v>
      </c>
      <c r="H6" s="83" t="s">
        <v>766</v>
      </c>
      <c r="I6" s="33" t="s">
        <v>760</v>
      </c>
      <c r="J6" s="15" t="s">
        <v>7</v>
      </c>
      <c r="K6" s="15" t="s">
        <v>729</v>
      </c>
      <c r="L6" s="15" t="s">
        <v>176</v>
      </c>
    </row>
    <row r="7" customHeight="1" spans="1:13">
      <c r="A7" s="194"/>
      <c r="B7" s="194"/>
      <c r="C7" s="194"/>
      <c r="D7" s="194"/>
      <c r="E7" s="194"/>
      <c r="F7" s="194"/>
      <c r="G7" s="194"/>
      <c r="H7" s="159"/>
      <c r="I7" s="159"/>
      <c r="J7" s="194"/>
      <c r="K7" s="194"/>
      <c r="L7" s="194"/>
      <c r="M7" s="196" t="s">
        <v>852</v>
      </c>
    </row>
    <row r="8" spans="1:13">
      <c r="A8" s="17" t="str">
        <f t="shared" ref="A8:A19" si="0">IF(B8="","",ROW()-7)</f>
        <v/>
      </c>
      <c r="B8" s="18"/>
      <c r="C8" s="18"/>
      <c r="D8" s="19"/>
      <c r="E8" s="80"/>
      <c r="F8" s="18"/>
      <c r="G8" s="20"/>
      <c r="H8" s="307"/>
      <c r="I8" s="289"/>
      <c r="J8" s="289"/>
      <c r="K8" s="20"/>
      <c r="L8" s="18"/>
      <c r="M8" s="6"/>
    </row>
    <row r="9" spans="1:13">
      <c r="A9" s="17"/>
      <c r="B9" s="18"/>
      <c r="C9" s="18"/>
      <c r="D9" s="19"/>
      <c r="E9" s="80"/>
      <c r="F9" s="18"/>
      <c r="G9" s="20"/>
      <c r="H9" s="307"/>
      <c r="I9" s="289"/>
      <c r="J9" s="289"/>
      <c r="K9" s="20"/>
      <c r="L9" s="18"/>
      <c r="M9" s="6"/>
    </row>
    <row r="10" spans="1:13">
      <c r="A10" s="17"/>
      <c r="B10" s="18"/>
      <c r="C10" s="18"/>
      <c r="D10" s="19"/>
      <c r="E10" s="80"/>
      <c r="F10" s="18"/>
      <c r="G10" s="20"/>
      <c r="H10" s="307"/>
      <c r="I10" s="289"/>
      <c r="J10" s="289"/>
      <c r="K10" s="20"/>
      <c r="L10" s="18"/>
      <c r="M10" s="6"/>
    </row>
    <row r="11" spans="1:13">
      <c r="A11" s="17"/>
      <c r="B11" s="18"/>
      <c r="C11" s="18"/>
      <c r="D11" s="19"/>
      <c r="E11" s="80"/>
      <c r="F11" s="18"/>
      <c r="G11" s="20"/>
      <c r="H11" s="307"/>
      <c r="I11" s="289"/>
      <c r="J11" s="289"/>
      <c r="K11" s="20"/>
      <c r="L11" s="18"/>
      <c r="M11" s="6"/>
    </row>
    <row r="12" spans="1:13">
      <c r="A12" s="17"/>
      <c r="B12" s="18"/>
      <c r="C12" s="18"/>
      <c r="D12" s="19"/>
      <c r="E12" s="80"/>
      <c r="F12" s="18"/>
      <c r="G12" s="20"/>
      <c r="H12" s="307"/>
      <c r="I12" s="289"/>
      <c r="J12" s="289"/>
      <c r="K12" s="20"/>
      <c r="L12" s="18"/>
      <c r="M12" s="6"/>
    </row>
    <row r="13" spans="1:13">
      <c r="A13" s="17"/>
      <c r="B13" s="18"/>
      <c r="C13" s="18"/>
      <c r="D13" s="19"/>
      <c r="E13" s="80"/>
      <c r="F13" s="18"/>
      <c r="G13" s="20"/>
      <c r="H13" s="307"/>
      <c r="I13" s="289"/>
      <c r="J13" s="289"/>
      <c r="K13" s="20"/>
      <c r="L13" s="18"/>
      <c r="M13" s="6"/>
    </row>
    <row r="14" spans="1:13">
      <c r="A14" s="17"/>
      <c r="B14" s="18"/>
      <c r="C14" s="18"/>
      <c r="D14" s="19"/>
      <c r="E14" s="80"/>
      <c r="F14" s="18"/>
      <c r="G14" s="20"/>
      <c r="H14" s="307"/>
      <c r="I14" s="289"/>
      <c r="J14" s="289"/>
      <c r="K14" s="20"/>
      <c r="L14" s="18"/>
      <c r="M14" s="6"/>
    </row>
    <row r="15" spans="1:13">
      <c r="A15" s="17"/>
      <c r="B15" s="18"/>
      <c r="C15" s="18"/>
      <c r="D15" s="19"/>
      <c r="E15" s="80"/>
      <c r="F15" s="18"/>
      <c r="G15" s="20"/>
      <c r="H15" s="307"/>
      <c r="I15" s="289"/>
      <c r="J15" s="289"/>
      <c r="K15" s="20"/>
      <c r="L15" s="18"/>
      <c r="M15" s="6"/>
    </row>
    <row r="16" spans="1:13">
      <c r="A16" s="17"/>
      <c r="B16" s="18"/>
      <c r="C16" s="18"/>
      <c r="D16" s="19"/>
      <c r="E16" s="80"/>
      <c r="F16" s="18"/>
      <c r="G16" s="20"/>
      <c r="H16" s="307"/>
      <c r="I16" s="289"/>
      <c r="J16" s="289"/>
      <c r="K16" s="20"/>
      <c r="L16" s="18"/>
      <c r="M16" s="6"/>
    </row>
    <row r="17" spans="1:13">
      <c r="A17" s="17"/>
      <c r="B17" s="18"/>
      <c r="C17" s="18"/>
      <c r="D17" s="19"/>
      <c r="E17" s="80"/>
      <c r="F17" s="18"/>
      <c r="G17" s="20"/>
      <c r="H17" s="307"/>
      <c r="I17" s="289"/>
      <c r="J17" s="289"/>
      <c r="K17" s="20"/>
      <c r="L17" s="18"/>
      <c r="M17" s="6"/>
    </row>
    <row r="18" spans="1:13">
      <c r="A18" s="17"/>
      <c r="B18" s="18"/>
      <c r="C18" s="18"/>
      <c r="D18" s="19"/>
      <c r="E18" s="80"/>
      <c r="F18" s="18"/>
      <c r="G18" s="20"/>
      <c r="H18" s="307"/>
      <c r="I18" s="289"/>
      <c r="J18" s="289"/>
      <c r="K18" s="20"/>
      <c r="L18" s="18"/>
      <c r="M18" s="6"/>
    </row>
    <row r="19" spans="1:13">
      <c r="A19" s="17" t="str">
        <f t="shared" si="0"/>
        <v/>
      </c>
      <c r="B19" s="18"/>
      <c r="C19" s="18"/>
      <c r="D19" s="19"/>
      <c r="E19" s="80"/>
      <c r="F19" s="18"/>
      <c r="G19" s="20"/>
      <c r="H19" s="307"/>
      <c r="I19" s="289"/>
      <c r="J19" s="289"/>
      <c r="K19" s="20"/>
      <c r="L19" s="18"/>
      <c r="M19" s="6"/>
    </row>
    <row r="20" spans="1:12">
      <c r="A20" s="17" t="s">
        <v>944</v>
      </c>
      <c r="B20" s="164"/>
      <c r="C20" s="18"/>
      <c r="D20" s="46"/>
      <c r="E20" s="80"/>
      <c r="F20" s="18"/>
      <c r="G20" s="20"/>
      <c r="H20" s="290">
        <f>SUM(H8:H19)</f>
        <v>0</v>
      </c>
      <c r="I20" s="290">
        <f>SUM(I8:I19)</f>
        <v>0</v>
      </c>
      <c r="J20" s="290">
        <f>SUM(J8:J19)</f>
        <v>0</v>
      </c>
      <c r="K20" s="20" t="str">
        <f t="shared" ref="K20:K23" si="1">IF(H20=0,"",(J20-H20+I20)/(H20-I20)*100)</f>
        <v/>
      </c>
      <c r="L20" s="18"/>
    </row>
    <row r="21" spans="1:12">
      <c r="A21" s="17" t="s">
        <v>923</v>
      </c>
      <c r="B21" s="164"/>
      <c r="C21" s="18"/>
      <c r="D21" s="46"/>
      <c r="E21" s="80"/>
      <c r="F21" s="18"/>
      <c r="G21" s="20"/>
      <c r="H21" s="290">
        <f>I20</f>
        <v>0</v>
      </c>
      <c r="I21" s="290"/>
      <c r="J21" s="290"/>
      <c r="K21" s="20"/>
      <c r="L21" s="18"/>
    </row>
    <row r="22" spans="1:12">
      <c r="A22" s="17" t="s">
        <v>924</v>
      </c>
      <c r="B22" s="164"/>
      <c r="C22" s="18"/>
      <c r="D22" s="46"/>
      <c r="E22" s="80"/>
      <c r="F22" s="18"/>
      <c r="G22" s="20"/>
      <c r="H22" s="290"/>
      <c r="I22" s="290"/>
      <c r="J22" s="290">
        <f>H21</f>
        <v>0</v>
      </c>
      <c r="K22" s="20"/>
      <c r="L22" s="18"/>
    </row>
    <row r="23" spans="1:12">
      <c r="A23" s="403" t="s">
        <v>764</v>
      </c>
      <c r="B23" s="168"/>
      <c r="C23" s="24"/>
      <c r="D23" s="288"/>
      <c r="E23" s="24"/>
      <c r="F23" s="24"/>
      <c r="G23" s="24"/>
      <c r="H23" s="290">
        <f>H20-H21</f>
        <v>0</v>
      </c>
      <c r="I23" s="291"/>
      <c r="J23" s="290">
        <f>J20-J22</f>
        <v>0</v>
      </c>
      <c r="K23" s="20" t="str">
        <f t="shared" si="1"/>
        <v/>
      </c>
      <c r="L23" s="24"/>
    </row>
    <row r="24" customHeight="1" spans="1:13">
      <c r="A24" s="7" t="str">
        <f>基本信息输入表!$K$6&amp;"填表人："&amp;基本信息输入表!$M$27</f>
        <v>产权持有单位填表人：刘亚鑫</v>
      </c>
      <c r="J24" s="7" t="str">
        <f>"评估人员："&amp;基本信息输入表!$Q$27</f>
        <v>评估人员：王庆国</v>
      </c>
      <c r="M24" s="41" t="s">
        <v>838</v>
      </c>
    </row>
    <row r="25" customHeight="1" spans="1:1">
      <c r="A25" s="7" t="str">
        <f>"填表日期："&amp;YEAR(基本信息输入表!$O$27)&amp;"年"&amp;MONTH(基本信息输入表!$O$27)&amp;"月"&amp;DAY(基本信息输入表!$O$27)&amp;"日"</f>
        <v>填表日期：2025年2月22日</v>
      </c>
    </row>
  </sheetData>
  <mergeCells count="18">
    <mergeCell ref="A2:L2"/>
    <mergeCell ref="A3:L3"/>
    <mergeCell ref="A20:B20"/>
    <mergeCell ref="A21:B21"/>
    <mergeCell ref="A22:B22"/>
    <mergeCell ref="A23:B23"/>
    <mergeCell ref="A6:A7"/>
    <mergeCell ref="B6:B7"/>
    <mergeCell ref="C6:C7"/>
    <mergeCell ref="D6:D7"/>
    <mergeCell ref="E6:E7"/>
    <mergeCell ref="F6:F7"/>
    <mergeCell ref="G6:G7"/>
    <mergeCell ref="H6:H7"/>
    <mergeCell ref="I6:I7"/>
    <mergeCell ref="J6:J7"/>
    <mergeCell ref="K6:K7"/>
    <mergeCell ref="L6:L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topLeftCell="A4" workbookViewId="0">
      <selection activeCell="U622" sqref="U622"/>
    </sheetView>
  </sheetViews>
  <sheetFormatPr defaultColWidth="9" defaultRowHeight="15.75" customHeight="1"/>
  <cols>
    <col min="1" max="1" width="5.5" style="7" customWidth="1"/>
    <col min="2" max="2" width="36" style="7" customWidth="1"/>
    <col min="3" max="3" width="7.7" style="7" customWidth="1"/>
    <col min="4" max="4" width="10.7" style="7" customWidth="1"/>
    <col min="5" max="5" width="6.7" style="7" customWidth="1"/>
    <col min="6" max="6" width="9.2" style="7" customWidth="1"/>
    <col min="7" max="7" width="15" style="7" customWidth="1"/>
    <col min="8" max="8" width="8" style="7" customWidth="1"/>
    <col min="9" max="9" width="8.7" style="7" customWidth="1"/>
    <col min="10" max="10" width="9.7" style="7" customWidth="1"/>
    <col min="11" max="11" width="9" style="7" customWidth="1"/>
    <col min="12" max="12" width="13.2" style="7" customWidth="1"/>
    <col min="13" max="13" width="9" style="6" customWidth="1"/>
    <col min="14" max="15" width="9" style="7" customWidth="1"/>
    <col min="16" max="16384" width="9" style="7"/>
  </cols>
  <sheetData>
    <row r="1" customHeight="1" spans="1:1">
      <c r="A1" s="8" t="s">
        <v>0</v>
      </c>
    </row>
    <row r="2" s="5" customFormat="1" ht="30" customHeight="1" spans="1:14">
      <c r="A2" s="9" t="s">
        <v>29</v>
      </c>
      <c r="M2" s="6"/>
      <c r="N2" s="7"/>
    </row>
    <row r="3" customHeight="1" spans="1:13">
      <c r="A3" s="6" t="str">
        <f>"评估基准日："&amp;TEXT(基本信息输入表!M7,"yyyy年mm月dd日")</f>
        <v>评估基准日：2025年02月20日</v>
      </c>
      <c r="M3" s="196"/>
    </row>
    <row r="4" ht="14.25" customHeight="1" spans="1:12">
      <c r="A4" s="6"/>
      <c r="B4" s="6"/>
      <c r="C4" s="6"/>
      <c r="D4" s="6"/>
      <c r="E4" s="6"/>
      <c r="F4" s="6"/>
      <c r="G4" s="6"/>
      <c r="H4" s="6"/>
      <c r="I4" s="6"/>
      <c r="J4" s="6"/>
      <c r="K4" s="6"/>
      <c r="L4" s="11" t="s">
        <v>945</v>
      </c>
    </row>
    <row r="5" customHeight="1" spans="1:12">
      <c r="A5" s="7" t="str">
        <f>基本信息输入表!K6&amp;"："&amp;基本信息输入表!M6</f>
        <v>产权持有单位：中国石油天然气股份有限公司塔里木油田分公司塔西南勘探开发公司</v>
      </c>
      <c r="L5" s="82" t="s">
        <v>847</v>
      </c>
    </row>
    <row r="6" s="6" customFormat="1" customHeight="1" spans="1:14">
      <c r="A6" s="33" t="s">
        <v>4</v>
      </c>
      <c r="B6" s="33" t="s">
        <v>946</v>
      </c>
      <c r="C6" s="70" t="s">
        <v>947</v>
      </c>
      <c r="D6" s="33" t="s">
        <v>6</v>
      </c>
      <c r="E6" s="163"/>
      <c r="F6" s="164"/>
      <c r="G6" s="193" t="s">
        <v>948</v>
      </c>
      <c r="H6" s="33" t="s">
        <v>7</v>
      </c>
      <c r="I6" s="163"/>
      <c r="J6" s="164"/>
      <c r="K6" s="33" t="s">
        <v>729</v>
      </c>
      <c r="L6" s="33" t="s">
        <v>176</v>
      </c>
      <c r="N6" s="7"/>
    </row>
    <row r="7" s="6" customFormat="1" customHeight="1" spans="1:14">
      <c r="A7" s="159"/>
      <c r="B7" s="159"/>
      <c r="C7" s="194"/>
      <c r="D7" s="257" t="s">
        <v>949</v>
      </c>
      <c r="E7" s="98" t="s">
        <v>950</v>
      </c>
      <c r="F7" s="98" t="s">
        <v>951</v>
      </c>
      <c r="G7" s="194"/>
      <c r="H7" s="257" t="s">
        <v>952</v>
      </c>
      <c r="I7" s="98" t="s">
        <v>953</v>
      </c>
      <c r="J7" s="98" t="s">
        <v>951</v>
      </c>
      <c r="K7" s="159"/>
      <c r="L7" s="159"/>
      <c r="M7" s="196" t="s">
        <v>852</v>
      </c>
      <c r="N7" s="7"/>
    </row>
    <row r="8" ht="12.75" customHeight="1" spans="1:12">
      <c r="A8" s="17" t="str">
        <f t="shared" ref="A8:A19" si="0">IF(B8="","",ROW()-7)</f>
        <v/>
      </c>
      <c r="B8" s="18"/>
      <c r="C8" s="18"/>
      <c r="D8" s="314"/>
      <c r="E8" s="105"/>
      <c r="F8" s="105"/>
      <c r="G8" s="105"/>
      <c r="H8" s="47"/>
      <c r="I8" s="20"/>
      <c r="J8" s="20"/>
      <c r="K8" s="20" t="str">
        <f>IF(F8=0,"",(J8-F8+G8)/(F8-G8)*100)</f>
        <v/>
      </c>
      <c r="L8" s="18"/>
    </row>
    <row r="9" ht="12.75" customHeight="1" spans="1:12">
      <c r="A9" s="17"/>
      <c r="B9" s="18"/>
      <c r="C9" s="18"/>
      <c r="D9" s="314"/>
      <c r="E9" s="105"/>
      <c r="F9" s="105"/>
      <c r="G9" s="105"/>
      <c r="H9" s="47"/>
      <c r="I9" s="20"/>
      <c r="J9" s="20"/>
      <c r="K9" s="20" t="str">
        <f t="shared" ref="K9:K20" si="1">IF(F9=0,"",(J9-F9+G9)/(F9-G9)*100)</f>
        <v/>
      </c>
      <c r="L9" s="18"/>
    </row>
    <row r="10" ht="12.75" customHeight="1" spans="1:12">
      <c r="A10" s="17"/>
      <c r="B10" s="18"/>
      <c r="C10" s="18"/>
      <c r="D10" s="314"/>
      <c r="E10" s="105"/>
      <c r="F10" s="105"/>
      <c r="G10" s="105"/>
      <c r="H10" s="47"/>
      <c r="I10" s="20"/>
      <c r="J10" s="20"/>
      <c r="K10" s="20" t="str">
        <f t="shared" si="1"/>
        <v/>
      </c>
      <c r="L10" s="18"/>
    </row>
    <row r="11" ht="12.75" customHeight="1" spans="1:12">
      <c r="A11" s="17"/>
      <c r="B11" s="18"/>
      <c r="C11" s="18"/>
      <c r="D11" s="314"/>
      <c r="E11" s="105"/>
      <c r="F11" s="105"/>
      <c r="G11" s="105"/>
      <c r="H11" s="47"/>
      <c r="I11" s="20"/>
      <c r="J11" s="20"/>
      <c r="K11" s="20" t="str">
        <f t="shared" si="1"/>
        <v/>
      </c>
      <c r="L11" s="18"/>
    </row>
    <row r="12" ht="12.75" customHeight="1" spans="1:12">
      <c r="A12" s="17"/>
      <c r="B12" s="18"/>
      <c r="C12" s="18"/>
      <c r="D12" s="314"/>
      <c r="E12" s="105"/>
      <c r="F12" s="105"/>
      <c r="G12" s="105"/>
      <c r="H12" s="47"/>
      <c r="I12" s="20"/>
      <c r="J12" s="20"/>
      <c r="K12" s="20" t="str">
        <f t="shared" si="1"/>
        <v/>
      </c>
      <c r="L12" s="18"/>
    </row>
    <row r="13" ht="12.75" customHeight="1" spans="1:12">
      <c r="A13" s="17"/>
      <c r="B13" s="18"/>
      <c r="C13" s="18"/>
      <c r="D13" s="314"/>
      <c r="E13" s="105"/>
      <c r="F13" s="105"/>
      <c r="G13" s="105"/>
      <c r="H13" s="47"/>
      <c r="I13" s="20"/>
      <c r="J13" s="20"/>
      <c r="K13" s="20" t="str">
        <f t="shared" si="1"/>
        <v/>
      </c>
      <c r="L13" s="18"/>
    </row>
    <row r="14" ht="12.75" customHeight="1" spans="1:12">
      <c r="A14" s="17"/>
      <c r="B14" s="18"/>
      <c r="C14" s="18"/>
      <c r="D14" s="314"/>
      <c r="E14" s="105"/>
      <c r="F14" s="105"/>
      <c r="G14" s="105"/>
      <c r="H14" s="47"/>
      <c r="I14" s="20"/>
      <c r="J14" s="20"/>
      <c r="K14" s="20" t="str">
        <f t="shared" si="1"/>
        <v/>
      </c>
      <c r="L14" s="18"/>
    </row>
    <row r="15" ht="12.75" customHeight="1" spans="1:12">
      <c r="A15" s="17"/>
      <c r="B15" s="18"/>
      <c r="C15" s="18"/>
      <c r="D15" s="314"/>
      <c r="E15" s="105"/>
      <c r="F15" s="105"/>
      <c r="G15" s="105"/>
      <c r="H15" s="47"/>
      <c r="I15" s="20"/>
      <c r="J15" s="20"/>
      <c r="K15" s="20" t="str">
        <f t="shared" si="1"/>
        <v/>
      </c>
      <c r="L15" s="18"/>
    </row>
    <row r="16" ht="12.75" customHeight="1" spans="1:12">
      <c r="A16" s="17"/>
      <c r="B16" s="18"/>
      <c r="C16" s="18"/>
      <c r="D16" s="314"/>
      <c r="E16" s="105"/>
      <c r="F16" s="105"/>
      <c r="G16" s="105"/>
      <c r="H16" s="47"/>
      <c r="I16" s="20"/>
      <c r="J16" s="20"/>
      <c r="K16" s="20" t="str">
        <f t="shared" si="1"/>
        <v/>
      </c>
      <c r="L16" s="18"/>
    </row>
    <row r="17" ht="12.75" customHeight="1" spans="1:12">
      <c r="A17" s="17"/>
      <c r="B17" s="18"/>
      <c r="C17" s="18"/>
      <c r="D17" s="314"/>
      <c r="E17" s="105"/>
      <c r="F17" s="105"/>
      <c r="G17" s="105"/>
      <c r="H17" s="47"/>
      <c r="I17" s="20"/>
      <c r="J17" s="20"/>
      <c r="K17" s="20" t="str">
        <f t="shared" si="1"/>
        <v/>
      </c>
      <c r="L17" s="18"/>
    </row>
    <row r="18" ht="12.75" customHeight="1" spans="1:12">
      <c r="A18" s="17"/>
      <c r="B18" s="18"/>
      <c r="C18" s="18"/>
      <c r="D18" s="314"/>
      <c r="E18" s="105"/>
      <c r="F18" s="105"/>
      <c r="G18" s="105"/>
      <c r="H18" s="47"/>
      <c r="I18" s="20"/>
      <c r="J18" s="20"/>
      <c r="K18" s="20" t="str">
        <f t="shared" si="1"/>
        <v/>
      </c>
      <c r="L18" s="18"/>
    </row>
    <row r="19" ht="12.75" customHeight="1" spans="1:12">
      <c r="A19" s="17" t="str">
        <f t="shared" si="0"/>
        <v/>
      </c>
      <c r="B19" s="18"/>
      <c r="C19" s="18"/>
      <c r="D19" s="314"/>
      <c r="E19" s="105"/>
      <c r="F19" s="105"/>
      <c r="G19" s="105"/>
      <c r="H19" s="47"/>
      <c r="I19" s="20"/>
      <c r="J19" s="20"/>
      <c r="K19" s="20" t="str">
        <f t="shared" si="1"/>
        <v/>
      </c>
      <c r="L19" s="18"/>
    </row>
    <row r="20" ht="12.75" customHeight="1" spans="1:12">
      <c r="A20" s="17" t="s">
        <v>954</v>
      </c>
      <c r="B20" s="163"/>
      <c r="C20" s="164"/>
      <c r="D20" s="314"/>
      <c r="E20" s="105"/>
      <c r="F20" s="105">
        <f>SUM(F8:F19)</f>
        <v>0</v>
      </c>
      <c r="G20" s="105">
        <f>SUM(G8:G19)</f>
        <v>0</v>
      </c>
      <c r="H20" s="314"/>
      <c r="I20" s="105"/>
      <c r="J20" s="105">
        <f>SUM(J8:J19)</f>
        <v>0</v>
      </c>
      <c r="K20" s="20" t="str">
        <f t="shared" si="1"/>
        <v/>
      </c>
      <c r="L20" s="18"/>
    </row>
    <row r="21" ht="12.75" customHeight="1" spans="1:12">
      <c r="A21" s="17" t="s">
        <v>955</v>
      </c>
      <c r="B21" s="163"/>
      <c r="C21" s="164"/>
      <c r="D21" s="314"/>
      <c r="E21" s="105"/>
      <c r="F21" s="105">
        <f>G20</f>
        <v>0</v>
      </c>
      <c r="G21" s="105"/>
      <c r="H21" s="47"/>
      <c r="I21" s="20"/>
      <c r="J21" s="20"/>
      <c r="K21" s="20"/>
      <c r="L21" s="18"/>
    </row>
    <row r="22" customHeight="1" spans="1:12">
      <c r="A22" s="21" t="s">
        <v>956</v>
      </c>
      <c r="B22" s="167"/>
      <c r="C22" s="168"/>
      <c r="D22" s="28"/>
      <c r="E22" s="28"/>
      <c r="F22" s="28">
        <f>F20-F21</f>
        <v>0</v>
      </c>
      <c r="G22" s="28"/>
      <c r="H22" s="28"/>
      <c r="I22" s="28"/>
      <c r="J22" s="28">
        <f>J20</f>
        <v>0</v>
      </c>
      <c r="K22" s="20" t="str">
        <f t="shared" ref="K22" si="2">IF(F22=0,"",(J22-F22+G22)/(F22-G22)*100)</f>
        <v/>
      </c>
      <c r="L22" s="24"/>
    </row>
    <row r="23" customHeight="1" spans="1:13">
      <c r="A23" s="7" t="str">
        <f>基本信息输入表!$K$6&amp;"填表人："&amp;基本信息输入表!$M$29</f>
        <v>产权持有单位填表人：刘亚鑫</v>
      </c>
      <c r="J23" s="7" t="str">
        <f>"评估人员："&amp;基本信息输入表!$Q$29</f>
        <v>评估人员：王庆国</v>
      </c>
      <c r="M23" s="196" t="s">
        <v>838</v>
      </c>
    </row>
    <row r="24" customHeight="1" spans="1:1">
      <c r="A24" s="7" t="str">
        <f>"填表日期："&amp;YEAR(基本信息输入表!$O$29)&amp;"年"&amp;MONTH(基本信息输入表!$O$29)&amp;"月"&amp;DAY(基本信息输入表!$O$29)&amp;"日"</f>
        <v>填表日期：2025年2月22日</v>
      </c>
    </row>
  </sheetData>
  <mergeCells count="13">
    <mergeCell ref="A2:L2"/>
    <mergeCell ref="A3:L3"/>
    <mergeCell ref="D6:F6"/>
    <mergeCell ref="H6:J6"/>
    <mergeCell ref="A20:C20"/>
    <mergeCell ref="A21:C21"/>
    <mergeCell ref="A22:C22"/>
    <mergeCell ref="A6:A7"/>
    <mergeCell ref="B6:B7"/>
    <mergeCell ref="C6:C7"/>
    <mergeCell ref="G6:G7"/>
    <mergeCell ref="K6:K7"/>
    <mergeCell ref="L6:L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2"/>
  <sheetViews>
    <sheetView showGridLines="0" tabSelected="1" zoomScale="96" zoomScaleNormal="96" workbookViewId="0">
      <selection activeCell="V39" sqref="V39"/>
    </sheetView>
  </sheetViews>
  <sheetFormatPr defaultColWidth="9" defaultRowHeight="15.75" customHeight="1" outlineLevelCol="7"/>
  <cols>
    <col min="1" max="1" width="3.6" style="6" customWidth="1"/>
    <col min="2" max="2" width="22.5166666666667" style="7" customWidth="1"/>
    <col min="3" max="3" width="29.2916666666667" style="7" customWidth="1"/>
    <col min="4" max="4" width="4.94166666666667" style="7" customWidth="1"/>
    <col min="5" max="5" width="4.68333333333333" style="6" customWidth="1"/>
    <col min="6" max="6" width="33.325" style="6" customWidth="1"/>
    <col min="7" max="7" width="5.85833333333333" style="7" customWidth="1"/>
    <col min="8" max="8" width="11.975" style="7" customWidth="1"/>
    <col min="9" max="10" width="9" style="7" customWidth="1"/>
    <col min="11" max="16384" width="9" style="7"/>
  </cols>
  <sheetData>
    <row r="1" s="5" customFormat="1" ht="30" customHeight="1" spans="1:1">
      <c r="A1" s="9" t="s">
        <v>957</v>
      </c>
    </row>
    <row r="2" ht="14.25" customHeight="1" spans="2:8">
      <c r="B2" s="6"/>
      <c r="C2" s="6"/>
      <c r="D2" s="6"/>
      <c r="G2" s="6"/>
      <c r="H2" s="6"/>
    </row>
    <row r="3" customHeight="1" spans="1:1">
      <c r="A3" s="7" t="str">
        <f>基本信息输入表!K6&amp;"："&amp;基本信息输入表!M6</f>
        <v>产权持有单位：中国石油天然气股份有限公司塔里木油田分公司塔西南勘探开发公司</v>
      </c>
    </row>
    <row r="4" s="6" customFormat="1" customHeight="1" spans="1:8">
      <c r="A4" s="33" t="s">
        <v>4</v>
      </c>
      <c r="B4" s="390" t="s">
        <v>958</v>
      </c>
      <c r="C4" s="390" t="s">
        <v>959</v>
      </c>
      <c r="D4" s="70" t="s">
        <v>947</v>
      </c>
      <c r="E4" s="391" t="s">
        <v>949</v>
      </c>
      <c r="F4" s="193" t="s">
        <v>960</v>
      </c>
      <c r="G4" s="193" t="s">
        <v>961</v>
      </c>
      <c r="H4" s="193" t="s">
        <v>962</v>
      </c>
    </row>
    <row r="5" s="6" customFormat="1" ht="26.4" customHeight="1" spans="1:8">
      <c r="A5" s="159"/>
      <c r="B5" s="159"/>
      <c r="C5" s="159"/>
      <c r="D5" s="194"/>
      <c r="E5" s="392"/>
      <c r="F5" s="393"/>
      <c r="G5" s="194"/>
      <c r="H5" s="194"/>
    </row>
    <row r="6" s="6" customFormat="1" ht="12.75" customHeight="1" spans="1:8">
      <c r="A6" s="202">
        <v>1</v>
      </c>
      <c r="B6" s="394" t="s">
        <v>963</v>
      </c>
      <c r="C6" s="60"/>
      <c r="D6" s="60" t="s">
        <v>964</v>
      </c>
      <c r="E6" s="395">
        <v>1</v>
      </c>
      <c r="F6" s="206" t="s">
        <v>965</v>
      </c>
      <c r="G6" s="217" t="s">
        <v>966</v>
      </c>
      <c r="H6" s="217" t="s">
        <v>967</v>
      </c>
    </row>
    <row r="7" s="6" customFormat="1" ht="12.75" customHeight="1" spans="1:8">
      <c r="A7" s="202">
        <v>2</v>
      </c>
      <c r="B7" s="18" t="s">
        <v>968</v>
      </c>
      <c r="C7" s="60"/>
      <c r="D7" s="60" t="s">
        <v>969</v>
      </c>
      <c r="E7" s="395">
        <v>251</v>
      </c>
      <c r="F7" s="206" t="s">
        <v>970</v>
      </c>
      <c r="G7" s="217" t="s">
        <v>971</v>
      </c>
      <c r="H7" s="217" t="s">
        <v>972</v>
      </c>
    </row>
    <row r="8" s="6" customFormat="1" ht="12.75" customHeight="1" spans="1:8">
      <c r="A8" s="202">
        <v>3</v>
      </c>
      <c r="B8" s="394" t="s">
        <v>973</v>
      </c>
      <c r="C8" s="60"/>
      <c r="D8" s="60" t="s">
        <v>974</v>
      </c>
      <c r="E8" s="395">
        <v>1</v>
      </c>
      <c r="F8" s="217" t="s">
        <v>970</v>
      </c>
      <c r="G8" s="217" t="s">
        <v>975</v>
      </c>
      <c r="H8" s="217" t="s">
        <v>972</v>
      </c>
    </row>
    <row r="9" s="6" customFormat="1" ht="12.75" customHeight="1" spans="1:8">
      <c r="A9" s="202">
        <v>4</v>
      </c>
      <c r="B9" s="396" t="s">
        <v>976</v>
      </c>
      <c r="C9" s="60"/>
      <c r="D9" s="60" t="s">
        <v>964</v>
      </c>
      <c r="E9" s="395">
        <v>6</v>
      </c>
      <c r="F9" s="206" t="s">
        <v>977</v>
      </c>
      <c r="G9" s="217" t="s">
        <v>966</v>
      </c>
      <c r="H9" s="217" t="s">
        <v>972</v>
      </c>
    </row>
    <row r="10" s="6" customFormat="1" ht="12.75" customHeight="1" spans="1:8">
      <c r="A10" s="202">
        <v>5</v>
      </c>
      <c r="B10" s="18" t="s">
        <v>978</v>
      </c>
      <c r="C10" s="60"/>
      <c r="D10" s="60" t="s">
        <v>964</v>
      </c>
      <c r="E10" s="395">
        <v>54</v>
      </c>
      <c r="F10" s="206" t="s">
        <v>977</v>
      </c>
      <c r="G10" s="217" t="s">
        <v>966</v>
      </c>
      <c r="H10" s="217" t="s">
        <v>972</v>
      </c>
    </row>
    <row r="11" s="6" customFormat="1" ht="12.75" customHeight="1" spans="1:8">
      <c r="A11" s="202">
        <v>6</v>
      </c>
      <c r="B11" s="18" t="s">
        <v>979</v>
      </c>
      <c r="C11" s="60"/>
      <c r="D11" s="60" t="s">
        <v>964</v>
      </c>
      <c r="E11" s="395">
        <v>54</v>
      </c>
      <c r="F11" s="206" t="s">
        <v>977</v>
      </c>
      <c r="G11" s="217" t="s">
        <v>966</v>
      </c>
      <c r="H11" s="217" t="s">
        <v>972</v>
      </c>
    </row>
    <row r="12" s="6" customFormat="1" ht="12.75" customHeight="1" spans="1:8">
      <c r="A12" s="202">
        <v>7</v>
      </c>
      <c r="B12" s="18" t="s">
        <v>980</v>
      </c>
      <c r="C12" s="60"/>
      <c r="D12" s="60" t="s">
        <v>964</v>
      </c>
      <c r="E12" s="395">
        <v>54</v>
      </c>
      <c r="F12" s="206" t="s">
        <v>977</v>
      </c>
      <c r="G12" s="217" t="s">
        <v>966</v>
      </c>
      <c r="H12" s="217" t="s">
        <v>972</v>
      </c>
    </row>
    <row r="13" s="6" customFormat="1" ht="12.75" customHeight="1" spans="1:8">
      <c r="A13" s="202">
        <v>8</v>
      </c>
      <c r="B13" s="18" t="s">
        <v>981</v>
      </c>
      <c r="C13" s="60"/>
      <c r="D13" s="60" t="s">
        <v>964</v>
      </c>
      <c r="E13" s="395">
        <v>216</v>
      </c>
      <c r="F13" s="206" t="s">
        <v>977</v>
      </c>
      <c r="G13" s="217" t="s">
        <v>966</v>
      </c>
      <c r="H13" s="217" t="s">
        <v>972</v>
      </c>
    </row>
    <row r="14" s="6" customFormat="1" ht="12.75" customHeight="1" spans="1:8">
      <c r="A14" s="202">
        <v>9</v>
      </c>
      <c r="B14" s="18" t="s">
        <v>982</v>
      </c>
      <c r="C14" s="60"/>
      <c r="D14" s="60" t="s">
        <v>964</v>
      </c>
      <c r="E14" s="395">
        <v>53</v>
      </c>
      <c r="F14" s="206" t="s">
        <v>977</v>
      </c>
      <c r="G14" s="217" t="s">
        <v>966</v>
      </c>
      <c r="H14" s="217" t="s">
        <v>972</v>
      </c>
    </row>
    <row r="15" s="6" customFormat="1" ht="12.75" customHeight="1" spans="1:8">
      <c r="A15" s="202">
        <v>10</v>
      </c>
      <c r="B15" s="18" t="s">
        <v>983</v>
      </c>
      <c r="C15" s="60"/>
      <c r="D15" s="60" t="s">
        <v>964</v>
      </c>
      <c r="E15" s="395">
        <v>3</v>
      </c>
      <c r="F15" s="206" t="s">
        <v>977</v>
      </c>
      <c r="G15" s="217" t="s">
        <v>966</v>
      </c>
      <c r="H15" s="217" t="s">
        <v>972</v>
      </c>
    </row>
    <row r="16" s="6" customFormat="1" ht="12.75" customHeight="1" spans="1:8">
      <c r="A16" s="202">
        <v>11</v>
      </c>
      <c r="B16" s="18" t="s">
        <v>984</v>
      </c>
      <c r="C16" s="60"/>
      <c r="D16" s="60" t="s">
        <v>964</v>
      </c>
      <c r="E16" s="395">
        <v>136</v>
      </c>
      <c r="F16" s="206" t="s">
        <v>977</v>
      </c>
      <c r="G16" s="217" t="s">
        <v>966</v>
      </c>
      <c r="H16" s="217" t="s">
        <v>972</v>
      </c>
    </row>
    <row r="17" s="6" customFormat="1" ht="12.75" customHeight="1" spans="1:8">
      <c r="A17" s="202">
        <v>12</v>
      </c>
      <c r="B17" s="18" t="s">
        <v>985</v>
      </c>
      <c r="C17" s="60"/>
      <c r="D17" s="60" t="s">
        <v>964</v>
      </c>
      <c r="E17" s="395">
        <v>236</v>
      </c>
      <c r="F17" s="206" t="s">
        <v>977</v>
      </c>
      <c r="G17" s="217" t="s">
        <v>966</v>
      </c>
      <c r="H17" s="217" t="s">
        <v>972</v>
      </c>
    </row>
    <row r="18" s="6" customFormat="1" ht="12.75" customHeight="1" spans="1:8">
      <c r="A18" s="202">
        <v>13</v>
      </c>
      <c r="B18" s="18" t="s">
        <v>986</v>
      </c>
      <c r="C18" s="60"/>
      <c r="D18" s="60" t="s">
        <v>964</v>
      </c>
      <c r="E18" s="395">
        <v>68</v>
      </c>
      <c r="F18" s="206" t="s">
        <v>977</v>
      </c>
      <c r="G18" s="217" t="s">
        <v>966</v>
      </c>
      <c r="H18" s="217" t="s">
        <v>972</v>
      </c>
    </row>
    <row r="19" s="6" customFormat="1" ht="12.75" customHeight="1" spans="1:8">
      <c r="A19" s="202">
        <v>14</v>
      </c>
      <c r="B19" s="18" t="s">
        <v>987</v>
      </c>
      <c r="C19" s="60"/>
      <c r="D19" s="60" t="s">
        <v>964</v>
      </c>
      <c r="E19" s="395">
        <v>136</v>
      </c>
      <c r="F19" s="206" t="s">
        <v>977</v>
      </c>
      <c r="G19" s="217" t="s">
        <v>966</v>
      </c>
      <c r="H19" s="217" t="s">
        <v>972</v>
      </c>
    </row>
    <row r="20" s="6" customFormat="1" ht="12.75" customHeight="1" spans="1:8">
      <c r="A20" s="202">
        <v>15</v>
      </c>
      <c r="B20" s="18" t="s">
        <v>988</v>
      </c>
      <c r="C20" s="60"/>
      <c r="D20" s="60" t="s">
        <v>964</v>
      </c>
      <c r="E20" s="395">
        <v>68</v>
      </c>
      <c r="F20" s="206" t="s">
        <v>977</v>
      </c>
      <c r="G20" s="217" t="s">
        <v>966</v>
      </c>
      <c r="H20" s="217" t="s">
        <v>972</v>
      </c>
    </row>
    <row r="21" s="6" customFormat="1" ht="12.75" customHeight="1" spans="1:8">
      <c r="A21" s="202">
        <v>16</v>
      </c>
      <c r="B21" s="18" t="s">
        <v>989</v>
      </c>
      <c r="C21" s="60"/>
      <c r="D21" s="60" t="s">
        <v>964</v>
      </c>
      <c r="E21" s="395">
        <v>68</v>
      </c>
      <c r="F21" s="206" t="s">
        <v>977</v>
      </c>
      <c r="G21" s="217" t="s">
        <v>966</v>
      </c>
      <c r="H21" s="217" t="s">
        <v>972</v>
      </c>
    </row>
    <row r="22" s="6" customFormat="1" ht="12.75" customHeight="1" spans="1:8">
      <c r="A22" s="202">
        <v>17</v>
      </c>
      <c r="B22" s="18" t="s">
        <v>990</v>
      </c>
      <c r="C22" s="60"/>
      <c r="D22" s="60" t="s">
        <v>964</v>
      </c>
      <c r="E22" s="395">
        <v>272</v>
      </c>
      <c r="F22" s="206" t="s">
        <v>977</v>
      </c>
      <c r="G22" s="217" t="s">
        <v>966</v>
      </c>
      <c r="H22" s="217" t="s">
        <v>972</v>
      </c>
    </row>
    <row r="23" s="6" customFormat="1" ht="12.75" customHeight="1" spans="1:8">
      <c r="A23" s="202">
        <v>18</v>
      </c>
      <c r="B23" s="18" t="s">
        <v>991</v>
      </c>
      <c r="C23" s="60"/>
      <c r="D23" s="60" t="s">
        <v>964</v>
      </c>
      <c r="E23" s="395">
        <v>272</v>
      </c>
      <c r="F23" s="206" t="s">
        <v>977</v>
      </c>
      <c r="G23" s="217" t="s">
        <v>966</v>
      </c>
      <c r="H23" s="217" t="s">
        <v>972</v>
      </c>
    </row>
    <row r="24" s="6" customFormat="1" ht="12.75" customHeight="1" spans="1:8">
      <c r="A24" s="202">
        <v>19</v>
      </c>
      <c r="B24" s="18" t="s">
        <v>992</v>
      </c>
      <c r="C24" s="60"/>
      <c r="D24" s="60" t="s">
        <v>964</v>
      </c>
      <c r="E24" s="395">
        <v>33</v>
      </c>
      <c r="F24" s="206" t="s">
        <v>977</v>
      </c>
      <c r="G24" s="217" t="s">
        <v>966</v>
      </c>
      <c r="H24" s="217" t="s">
        <v>972</v>
      </c>
    </row>
    <row r="25" s="6" customFormat="1" ht="12.75" customHeight="1" spans="1:8">
      <c r="A25" s="202">
        <v>20</v>
      </c>
      <c r="B25" s="18" t="s">
        <v>993</v>
      </c>
      <c r="C25" s="60"/>
      <c r="D25" s="60" t="s">
        <v>964</v>
      </c>
      <c r="E25" s="395">
        <v>200</v>
      </c>
      <c r="F25" s="206" t="s">
        <v>977</v>
      </c>
      <c r="G25" s="217" t="s">
        <v>966</v>
      </c>
      <c r="H25" s="217" t="s">
        <v>972</v>
      </c>
    </row>
    <row r="26" s="6" customFormat="1" ht="12.75" customHeight="1" spans="1:8">
      <c r="A26" s="202">
        <v>21</v>
      </c>
      <c r="B26" s="18" t="s">
        <v>994</v>
      </c>
      <c r="C26" s="60"/>
      <c r="D26" s="60" t="s">
        <v>995</v>
      </c>
      <c r="E26" s="395">
        <v>1</v>
      </c>
      <c r="F26" s="206" t="s">
        <v>977</v>
      </c>
      <c r="G26" s="217" t="s">
        <v>966</v>
      </c>
      <c r="H26" s="217" t="s">
        <v>972</v>
      </c>
    </row>
    <row r="27" s="6" customFormat="1" ht="12.75" customHeight="1" spans="1:8">
      <c r="A27" s="202">
        <v>22</v>
      </c>
      <c r="B27" s="18" t="s">
        <v>996</v>
      </c>
      <c r="C27" s="60"/>
      <c r="D27" s="60" t="s">
        <v>964</v>
      </c>
      <c r="E27" s="395">
        <v>18</v>
      </c>
      <c r="F27" s="206" t="s">
        <v>977</v>
      </c>
      <c r="G27" s="217" t="s">
        <v>966</v>
      </c>
      <c r="H27" s="217" t="s">
        <v>972</v>
      </c>
    </row>
    <row r="28" s="6" customFormat="1" ht="12.75" customHeight="1" spans="1:8">
      <c r="A28" s="202">
        <v>23</v>
      </c>
      <c r="B28" s="18" t="s">
        <v>997</v>
      </c>
      <c r="C28" s="60"/>
      <c r="D28" s="60" t="s">
        <v>964</v>
      </c>
      <c r="E28" s="395">
        <v>5</v>
      </c>
      <c r="F28" s="206" t="s">
        <v>977</v>
      </c>
      <c r="G28" s="217" t="s">
        <v>966</v>
      </c>
      <c r="H28" s="217" t="s">
        <v>972</v>
      </c>
    </row>
    <row r="29" s="6" customFormat="1" ht="12.75" customHeight="1" spans="1:8">
      <c r="A29" s="202">
        <v>24</v>
      </c>
      <c r="B29" s="18" t="s">
        <v>998</v>
      </c>
      <c r="C29" s="60"/>
      <c r="D29" s="60" t="s">
        <v>964</v>
      </c>
      <c r="E29" s="395">
        <v>14</v>
      </c>
      <c r="F29" s="206" t="s">
        <v>977</v>
      </c>
      <c r="G29" s="217" t="s">
        <v>966</v>
      </c>
      <c r="H29" s="217" t="s">
        <v>972</v>
      </c>
    </row>
    <row r="30" s="6" customFormat="1" ht="12.75" customHeight="1" spans="1:8">
      <c r="A30" s="202">
        <v>25</v>
      </c>
      <c r="B30" s="18" t="s">
        <v>999</v>
      </c>
      <c r="C30" s="60"/>
      <c r="D30" s="60" t="s">
        <v>964</v>
      </c>
      <c r="E30" s="395">
        <v>1</v>
      </c>
      <c r="F30" s="206" t="s">
        <v>977</v>
      </c>
      <c r="G30" s="217" t="s">
        <v>966</v>
      </c>
      <c r="H30" s="217" t="s">
        <v>972</v>
      </c>
    </row>
    <row r="31" s="6" customFormat="1" ht="12.75" customHeight="1" spans="1:8">
      <c r="A31" s="202">
        <v>26</v>
      </c>
      <c r="B31" s="18" t="s">
        <v>1000</v>
      </c>
      <c r="C31" s="60"/>
      <c r="D31" s="60" t="s">
        <v>964</v>
      </c>
      <c r="E31" s="395">
        <v>1</v>
      </c>
      <c r="F31" s="206" t="s">
        <v>977</v>
      </c>
      <c r="G31" s="217" t="s">
        <v>966</v>
      </c>
      <c r="H31" s="217" t="s">
        <v>972</v>
      </c>
    </row>
    <row r="32" s="6" customFormat="1" ht="12.75" customHeight="1" spans="1:8">
      <c r="A32" s="202">
        <v>27</v>
      </c>
      <c r="B32" s="18" t="s">
        <v>1001</v>
      </c>
      <c r="C32" s="60"/>
      <c r="D32" s="60" t="s">
        <v>964</v>
      </c>
      <c r="E32" s="395">
        <v>1</v>
      </c>
      <c r="F32" s="206" t="s">
        <v>977</v>
      </c>
      <c r="G32" s="217" t="s">
        <v>966</v>
      </c>
      <c r="H32" s="217" t="s">
        <v>972</v>
      </c>
    </row>
    <row r="33" s="6" customFormat="1" ht="12.75" customHeight="1" spans="1:8">
      <c r="A33" s="202">
        <v>28</v>
      </c>
      <c r="B33" s="18" t="s">
        <v>1002</v>
      </c>
      <c r="C33" s="60"/>
      <c r="D33" s="60" t="s">
        <v>964</v>
      </c>
      <c r="E33" s="395">
        <v>1</v>
      </c>
      <c r="F33" s="206" t="s">
        <v>977</v>
      </c>
      <c r="G33" s="217" t="s">
        <v>966</v>
      </c>
      <c r="H33" s="217" t="s">
        <v>972</v>
      </c>
    </row>
    <row r="34" s="6" customFormat="1" ht="12.75" customHeight="1" spans="1:8">
      <c r="A34" s="202">
        <v>29</v>
      </c>
      <c r="B34" s="18" t="s">
        <v>1003</v>
      </c>
      <c r="C34" s="60"/>
      <c r="D34" s="60" t="s">
        <v>964</v>
      </c>
      <c r="E34" s="395">
        <v>1</v>
      </c>
      <c r="F34" s="206" t="s">
        <v>977</v>
      </c>
      <c r="G34" s="217" t="s">
        <v>966</v>
      </c>
      <c r="H34" s="217" t="s">
        <v>972</v>
      </c>
    </row>
    <row r="35" s="6" customFormat="1" ht="12.75" customHeight="1" spans="1:8">
      <c r="A35" s="202">
        <v>30</v>
      </c>
      <c r="B35" s="18" t="s">
        <v>1004</v>
      </c>
      <c r="C35" s="60"/>
      <c r="D35" s="60" t="s">
        <v>964</v>
      </c>
      <c r="E35" s="395">
        <v>1</v>
      </c>
      <c r="F35" s="206" t="s">
        <v>977</v>
      </c>
      <c r="G35" s="217" t="s">
        <v>966</v>
      </c>
      <c r="H35" s="217" t="s">
        <v>972</v>
      </c>
    </row>
    <row r="36" s="6" customFormat="1" ht="12.75" customHeight="1" spans="1:8">
      <c r="A36" s="202">
        <v>31</v>
      </c>
      <c r="B36" s="18" t="s">
        <v>1005</v>
      </c>
      <c r="C36" s="60"/>
      <c r="D36" s="60" t="s">
        <v>964</v>
      </c>
      <c r="E36" s="395">
        <v>57</v>
      </c>
      <c r="F36" s="206" t="s">
        <v>977</v>
      </c>
      <c r="G36" s="217" t="s">
        <v>966</v>
      </c>
      <c r="H36" s="217" t="s">
        <v>972</v>
      </c>
    </row>
    <row r="37" s="6" customFormat="1" ht="12.75" customHeight="1" spans="1:8">
      <c r="A37" s="202">
        <v>32</v>
      </c>
      <c r="B37" s="396" t="s">
        <v>1006</v>
      </c>
      <c r="C37" s="60" t="s">
        <v>1007</v>
      </c>
      <c r="D37" s="60" t="s">
        <v>995</v>
      </c>
      <c r="E37" s="395">
        <v>15</v>
      </c>
      <c r="F37" s="206" t="s">
        <v>1008</v>
      </c>
      <c r="G37" s="18"/>
      <c r="H37" s="217" t="s">
        <v>972</v>
      </c>
    </row>
    <row r="38" s="6" customFormat="1" ht="12.75" customHeight="1" spans="1:8">
      <c r="A38" s="202">
        <v>33</v>
      </c>
      <c r="B38" s="396" t="s">
        <v>1006</v>
      </c>
      <c r="C38" s="60" t="s">
        <v>1009</v>
      </c>
      <c r="D38" s="60" t="s">
        <v>995</v>
      </c>
      <c r="E38" s="395">
        <v>3</v>
      </c>
      <c r="F38" s="206" t="s">
        <v>1008</v>
      </c>
      <c r="G38" s="18"/>
      <c r="H38" s="217" t="s">
        <v>972</v>
      </c>
    </row>
    <row r="39" s="6" customFormat="1" ht="12.75" customHeight="1" spans="1:8">
      <c r="A39" s="202">
        <v>34</v>
      </c>
      <c r="B39" s="18" t="s">
        <v>1010</v>
      </c>
      <c r="C39" s="60"/>
      <c r="D39" s="60" t="s">
        <v>995</v>
      </c>
      <c r="E39" s="395">
        <v>12</v>
      </c>
      <c r="F39" s="206" t="s">
        <v>1008</v>
      </c>
      <c r="G39" s="18"/>
      <c r="H39" s="217" t="s">
        <v>972</v>
      </c>
    </row>
    <row r="40" s="6" customFormat="1" ht="12.75" customHeight="1" spans="1:8">
      <c r="A40" s="202">
        <v>35</v>
      </c>
      <c r="B40" s="18" t="s">
        <v>1011</v>
      </c>
      <c r="C40" s="60"/>
      <c r="D40" s="60" t="s">
        <v>964</v>
      </c>
      <c r="E40" s="395">
        <v>39</v>
      </c>
      <c r="F40" s="206" t="s">
        <v>1008</v>
      </c>
      <c r="G40" s="18"/>
      <c r="H40" s="217" t="s">
        <v>972</v>
      </c>
    </row>
    <row r="41" s="6" customFormat="1" ht="12.75" customHeight="1" spans="1:8">
      <c r="A41" s="202">
        <v>36</v>
      </c>
      <c r="B41" s="396" t="s">
        <v>1006</v>
      </c>
      <c r="C41" s="60" t="s">
        <v>1012</v>
      </c>
      <c r="D41" s="60" t="s">
        <v>995</v>
      </c>
      <c r="E41" s="395">
        <v>1</v>
      </c>
      <c r="F41" s="206" t="s">
        <v>1008</v>
      </c>
      <c r="G41" s="18"/>
      <c r="H41" s="217" t="s">
        <v>972</v>
      </c>
    </row>
    <row r="42" s="6" customFormat="1" ht="12.75" customHeight="1" spans="1:8">
      <c r="A42" s="202">
        <v>37</v>
      </c>
      <c r="B42" s="396" t="s">
        <v>1006</v>
      </c>
      <c r="C42" s="60" t="s">
        <v>1013</v>
      </c>
      <c r="D42" s="60" t="s">
        <v>995</v>
      </c>
      <c r="E42" s="395">
        <v>1</v>
      </c>
      <c r="F42" s="206" t="s">
        <v>1008</v>
      </c>
      <c r="G42" s="18"/>
      <c r="H42" s="217" t="s">
        <v>972</v>
      </c>
    </row>
    <row r="43" s="6" customFormat="1" ht="12.75" customHeight="1" spans="1:8">
      <c r="A43" s="202">
        <v>38</v>
      </c>
      <c r="B43" s="396" t="s">
        <v>1014</v>
      </c>
      <c r="C43" s="397" t="s">
        <v>1015</v>
      </c>
      <c r="D43" s="60" t="s">
        <v>995</v>
      </c>
      <c r="E43" s="395">
        <v>1</v>
      </c>
      <c r="F43" s="206" t="s">
        <v>1008</v>
      </c>
      <c r="G43" s="18"/>
      <c r="H43" s="217" t="s">
        <v>972</v>
      </c>
    </row>
    <row r="44" s="6" customFormat="1" ht="12.75" customHeight="1" spans="1:8">
      <c r="A44" s="202">
        <v>39</v>
      </c>
      <c r="B44" s="396" t="s">
        <v>1014</v>
      </c>
      <c r="C44" s="60" t="s">
        <v>1016</v>
      </c>
      <c r="D44" s="60" t="s">
        <v>995</v>
      </c>
      <c r="E44" s="395">
        <v>1</v>
      </c>
      <c r="F44" s="206" t="s">
        <v>1008</v>
      </c>
      <c r="G44" s="18"/>
      <c r="H44" s="217" t="s">
        <v>972</v>
      </c>
    </row>
    <row r="45" s="6" customFormat="1" ht="12.75" customHeight="1" spans="1:8">
      <c r="A45" s="202">
        <v>40</v>
      </c>
      <c r="B45" s="396" t="s">
        <v>1017</v>
      </c>
      <c r="C45" s="60" t="s">
        <v>1018</v>
      </c>
      <c r="D45" s="60" t="s">
        <v>995</v>
      </c>
      <c r="E45" s="395">
        <v>1</v>
      </c>
      <c r="F45" s="206" t="s">
        <v>1008</v>
      </c>
      <c r="G45" s="18"/>
      <c r="H45" s="217" t="s">
        <v>972</v>
      </c>
    </row>
    <row r="46" s="6" customFormat="1" ht="12.75" customHeight="1" spans="1:8">
      <c r="A46" s="202">
        <v>41</v>
      </c>
      <c r="B46" s="396" t="s">
        <v>1017</v>
      </c>
      <c r="C46" s="60" t="s">
        <v>1018</v>
      </c>
      <c r="D46" s="60" t="s">
        <v>995</v>
      </c>
      <c r="E46" s="395">
        <v>1</v>
      </c>
      <c r="F46" s="206" t="s">
        <v>1008</v>
      </c>
      <c r="G46" s="18"/>
      <c r="H46" s="217" t="s">
        <v>972</v>
      </c>
    </row>
    <row r="47" s="6" customFormat="1" ht="12.75" customHeight="1" spans="1:8">
      <c r="A47" s="202">
        <v>42</v>
      </c>
      <c r="B47" s="396" t="s">
        <v>1017</v>
      </c>
      <c r="C47" s="60" t="s">
        <v>1018</v>
      </c>
      <c r="D47" s="60" t="s">
        <v>995</v>
      </c>
      <c r="E47" s="395">
        <v>1</v>
      </c>
      <c r="F47" s="206" t="s">
        <v>1008</v>
      </c>
      <c r="G47" s="18"/>
      <c r="H47" s="217" t="s">
        <v>972</v>
      </c>
    </row>
    <row r="48" s="6" customFormat="1" ht="12.75" customHeight="1" spans="1:8">
      <c r="A48" s="202">
        <v>43</v>
      </c>
      <c r="B48" s="396" t="s">
        <v>1017</v>
      </c>
      <c r="C48" s="60" t="s">
        <v>1018</v>
      </c>
      <c r="D48" s="60" t="s">
        <v>995</v>
      </c>
      <c r="E48" s="395">
        <v>1</v>
      </c>
      <c r="F48" s="206" t="s">
        <v>1008</v>
      </c>
      <c r="G48" s="18"/>
      <c r="H48" s="217" t="s">
        <v>972</v>
      </c>
    </row>
    <row r="49" s="6" customFormat="1" ht="12.75" customHeight="1" spans="1:8">
      <c r="A49" s="202">
        <v>44</v>
      </c>
      <c r="B49" s="396" t="s">
        <v>1017</v>
      </c>
      <c r="C49" s="60" t="s">
        <v>1018</v>
      </c>
      <c r="D49" s="60" t="s">
        <v>995</v>
      </c>
      <c r="E49" s="395">
        <v>1</v>
      </c>
      <c r="F49" s="206" t="s">
        <v>1008</v>
      </c>
      <c r="G49" s="18"/>
      <c r="H49" s="217" t="s">
        <v>972</v>
      </c>
    </row>
    <row r="50" s="6" customFormat="1" ht="12.75" customHeight="1" spans="1:8">
      <c r="A50" s="202">
        <v>45</v>
      </c>
      <c r="B50" s="396" t="s">
        <v>1017</v>
      </c>
      <c r="C50" s="60" t="s">
        <v>1018</v>
      </c>
      <c r="D50" s="60" t="s">
        <v>995</v>
      </c>
      <c r="E50" s="395">
        <v>1</v>
      </c>
      <c r="F50" s="206" t="s">
        <v>1008</v>
      </c>
      <c r="G50" s="18"/>
      <c r="H50" s="217" t="s">
        <v>972</v>
      </c>
    </row>
    <row r="51" s="6" customFormat="1" ht="12.75" customHeight="1" spans="1:8">
      <c r="A51" s="202">
        <v>46</v>
      </c>
      <c r="B51" s="396" t="s">
        <v>1017</v>
      </c>
      <c r="C51" s="60" t="s">
        <v>1018</v>
      </c>
      <c r="D51" s="60" t="s">
        <v>995</v>
      </c>
      <c r="E51" s="395">
        <v>1</v>
      </c>
      <c r="F51" s="206" t="s">
        <v>1008</v>
      </c>
      <c r="G51" s="18"/>
      <c r="H51" s="217" t="s">
        <v>972</v>
      </c>
    </row>
    <row r="52" s="6" customFormat="1" ht="12.75" customHeight="1" spans="1:8">
      <c r="A52" s="202">
        <v>47</v>
      </c>
      <c r="B52" s="396" t="s">
        <v>1017</v>
      </c>
      <c r="C52" s="60" t="s">
        <v>1018</v>
      </c>
      <c r="D52" s="60" t="s">
        <v>995</v>
      </c>
      <c r="E52" s="395">
        <v>1</v>
      </c>
      <c r="F52" s="206" t="s">
        <v>1008</v>
      </c>
      <c r="G52" s="18"/>
      <c r="H52" s="217" t="s">
        <v>972</v>
      </c>
    </row>
    <row r="53" s="6" customFormat="1" ht="12.75" customHeight="1" spans="1:8">
      <c r="A53" s="202">
        <v>48</v>
      </c>
      <c r="B53" s="396" t="s">
        <v>1017</v>
      </c>
      <c r="C53" s="60" t="s">
        <v>1018</v>
      </c>
      <c r="D53" s="60" t="s">
        <v>995</v>
      </c>
      <c r="E53" s="395">
        <v>1</v>
      </c>
      <c r="F53" s="206" t="s">
        <v>1008</v>
      </c>
      <c r="G53" s="18"/>
      <c r="H53" s="217" t="s">
        <v>972</v>
      </c>
    </row>
    <row r="54" s="6" customFormat="1" ht="12.75" customHeight="1" spans="1:8">
      <c r="A54" s="202">
        <v>49</v>
      </c>
      <c r="B54" s="396" t="s">
        <v>1017</v>
      </c>
      <c r="C54" s="60" t="s">
        <v>1018</v>
      </c>
      <c r="D54" s="60" t="s">
        <v>995</v>
      </c>
      <c r="E54" s="395">
        <v>1</v>
      </c>
      <c r="F54" s="206" t="s">
        <v>1008</v>
      </c>
      <c r="G54" s="18"/>
      <c r="H54" s="217" t="s">
        <v>972</v>
      </c>
    </row>
    <row r="55" s="6" customFormat="1" ht="12.75" customHeight="1" spans="1:8">
      <c r="A55" s="202">
        <v>50</v>
      </c>
      <c r="B55" s="396" t="s">
        <v>1017</v>
      </c>
      <c r="C55" s="60" t="s">
        <v>1018</v>
      </c>
      <c r="D55" s="60" t="s">
        <v>995</v>
      </c>
      <c r="E55" s="395">
        <v>1</v>
      </c>
      <c r="F55" s="206" t="s">
        <v>1008</v>
      </c>
      <c r="G55" s="18"/>
      <c r="H55" s="217" t="s">
        <v>972</v>
      </c>
    </row>
    <row r="56" s="6" customFormat="1" ht="12.75" customHeight="1" spans="1:8">
      <c r="A56" s="202">
        <v>51</v>
      </c>
      <c r="B56" s="398" t="s">
        <v>1019</v>
      </c>
      <c r="C56" s="397" t="s">
        <v>1020</v>
      </c>
      <c r="D56" s="60" t="s">
        <v>995</v>
      </c>
      <c r="E56" s="395">
        <v>1</v>
      </c>
      <c r="F56" s="206" t="s">
        <v>1008</v>
      </c>
      <c r="G56" s="18"/>
      <c r="H56" s="217" t="s">
        <v>972</v>
      </c>
    </row>
    <row r="57" s="6" customFormat="1" ht="12.75" customHeight="1" spans="1:8">
      <c r="A57" s="202">
        <v>52</v>
      </c>
      <c r="B57" s="398" t="s">
        <v>1019</v>
      </c>
      <c r="C57" s="60" t="s">
        <v>1021</v>
      </c>
      <c r="D57" s="60" t="s">
        <v>995</v>
      </c>
      <c r="E57" s="395">
        <v>1</v>
      </c>
      <c r="F57" s="206" t="s">
        <v>1008</v>
      </c>
      <c r="G57" s="18"/>
      <c r="H57" s="217" t="s">
        <v>972</v>
      </c>
    </row>
    <row r="58" s="6" customFormat="1" ht="12.75" customHeight="1" spans="1:8">
      <c r="A58" s="202">
        <v>53</v>
      </c>
      <c r="B58" s="398" t="s">
        <v>1019</v>
      </c>
      <c r="C58" s="397" t="s">
        <v>1020</v>
      </c>
      <c r="D58" s="60" t="s">
        <v>995</v>
      </c>
      <c r="E58" s="395">
        <v>1</v>
      </c>
      <c r="F58" s="206" t="s">
        <v>1008</v>
      </c>
      <c r="G58" s="18"/>
      <c r="H58" s="217" t="s">
        <v>972</v>
      </c>
    </row>
    <row r="59" s="6" customFormat="1" ht="12.75" customHeight="1" spans="1:8">
      <c r="A59" s="202">
        <v>54</v>
      </c>
      <c r="B59" s="398" t="s">
        <v>1022</v>
      </c>
      <c r="C59" s="60" t="s">
        <v>1023</v>
      </c>
      <c r="D59" s="60" t="s">
        <v>995</v>
      </c>
      <c r="E59" s="395">
        <v>1</v>
      </c>
      <c r="F59" s="206" t="s">
        <v>1008</v>
      </c>
      <c r="G59" s="18"/>
      <c r="H59" s="217" t="s">
        <v>972</v>
      </c>
    </row>
    <row r="60" s="6" customFormat="1" ht="12.75" customHeight="1" spans="1:8">
      <c r="A60" s="202">
        <v>55</v>
      </c>
      <c r="B60" s="398" t="s">
        <v>1014</v>
      </c>
      <c r="C60" s="397" t="s">
        <v>1024</v>
      </c>
      <c r="D60" s="60" t="s">
        <v>995</v>
      </c>
      <c r="E60" s="395">
        <v>1</v>
      </c>
      <c r="F60" s="206" t="s">
        <v>1008</v>
      </c>
      <c r="G60" s="18"/>
      <c r="H60" s="217" t="s">
        <v>972</v>
      </c>
    </row>
    <row r="61" s="6" customFormat="1" ht="12.75" customHeight="1" spans="1:8">
      <c r="A61" s="202">
        <v>56</v>
      </c>
      <c r="B61" s="398" t="s">
        <v>1014</v>
      </c>
      <c r="C61" s="397" t="s">
        <v>1025</v>
      </c>
      <c r="D61" s="60" t="s">
        <v>995</v>
      </c>
      <c r="E61" s="395">
        <v>1</v>
      </c>
      <c r="F61" s="206" t="s">
        <v>1008</v>
      </c>
      <c r="G61" s="18"/>
      <c r="H61" s="217" t="s">
        <v>972</v>
      </c>
    </row>
    <row r="62" s="6" customFormat="1" ht="12.75" customHeight="1" spans="1:8">
      <c r="A62" s="202">
        <v>57</v>
      </c>
      <c r="B62" s="398" t="s">
        <v>1006</v>
      </c>
      <c r="C62" s="397" t="s">
        <v>1026</v>
      </c>
      <c r="D62" s="60" t="s">
        <v>995</v>
      </c>
      <c r="E62" s="395">
        <v>1</v>
      </c>
      <c r="F62" s="206" t="s">
        <v>1008</v>
      </c>
      <c r="G62" s="18"/>
      <c r="H62" s="217" t="s">
        <v>972</v>
      </c>
    </row>
    <row r="63" s="6" customFormat="1" ht="24" customHeight="1" spans="1:8">
      <c r="A63" s="202">
        <v>58</v>
      </c>
      <c r="B63" s="398" t="s">
        <v>1006</v>
      </c>
      <c r="C63" s="60" t="s">
        <v>1027</v>
      </c>
      <c r="D63" s="60" t="s">
        <v>995</v>
      </c>
      <c r="E63" s="395">
        <v>1</v>
      </c>
      <c r="F63" s="206" t="s">
        <v>1008</v>
      </c>
      <c r="G63" s="18"/>
      <c r="H63" s="217" t="s">
        <v>972</v>
      </c>
    </row>
    <row r="64" s="6" customFormat="1" ht="12.75" customHeight="1" spans="1:8">
      <c r="A64" s="202">
        <v>59</v>
      </c>
      <c r="B64" s="398" t="s">
        <v>1006</v>
      </c>
      <c r="C64" s="60" t="s">
        <v>1028</v>
      </c>
      <c r="D64" s="60" t="s">
        <v>995</v>
      </c>
      <c r="E64" s="395">
        <v>1</v>
      </c>
      <c r="F64" s="206" t="s">
        <v>1008</v>
      </c>
      <c r="G64" s="18"/>
      <c r="H64" s="217" t="s">
        <v>972</v>
      </c>
    </row>
    <row r="65" s="6" customFormat="1" ht="28" customHeight="1" spans="1:8">
      <c r="A65" s="202">
        <v>60</v>
      </c>
      <c r="B65" s="398" t="s">
        <v>1006</v>
      </c>
      <c r="C65" s="60" t="s">
        <v>1029</v>
      </c>
      <c r="D65" s="60" t="s">
        <v>995</v>
      </c>
      <c r="E65" s="395">
        <v>1</v>
      </c>
      <c r="F65" s="206" t="s">
        <v>1008</v>
      </c>
      <c r="G65" s="18"/>
      <c r="H65" s="217" t="s">
        <v>972</v>
      </c>
    </row>
    <row r="66" s="6" customFormat="1" ht="28" customHeight="1" spans="1:8">
      <c r="A66" s="202">
        <v>61</v>
      </c>
      <c r="B66" s="398" t="s">
        <v>1006</v>
      </c>
      <c r="C66" s="60" t="s">
        <v>1030</v>
      </c>
      <c r="D66" s="60" t="s">
        <v>995</v>
      </c>
      <c r="E66" s="395">
        <v>1</v>
      </c>
      <c r="F66" s="206" t="s">
        <v>1008</v>
      </c>
      <c r="G66" s="18"/>
      <c r="H66" s="217" t="s">
        <v>972</v>
      </c>
    </row>
    <row r="67" s="6" customFormat="1" ht="12.75" customHeight="1" spans="1:8">
      <c r="A67" s="202">
        <v>62</v>
      </c>
      <c r="B67" s="398" t="s">
        <v>1031</v>
      </c>
      <c r="C67" s="397" t="s">
        <v>1032</v>
      </c>
      <c r="D67" s="60" t="s">
        <v>995</v>
      </c>
      <c r="E67" s="395">
        <v>1</v>
      </c>
      <c r="F67" s="206" t="s">
        <v>1033</v>
      </c>
      <c r="G67" s="18"/>
      <c r="H67" s="217" t="s">
        <v>972</v>
      </c>
    </row>
    <row r="68" s="6" customFormat="1" ht="12.75" customHeight="1" spans="1:8">
      <c r="A68" s="202">
        <v>63</v>
      </c>
      <c r="B68" s="398" t="s">
        <v>1034</v>
      </c>
      <c r="C68" s="397" t="s">
        <v>1035</v>
      </c>
      <c r="D68" s="60" t="s">
        <v>995</v>
      </c>
      <c r="E68" s="395">
        <v>2</v>
      </c>
      <c r="F68" s="206" t="s">
        <v>1033</v>
      </c>
      <c r="G68" s="18"/>
      <c r="H68" s="217" t="s">
        <v>972</v>
      </c>
    </row>
    <row r="69" s="6" customFormat="1" ht="12.75" customHeight="1" spans="1:8">
      <c r="A69" s="202">
        <v>64</v>
      </c>
      <c r="B69" s="398" t="s">
        <v>1036</v>
      </c>
      <c r="C69" s="60" t="s">
        <v>1037</v>
      </c>
      <c r="D69" s="60" t="s">
        <v>995</v>
      </c>
      <c r="E69" s="395">
        <v>1</v>
      </c>
      <c r="F69" s="206" t="s">
        <v>1033</v>
      </c>
      <c r="G69" s="18"/>
      <c r="H69" s="217" t="s">
        <v>972</v>
      </c>
    </row>
    <row r="70" s="6" customFormat="1" ht="12.75" customHeight="1" spans="1:8">
      <c r="A70" s="202">
        <v>65</v>
      </c>
      <c r="B70" s="205" t="s">
        <v>1038</v>
      </c>
      <c r="C70" s="60"/>
      <c r="D70" s="60" t="s">
        <v>995</v>
      </c>
      <c r="E70" s="395">
        <v>1</v>
      </c>
      <c r="F70" s="206" t="s">
        <v>1033</v>
      </c>
      <c r="G70" s="18"/>
      <c r="H70" s="217" t="s">
        <v>972</v>
      </c>
    </row>
    <row r="71" s="6" customFormat="1" ht="12.75" customHeight="1" spans="1:8">
      <c r="A71" s="202">
        <v>66</v>
      </c>
      <c r="B71" s="398" t="s">
        <v>1039</v>
      </c>
      <c r="C71" s="60" t="s">
        <v>1040</v>
      </c>
      <c r="D71" s="60" t="s">
        <v>995</v>
      </c>
      <c r="E71" s="395">
        <v>1</v>
      </c>
      <c r="F71" s="206" t="s">
        <v>1033</v>
      </c>
      <c r="G71" s="18"/>
      <c r="H71" s="217" t="s">
        <v>972</v>
      </c>
    </row>
    <row r="72" s="6" customFormat="1" ht="12.75" customHeight="1" spans="1:8">
      <c r="A72" s="202">
        <v>67</v>
      </c>
      <c r="B72" s="18" t="s">
        <v>1041</v>
      </c>
      <c r="C72" s="60"/>
      <c r="D72" s="60" t="s">
        <v>995</v>
      </c>
      <c r="E72" s="395">
        <v>1</v>
      </c>
      <c r="F72" s="206" t="s">
        <v>1033</v>
      </c>
      <c r="G72" s="18"/>
      <c r="H72" s="217" t="s">
        <v>972</v>
      </c>
    </row>
    <row r="73" s="6" customFormat="1" ht="12.75" customHeight="1" spans="1:8">
      <c r="A73" s="202">
        <v>68</v>
      </c>
      <c r="B73" s="18" t="s">
        <v>1042</v>
      </c>
      <c r="C73" s="60"/>
      <c r="D73" s="60" t="s">
        <v>995</v>
      </c>
      <c r="E73" s="395">
        <v>1</v>
      </c>
      <c r="F73" s="206" t="s">
        <v>1033</v>
      </c>
      <c r="G73" s="18"/>
      <c r="H73" s="217" t="s">
        <v>972</v>
      </c>
    </row>
    <row r="74" s="6" customFormat="1" ht="14" customHeight="1" spans="1:8">
      <c r="A74" s="202">
        <v>69</v>
      </c>
      <c r="B74" s="396" t="s">
        <v>1043</v>
      </c>
      <c r="C74" s="60" t="s">
        <v>1044</v>
      </c>
      <c r="D74" s="60" t="s">
        <v>995</v>
      </c>
      <c r="E74" s="395">
        <v>1</v>
      </c>
      <c r="F74" s="206" t="s">
        <v>1033</v>
      </c>
      <c r="G74" s="18"/>
      <c r="H74" s="217" t="s">
        <v>972</v>
      </c>
    </row>
    <row r="75" s="6" customFormat="1" ht="13" customHeight="1" spans="1:8">
      <c r="A75" s="202">
        <v>70</v>
      </c>
      <c r="B75" s="396" t="s">
        <v>1006</v>
      </c>
      <c r="C75" s="60" t="s">
        <v>1045</v>
      </c>
      <c r="D75" s="60" t="s">
        <v>995</v>
      </c>
      <c r="E75" s="395">
        <v>1</v>
      </c>
      <c r="F75" s="206" t="s">
        <v>1046</v>
      </c>
      <c r="G75" s="18"/>
      <c r="H75" s="217" t="s">
        <v>972</v>
      </c>
    </row>
    <row r="76" s="6" customFormat="1" ht="21" customHeight="1" spans="1:8">
      <c r="A76" s="202">
        <v>71</v>
      </c>
      <c r="B76" s="396" t="s">
        <v>1006</v>
      </c>
      <c r="C76" s="60" t="s">
        <v>1047</v>
      </c>
      <c r="D76" s="60" t="s">
        <v>995</v>
      </c>
      <c r="E76" s="395">
        <v>1</v>
      </c>
      <c r="F76" s="206" t="s">
        <v>1046</v>
      </c>
      <c r="G76" s="18"/>
      <c r="H76" s="217" t="s">
        <v>972</v>
      </c>
    </row>
    <row r="77" s="6" customFormat="1" ht="12.75" customHeight="1" spans="1:8">
      <c r="A77" s="202">
        <v>72</v>
      </c>
      <c r="B77" s="398" t="s">
        <v>1048</v>
      </c>
      <c r="C77" s="397" t="s">
        <v>1049</v>
      </c>
      <c r="D77" s="60" t="s">
        <v>995</v>
      </c>
      <c r="E77" s="395">
        <v>1</v>
      </c>
      <c r="F77" s="206" t="s">
        <v>1050</v>
      </c>
      <c r="G77" s="18"/>
      <c r="H77" s="217" t="s">
        <v>972</v>
      </c>
    </row>
    <row r="78" s="6" customFormat="1" ht="12.75" customHeight="1" spans="1:8">
      <c r="A78" s="202">
        <v>73</v>
      </c>
      <c r="B78" s="204" t="s">
        <v>1051</v>
      </c>
      <c r="C78" s="205" t="s">
        <v>1052</v>
      </c>
      <c r="D78" s="214" t="s">
        <v>995</v>
      </c>
      <c r="E78" s="202">
        <v>1</v>
      </c>
      <c r="F78" s="206" t="s">
        <v>1033</v>
      </c>
      <c r="G78" s="18"/>
      <c r="H78" s="217" t="s">
        <v>972</v>
      </c>
    </row>
    <row r="79" ht="12.75" customHeight="1" spans="1:8">
      <c r="A79" s="202">
        <v>74</v>
      </c>
      <c r="B79" s="210" t="s">
        <v>1053</v>
      </c>
      <c r="C79" s="205" t="s">
        <v>1054</v>
      </c>
      <c r="D79" s="214" t="s">
        <v>995</v>
      </c>
      <c r="E79" s="202">
        <v>1</v>
      </c>
      <c r="F79" s="206" t="s">
        <v>1046</v>
      </c>
      <c r="G79" s="18"/>
      <c r="H79" s="217" t="s">
        <v>972</v>
      </c>
    </row>
    <row r="80" customHeight="1" spans="1:8">
      <c r="A80" s="202">
        <v>75</v>
      </c>
      <c r="B80" s="210" t="s">
        <v>1053</v>
      </c>
      <c r="C80" s="210" t="s">
        <v>1054</v>
      </c>
      <c r="D80" s="214" t="s">
        <v>995</v>
      </c>
      <c r="E80" s="202">
        <v>1</v>
      </c>
      <c r="F80" s="213" t="s">
        <v>1046</v>
      </c>
      <c r="G80" s="399"/>
      <c r="H80" s="217" t="s">
        <v>972</v>
      </c>
    </row>
    <row r="81" customHeight="1" spans="1:8">
      <c r="A81" s="202">
        <v>76</v>
      </c>
      <c r="B81" s="210" t="s">
        <v>1053</v>
      </c>
      <c r="C81" s="205" t="s">
        <v>1054</v>
      </c>
      <c r="D81" s="214" t="s">
        <v>995</v>
      </c>
      <c r="E81" s="202">
        <v>1</v>
      </c>
      <c r="F81" s="206" t="s">
        <v>1046</v>
      </c>
      <c r="G81" s="399"/>
      <c r="H81" s="217" t="s">
        <v>972</v>
      </c>
    </row>
    <row r="82" customHeight="1" spans="1:8">
      <c r="A82" s="202">
        <v>77</v>
      </c>
      <c r="B82" s="210" t="s">
        <v>1053</v>
      </c>
      <c r="C82" s="205" t="s">
        <v>1054</v>
      </c>
      <c r="D82" s="214" t="s">
        <v>995</v>
      </c>
      <c r="E82" s="202">
        <v>1</v>
      </c>
      <c r="F82" s="206" t="s">
        <v>1046</v>
      </c>
      <c r="G82" s="399"/>
      <c r="H82" s="217" t="s">
        <v>972</v>
      </c>
    </row>
    <row r="83" customHeight="1" spans="1:8">
      <c r="A83" s="202">
        <v>78</v>
      </c>
      <c r="B83" s="210" t="s">
        <v>1043</v>
      </c>
      <c r="C83" s="205" t="s">
        <v>1055</v>
      </c>
      <c r="D83" s="214" t="s">
        <v>995</v>
      </c>
      <c r="E83" s="202">
        <v>1</v>
      </c>
      <c r="F83" s="206" t="s">
        <v>1046</v>
      </c>
      <c r="G83" s="399"/>
      <c r="H83" s="217" t="s">
        <v>972</v>
      </c>
    </row>
    <row r="84" customHeight="1" spans="1:8">
      <c r="A84" s="202">
        <v>79</v>
      </c>
      <c r="B84" s="210" t="s">
        <v>1056</v>
      </c>
      <c r="C84" s="205" t="s">
        <v>1057</v>
      </c>
      <c r="D84" s="214" t="s">
        <v>995</v>
      </c>
      <c r="E84" s="202">
        <v>1</v>
      </c>
      <c r="F84" s="206" t="s">
        <v>1058</v>
      </c>
      <c r="G84" s="399"/>
      <c r="H84" s="217" t="s">
        <v>972</v>
      </c>
    </row>
    <row r="85" customHeight="1" spans="1:8">
      <c r="A85" s="202">
        <v>80</v>
      </c>
      <c r="B85" s="210" t="s">
        <v>1059</v>
      </c>
      <c r="C85" s="205" t="s">
        <v>1060</v>
      </c>
      <c r="D85" s="214" t="s">
        <v>995</v>
      </c>
      <c r="E85" s="202">
        <v>1</v>
      </c>
      <c r="F85" s="206" t="s">
        <v>1061</v>
      </c>
      <c r="G85" s="399"/>
      <c r="H85" s="217" t="s">
        <v>972</v>
      </c>
    </row>
    <row r="86" customHeight="1" spans="1:8">
      <c r="A86" s="202">
        <v>81</v>
      </c>
      <c r="B86" s="210" t="s">
        <v>1062</v>
      </c>
      <c r="C86" s="205" t="s">
        <v>1063</v>
      </c>
      <c r="D86" s="214" t="s">
        <v>995</v>
      </c>
      <c r="E86" s="202">
        <v>1</v>
      </c>
      <c r="F86" s="206" t="s">
        <v>1033</v>
      </c>
      <c r="G86" s="399"/>
      <c r="H86" s="217" t="s">
        <v>972</v>
      </c>
    </row>
    <row r="87" customHeight="1" spans="1:8">
      <c r="A87" s="202">
        <v>82</v>
      </c>
      <c r="B87" s="210" t="s">
        <v>1062</v>
      </c>
      <c r="C87" s="205" t="s">
        <v>1063</v>
      </c>
      <c r="D87" s="214" t="s">
        <v>995</v>
      </c>
      <c r="E87" s="202">
        <v>1</v>
      </c>
      <c r="F87" s="206" t="s">
        <v>1033</v>
      </c>
      <c r="G87" s="399"/>
      <c r="H87" s="217" t="s">
        <v>972</v>
      </c>
    </row>
    <row r="88" customHeight="1" spans="1:8">
      <c r="A88" s="202">
        <v>83</v>
      </c>
      <c r="B88" s="210" t="s">
        <v>1064</v>
      </c>
      <c r="C88" s="205" t="s">
        <v>1065</v>
      </c>
      <c r="D88" s="214" t="s">
        <v>995</v>
      </c>
      <c r="E88" s="202">
        <v>1</v>
      </c>
      <c r="F88" s="206" t="s">
        <v>1033</v>
      </c>
      <c r="G88" s="399"/>
      <c r="H88" s="217" t="s">
        <v>972</v>
      </c>
    </row>
    <row r="89" customHeight="1" spans="1:8">
      <c r="A89" s="202">
        <v>84</v>
      </c>
      <c r="B89" s="210" t="s">
        <v>1066</v>
      </c>
      <c r="C89" s="205" t="s">
        <v>1067</v>
      </c>
      <c r="D89" s="214" t="s">
        <v>995</v>
      </c>
      <c r="E89" s="202">
        <v>1</v>
      </c>
      <c r="F89" s="206" t="s">
        <v>1033</v>
      </c>
      <c r="G89" s="399"/>
      <c r="H89" s="217" t="s">
        <v>972</v>
      </c>
    </row>
    <row r="90" customHeight="1" spans="1:8">
      <c r="A90" s="202">
        <v>85</v>
      </c>
      <c r="B90" s="210" t="s">
        <v>1068</v>
      </c>
      <c r="C90" s="205" t="s">
        <v>1069</v>
      </c>
      <c r="D90" s="214" t="s">
        <v>995</v>
      </c>
      <c r="E90" s="202">
        <v>1</v>
      </c>
      <c r="F90" s="206" t="s">
        <v>1033</v>
      </c>
      <c r="G90" s="399"/>
      <c r="H90" s="217" t="s">
        <v>972</v>
      </c>
    </row>
    <row r="91" customHeight="1" spans="1:8">
      <c r="A91" s="202">
        <v>86</v>
      </c>
      <c r="B91" s="210" t="s">
        <v>1070</v>
      </c>
      <c r="C91" s="205" t="s">
        <v>1071</v>
      </c>
      <c r="D91" s="214" t="s">
        <v>995</v>
      </c>
      <c r="E91" s="202">
        <v>1</v>
      </c>
      <c r="F91" s="206" t="s">
        <v>1072</v>
      </c>
      <c r="G91" s="399"/>
      <c r="H91" s="217" t="s">
        <v>972</v>
      </c>
    </row>
    <row r="92" customHeight="1" spans="1:8">
      <c r="A92" s="202">
        <v>87</v>
      </c>
      <c r="B92" s="210" t="s">
        <v>1043</v>
      </c>
      <c r="C92" s="205" t="s">
        <v>1073</v>
      </c>
      <c r="D92" s="214" t="s">
        <v>995</v>
      </c>
      <c r="E92" s="202">
        <v>1</v>
      </c>
      <c r="F92" s="206" t="s">
        <v>1074</v>
      </c>
      <c r="G92" s="399"/>
      <c r="H92" s="217" t="s">
        <v>972</v>
      </c>
    </row>
    <row r="93" customHeight="1" spans="1:8">
      <c r="A93" s="202">
        <v>88</v>
      </c>
      <c r="B93" s="210" t="s">
        <v>1075</v>
      </c>
      <c r="C93" s="205" t="s">
        <v>1076</v>
      </c>
      <c r="D93" s="214" t="s">
        <v>995</v>
      </c>
      <c r="E93" s="202">
        <v>1</v>
      </c>
      <c r="F93" s="206" t="s">
        <v>1074</v>
      </c>
      <c r="G93" s="399"/>
      <c r="H93" s="217" t="s">
        <v>972</v>
      </c>
    </row>
    <row r="94" customHeight="1" spans="1:8">
      <c r="A94" s="202">
        <v>89</v>
      </c>
      <c r="B94" s="210" t="s">
        <v>1006</v>
      </c>
      <c r="C94" s="205" t="s">
        <v>1077</v>
      </c>
      <c r="D94" s="214" t="s">
        <v>995</v>
      </c>
      <c r="E94" s="202">
        <v>1</v>
      </c>
      <c r="F94" s="206" t="s">
        <v>1074</v>
      </c>
      <c r="G94" s="399"/>
      <c r="H94" s="217" t="s">
        <v>972</v>
      </c>
    </row>
    <row r="95" customHeight="1" spans="1:8">
      <c r="A95" s="202">
        <v>90</v>
      </c>
      <c r="B95" s="210" t="s">
        <v>1006</v>
      </c>
      <c r="C95" s="205" t="s">
        <v>1077</v>
      </c>
      <c r="D95" s="214" t="s">
        <v>995</v>
      </c>
      <c r="E95" s="202">
        <v>1</v>
      </c>
      <c r="F95" s="206" t="s">
        <v>1074</v>
      </c>
      <c r="G95" s="399"/>
      <c r="H95" s="217" t="s">
        <v>972</v>
      </c>
    </row>
    <row r="96" customHeight="1" spans="1:8">
      <c r="A96" s="202">
        <v>91</v>
      </c>
      <c r="B96" s="210" t="s">
        <v>1043</v>
      </c>
      <c r="C96" s="205" t="s">
        <v>1078</v>
      </c>
      <c r="D96" s="214" t="s">
        <v>995</v>
      </c>
      <c r="E96" s="202">
        <v>1</v>
      </c>
      <c r="F96" s="206" t="s">
        <v>1074</v>
      </c>
      <c r="G96" s="399"/>
      <c r="H96" s="217" t="s">
        <v>972</v>
      </c>
    </row>
    <row r="97" customHeight="1" spans="1:8">
      <c r="A97" s="202">
        <v>92</v>
      </c>
      <c r="B97" s="210" t="s">
        <v>1014</v>
      </c>
      <c r="C97" s="205" t="s">
        <v>1079</v>
      </c>
      <c r="D97" s="214" t="s">
        <v>995</v>
      </c>
      <c r="E97" s="202">
        <v>1</v>
      </c>
      <c r="F97" s="206" t="s">
        <v>1074</v>
      </c>
      <c r="G97" s="399"/>
      <c r="H97" s="217" t="s">
        <v>972</v>
      </c>
    </row>
    <row r="98" customHeight="1" spans="1:8">
      <c r="A98" s="202">
        <v>93</v>
      </c>
      <c r="B98" s="210" t="s">
        <v>1043</v>
      </c>
      <c r="C98" s="205" t="s">
        <v>1080</v>
      </c>
      <c r="D98" s="214" t="s">
        <v>995</v>
      </c>
      <c r="E98" s="202">
        <v>1</v>
      </c>
      <c r="F98" s="206" t="s">
        <v>1074</v>
      </c>
      <c r="G98" s="399"/>
      <c r="H98" s="217" t="s">
        <v>972</v>
      </c>
    </row>
    <row r="99" customHeight="1" spans="1:8">
      <c r="A99" s="202">
        <v>94</v>
      </c>
      <c r="B99" s="210" t="s">
        <v>1043</v>
      </c>
      <c r="C99" s="205" t="s">
        <v>1081</v>
      </c>
      <c r="D99" s="214" t="s">
        <v>995</v>
      </c>
      <c r="E99" s="202">
        <v>1</v>
      </c>
      <c r="F99" s="206" t="s">
        <v>1074</v>
      </c>
      <c r="G99" s="399"/>
      <c r="H99" s="217" t="s">
        <v>972</v>
      </c>
    </row>
    <row r="100" customHeight="1" spans="1:8">
      <c r="A100" s="202">
        <v>95</v>
      </c>
      <c r="B100" s="210" t="s">
        <v>1006</v>
      </c>
      <c r="C100" s="205" t="s">
        <v>1077</v>
      </c>
      <c r="D100" s="214" t="s">
        <v>995</v>
      </c>
      <c r="E100" s="202">
        <v>1</v>
      </c>
      <c r="F100" s="206" t="s">
        <v>1074</v>
      </c>
      <c r="G100" s="399"/>
      <c r="H100" s="217" t="s">
        <v>972</v>
      </c>
    </row>
    <row r="101" customHeight="1" spans="1:8">
      <c r="A101" s="202">
        <v>96</v>
      </c>
      <c r="B101" s="210" t="s">
        <v>1039</v>
      </c>
      <c r="C101" s="205" t="s">
        <v>1082</v>
      </c>
      <c r="D101" s="214" t="s">
        <v>995</v>
      </c>
      <c r="E101" s="202">
        <v>1</v>
      </c>
      <c r="F101" s="206" t="s">
        <v>1074</v>
      </c>
      <c r="G101" s="399"/>
      <c r="H101" s="217" t="s">
        <v>972</v>
      </c>
    </row>
    <row r="102" customHeight="1" spans="1:8">
      <c r="A102" s="202">
        <v>97</v>
      </c>
      <c r="B102" s="210" t="s">
        <v>1083</v>
      </c>
      <c r="C102" s="205" t="s">
        <v>1084</v>
      </c>
      <c r="D102" s="214" t="s">
        <v>995</v>
      </c>
      <c r="E102" s="202">
        <v>1</v>
      </c>
      <c r="F102" s="206" t="s">
        <v>1074</v>
      </c>
      <c r="G102" s="399"/>
      <c r="H102" s="217" t="s">
        <v>972</v>
      </c>
    </row>
    <row r="103" customHeight="1" spans="1:8">
      <c r="A103" s="202">
        <v>98</v>
      </c>
      <c r="B103" s="210" t="s">
        <v>1006</v>
      </c>
      <c r="C103" s="205" t="s">
        <v>1077</v>
      </c>
      <c r="D103" s="214" t="s">
        <v>995</v>
      </c>
      <c r="E103" s="202">
        <v>1</v>
      </c>
      <c r="F103" s="206" t="s">
        <v>1074</v>
      </c>
      <c r="G103" s="399"/>
      <c r="H103" s="217" t="s">
        <v>972</v>
      </c>
    </row>
    <row r="104" customHeight="1" spans="1:8">
      <c r="A104" s="202">
        <v>99</v>
      </c>
      <c r="B104" s="210" t="s">
        <v>1014</v>
      </c>
      <c r="C104" s="205" t="s">
        <v>1079</v>
      </c>
      <c r="D104" s="214" t="s">
        <v>995</v>
      </c>
      <c r="E104" s="202">
        <v>1</v>
      </c>
      <c r="F104" s="206" t="s">
        <v>1074</v>
      </c>
      <c r="G104" s="399"/>
      <c r="H104" s="217" t="s">
        <v>972</v>
      </c>
    </row>
    <row r="105" customHeight="1" spans="1:8">
      <c r="A105" s="202">
        <v>100</v>
      </c>
      <c r="B105" s="210" t="s">
        <v>1085</v>
      </c>
      <c r="C105" s="205" t="s">
        <v>1086</v>
      </c>
      <c r="D105" s="214" t="s">
        <v>995</v>
      </c>
      <c r="E105" s="202">
        <v>1</v>
      </c>
      <c r="F105" s="206" t="s">
        <v>1061</v>
      </c>
      <c r="G105" s="399"/>
      <c r="H105" s="217" t="s">
        <v>972</v>
      </c>
    </row>
    <row r="106" customHeight="1" spans="1:8">
      <c r="A106" s="202">
        <v>101</v>
      </c>
      <c r="B106" s="210" t="s">
        <v>1006</v>
      </c>
      <c r="C106" s="205" t="s">
        <v>1087</v>
      </c>
      <c r="D106" s="214" t="s">
        <v>995</v>
      </c>
      <c r="E106" s="202">
        <v>1</v>
      </c>
      <c r="F106" s="206" t="s">
        <v>1061</v>
      </c>
      <c r="G106" s="399"/>
      <c r="H106" s="217" t="s">
        <v>972</v>
      </c>
    </row>
    <row r="107" customHeight="1" spans="1:8">
      <c r="A107" s="202">
        <v>102</v>
      </c>
      <c r="B107" s="210" t="s">
        <v>1088</v>
      </c>
      <c r="C107" s="205" t="s">
        <v>1089</v>
      </c>
      <c r="D107" s="214" t="s">
        <v>995</v>
      </c>
      <c r="E107" s="202">
        <v>1</v>
      </c>
      <c r="F107" s="206" t="s">
        <v>1061</v>
      </c>
      <c r="G107" s="399"/>
      <c r="H107" s="217" t="s">
        <v>972</v>
      </c>
    </row>
    <row r="108" customHeight="1" spans="1:8">
      <c r="A108" s="202">
        <v>103</v>
      </c>
      <c r="B108" s="210" t="s">
        <v>1039</v>
      </c>
      <c r="C108" s="205" t="s">
        <v>1090</v>
      </c>
      <c r="D108" s="214" t="s">
        <v>995</v>
      </c>
      <c r="E108" s="202">
        <v>1</v>
      </c>
      <c r="F108" s="206" t="s">
        <v>1061</v>
      </c>
      <c r="G108" s="399"/>
      <c r="H108" s="217" t="s">
        <v>972</v>
      </c>
    </row>
    <row r="109" customHeight="1" spans="1:8">
      <c r="A109" s="202">
        <v>104</v>
      </c>
      <c r="B109" s="204" t="s">
        <v>1006</v>
      </c>
      <c r="C109" s="205" t="s">
        <v>1091</v>
      </c>
      <c r="D109" s="214" t="s">
        <v>995</v>
      </c>
      <c r="E109" s="202">
        <v>1</v>
      </c>
      <c r="F109" s="206" t="s">
        <v>1061</v>
      </c>
      <c r="G109" s="399"/>
      <c r="H109" s="217" t="s">
        <v>972</v>
      </c>
    </row>
    <row r="110" customHeight="1" spans="1:8">
      <c r="A110" s="202">
        <v>105</v>
      </c>
      <c r="B110" s="210" t="s">
        <v>1006</v>
      </c>
      <c r="C110" s="205" t="s">
        <v>1091</v>
      </c>
      <c r="D110" s="214" t="s">
        <v>995</v>
      </c>
      <c r="E110" s="202">
        <v>1</v>
      </c>
      <c r="F110" s="206" t="s">
        <v>1061</v>
      </c>
      <c r="G110" s="399"/>
      <c r="H110" s="217" t="s">
        <v>972</v>
      </c>
    </row>
    <row r="111" customHeight="1" spans="1:8">
      <c r="A111" s="202">
        <v>106</v>
      </c>
      <c r="B111" s="210" t="s">
        <v>1092</v>
      </c>
      <c r="C111" s="205" t="s">
        <v>1093</v>
      </c>
      <c r="D111" s="214" t="s">
        <v>995</v>
      </c>
      <c r="E111" s="202">
        <v>1</v>
      </c>
      <c r="F111" s="206" t="s">
        <v>1094</v>
      </c>
      <c r="G111" s="399"/>
      <c r="H111" s="217" t="s">
        <v>972</v>
      </c>
    </row>
    <row r="112" customHeight="1" spans="1:8">
      <c r="A112" s="202">
        <v>107</v>
      </c>
      <c r="B112" s="210" t="s">
        <v>1006</v>
      </c>
      <c r="C112" s="205" t="s">
        <v>1091</v>
      </c>
      <c r="D112" s="214" t="s">
        <v>995</v>
      </c>
      <c r="E112" s="202">
        <v>1</v>
      </c>
      <c r="F112" s="206" t="s">
        <v>1061</v>
      </c>
      <c r="G112" s="399"/>
      <c r="H112" s="217" t="s">
        <v>972</v>
      </c>
    </row>
    <row r="113" customHeight="1" spans="1:8">
      <c r="A113" s="202">
        <v>108</v>
      </c>
      <c r="B113" s="209" t="s">
        <v>1095</v>
      </c>
      <c r="C113" s="205" t="s">
        <v>1096</v>
      </c>
      <c r="D113" s="214" t="s">
        <v>995</v>
      </c>
      <c r="E113" s="202">
        <v>1</v>
      </c>
      <c r="F113" s="206" t="s">
        <v>1061</v>
      </c>
      <c r="G113" s="399"/>
      <c r="H113" s="217" t="s">
        <v>972</v>
      </c>
    </row>
    <row r="114" customHeight="1" spans="1:8">
      <c r="A114" s="202">
        <v>109</v>
      </c>
      <c r="B114" s="210" t="s">
        <v>1014</v>
      </c>
      <c r="C114" s="205" t="s">
        <v>1097</v>
      </c>
      <c r="D114" s="214" t="s">
        <v>995</v>
      </c>
      <c r="E114" s="202">
        <v>1</v>
      </c>
      <c r="F114" s="206" t="s">
        <v>1061</v>
      </c>
      <c r="G114" s="399"/>
      <c r="H114" s="217" t="s">
        <v>972</v>
      </c>
    </row>
    <row r="115" customHeight="1" spans="1:8">
      <c r="A115" s="202">
        <v>110</v>
      </c>
      <c r="B115" s="210" t="s">
        <v>1098</v>
      </c>
      <c r="C115" s="205" t="s">
        <v>1099</v>
      </c>
      <c r="D115" s="214" t="s">
        <v>995</v>
      </c>
      <c r="E115" s="202">
        <v>1</v>
      </c>
      <c r="F115" s="206" t="s">
        <v>1058</v>
      </c>
      <c r="G115" s="399"/>
      <c r="H115" s="217" t="s">
        <v>972</v>
      </c>
    </row>
    <row r="116" customHeight="1" spans="1:8">
      <c r="A116" s="202">
        <v>111</v>
      </c>
      <c r="B116" s="210" t="s">
        <v>1100</v>
      </c>
      <c r="C116" s="205" t="s">
        <v>1101</v>
      </c>
      <c r="D116" s="214" t="s">
        <v>995</v>
      </c>
      <c r="E116" s="202">
        <v>1</v>
      </c>
      <c r="F116" s="206" t="s">
        <v>1058</v>
      </c>
      <c r="G116" s="399"/>
      <c r="H116" s="217" t="s">
        <v>972</v>
      </c>
    </row>
    <row r="117" customHeight="1" spans="1:8">
      <c r="A117" s="202">
        <v>112</v>
      </c>
      <c r="B117" s="210" t="s">
        <v>1102</v>
      </c>
      <c r="C117" s="205" t="s">
        <v>1103</v>
      </c>
      <c r="D117" s="214" t="s">
        <v>995</v>
      </c>
      <c r="E117" s="202">
        <v>1</v>
      </c>
      <c r="F117" s="206" t="s">
        <v>1058</v>
      </c>
      <c r="G117" s="399"/>
      <c r="H117" s="217" t="s">
        <v>972</v>
      </c>
    </row>
    <row r="118" customHeight="1" spans="1:8">
      <c r="A118" s="202">
        <v>113</v>
      </c>
      <c r="B118" s="210" t="s">
        <v>1006</v>
      </c>
      <c r="C118" s="205" t="s">
        <v>1104</v>
      </c>
      <c r="D118" s="214" t="s">
        <v>995</v>
      </c>
      <c r="E118" s="202">
        <v>1</v>
      </c>
      <c r="F118" s="206" t="s">
        <v>1105</v>
      </c>
      <c r="G118" s="399"/>
      <c r="H118" s="217" t="s">
        <v>972</v>
      </c>
    </row>
    <row r="119" customHeight="1" spans="1:8">
      <c r="A119" s="202">
        <v>114</v>
      </c>
      <c r="B119" s="210" t="s">
        <v>1006</v>
      </c>
      <c r="C119" s="205" t="s">
        <v>1104</v>
      </c>
      <c r="D119" s="214" t="s">
        <v>995</v>
      </c>
      <c r="E119" s="202">
        <v>1</v>
      </c>
      <c r="F119" s="206" t="s">
        <v>1105</v>
      </c>
      <c r="G119" s="399"/>
      <c r="H119" s="217" t="s">
        <v>972</v>
      </c>
    </row>
    <row r="120" customHeight="1" spans="1:8">
      <c r="A120" s="202">
        <v>115</v>
      </c>
      <c r="B120" s="210" t="s">
        <v>1006</v>
      </c>
      <c r="C120" s="205" t="s">
        <v>1104</v>
      </c>
      <c r="D120" s="214" t="s">
        <v>995</v>
      </c>
      <c r="E120" s="202">
        <v>1</v>
      </c>
      <c r="F120" s="206" t="s">
        <v>1105</v>
      </c>
      <c r="G120" s="399"/>
      <c r="H120" s="217" t="s">
        <v>972</v>
      </c>
    </row>
    <row r="121" customHeight="1" spans="1:8">
      <c r="A121" s="202">
        <v>116</v>
      </c>
      <c r="B121" s="210" t="s">
        <v>1006</v>
      </c>
      <c r="C121" s="205" t="s">
        <v>1104</v>
      </c>
      <c r="D121" s="214" t="s">
        <v>995</v>
      </c>
      <c r="E121" s="202">
        <v>1</v>
      </c>
      <c r="F121" s="206" t="s">
        <v>1105</v>
      </c>
      <c r="G121" s="399"/>
      <c r="H121" s="217" t="s">
        <v>972</v>
      </c>
    </row>
    <row r="122" customHeight="1" spans="1:8">
      <c r="A122" s="202">
        <v>117</v>
      </c>
      <c r="B122" s="210" t="s">
        <v>1006</v>
      </c>
      <c r="C122" s="205" t="s">
        <v>1104</v>
      </c>
      <c r="D122" s="214" t="s">
        <v>995</v>
      </c>
      <c r="E122" s="202">
        <v>1</v>
      </c>
      <c r="F122" s="206" t="s">
        <v>1105</v>
      </c>
      <c r="G122" s="399"/>
      <c r="H122" s="217" t="s">
        <v>972</v>
      </c>
    </row>
    <row r="123" customHeight="1" spans="1:8">
      <c r="A123" s="202">
        <v>118</v>
      </c>
      <c r="B123" s="210" t="s">
        <v>1006</v>
      </c>
      <c r="C123" s="205" t="s">
        <v>1104</v>
      </c>
      <c r="D123" s="214" t="s">
        <v>995</v>
      </c>
      <c r="E123" s="202">
        <v>1</v>
      </c>
      <c r="F123" s="206" t="s">
        <v>1105</v>
      </c>
      <c r="G123" s="399"/>
      <c r="H123" s="217" t="s">
        <v>972</v>
      </c>
    </row>
    <row r="124" customHeight="1" spans="1:8">
      <c r="A124" s="202">
        <v>119</v>
      </c>
      <c r="B124" s="210" t="s">
        <v>1006</v>
      </c>
      <c r="C124" s="205" t="s">
        <v>1104</v>
      </c>
      <c r="D124" s="214" t="s">
        <v>995</v>
      </c>
      <c r="E124" s="202">
        <v>1</v>
      </c>
      <c r="F124" s="206" t="s">
        <v>1105</v>
      </c>
      <c r="G124" s="399"/>
      <c r="H124" s="217" t="s">
        <v>972</v>
      </c>
    </row>
    <row r="125" customHeight="1" spans="1:8">
      <c r="A125" s="202">
        <v>120</v>
      </c>
      <c r="B125" s="210" t="s">
        <v>1006</v>
      </c>
      <c r="C125" s="205" t="s">
        <v>1104</v>
      </c>
      <c r="D125" s="214" t="s">
        <v>995</v>
      </c>
      <c r="E125" s="202">
        <v>1</v>
      </c>
      <c r="F125" s="206" t="s">
        <v>1105</v>
      </c>
      <c r="G125" s="399"/>
      <c r="H125" s="217" t="s">
        <v>972</v>
      </c>
    </row>
    <row r="126" customHeight="1" spans="1:8">
      <c r="A126" s="202">
        <v>121</v>
      </c>
      <c r="B126" s="210" t="s">
        <v>1006</v>
      </c>
      <c r="C126" s="205" t="s">
        <v>1104</v>
      </c>
      <c r="D126" s="214" t="s">
        <v>995</v>
      </c>
      <c r="E126" s="202">
        <v>1</v>
      </c>
      <c r="F126" s="206" t="s">
        <v>1105</v>
      </c>
      <c r="G126" s="399"/>
      <c r="H126" s="217" t="s">
        <v>972</v>
      </c>
    </row>
    <row r="127" customHeight="1" spans="1:8">
      <c r="A127" s="202">
        <v>122</v>
      </c>
      <c r="B127" s="210" t="s">
        <v>1006</v>
      </c>
      <c r="C127" s="205" t="s">
        <v>1104</v>
      </c>
      <c r="D127" s="214" t="s">
        <v>995</v>
      </c>
      <c r="E127" s="202">
        <v>1</v>
      </c>
      <c r="F127" s="206" t="s">
        <v>1105</v>
      </c>
      <c r="G127" s="399"/>
      <c r="H127" s="217" t="s">
        <v>972</v>
      </c>
    </row>
    <row r="128" customHeight="1" spans="1:8">
      <c r="A128" s="202">
        <v>123</v>
      </c>
      <c r="B128" s="210" t="s">
        <v>1006</v>
      </c>
      <c r="C128" s="205" t="s">
        <v>1104</v>
      </c>
      <c r="D128" s="214" t="s">
        <v>995</v>
      </c>
      <c r="E128" s="202">
        <v>1</v>
      </c>
      <c r="F128" s="206" t="s">
        <v>1105</v>
      </c>
      <c r="G128" s="399"/>
      <c r="H128" s="217" t="s">
        <v>972</v>
      </c>
    </row>
    <row r="129" customHeight="1" spans="1:8">
      <c r="A129" s="202">
        <v>124</v>
      </c>
      <c r="B129" s="210" t="s">
        <v>1006</v>
      </c>
      <c r="C129" s="205" t="s">
        <v>1104</v>
      </c>
      <c r="D129" s="214" t="s">
        <v>995</v>
      </c>
      <c r="E129" s="202">
        <v>1</v>
      </c>
      <c r="F129" s="206" t="s">
        <v>1105</v>
      </c>
      <c r="G129" s="399"/>
      <c r="H129" s="217" t="s">
        <v>972</v>
      </c>
    </row>
    <row r="130" customHeight="1" spans="1:8">
      <c r="A130" s="202">
        <v>125</v>
      </c>
      <c r="B130" s="210" t="s">
        <v>1006</v>
      </c>
      <c r="C130" s="205" t="s">
        <v>1104</v>
      </c>
      <c r="D130" s="214" t="s">
        <v>995</v>
      </c>
      <c r="E130" s="202">
        <v>1</v>
      </c>
      <c r="F130" s="206" t="s">
        <v>1105</v>
      </c>
      <c r="G130" s="399"/>
      <c r="H130" s="217" t="s">
        <v>972</v>
      </c>
    </row>
    <row r="131" customHeight="1" spans="1:8">
      <c r="A131" s="202">
        <v>126</v>
      </c>
      <c r="B131" s="210" t="s">
        <v>1006</v>
      </c>
      <c r="C131" s="205" t="s">
        <v>1104</v>
      </c>
      <c r="D131" s="214" t="s">
        <v>995</v>
      </c>
      <c r="E131" s="202">
        <v>1</v>
      </c>
      <c r="F131" s="206" t="s">
        <v>1105</v>
      </c>
      <c r="G131" s="399"/>
      <c r="H131" s="217" t="s">
        <v>972</v>
      </c>
    </row>
    <row r="132" customHeight="1" spans="1:8">
      <c r="A132" s="202">
        <v>127</v>
      </c>
      <c r="B132" s="210" t="s">
        <v>1006</v>
      </c>
      <c r="C132" s="205" t="s">
        <v>1104</v>
      </c>
      <c r="D132" s="214" t="s">
        <v>995</v>
      </c>
      <c r="E132" s="202">
        <v>1</v>
      </c>
      <c r="F132" s="206" t="s">
        <v>1105</v>
      </c>
      <c r="G132" s="399"/>
      <c r="H132" s="217" t="s">
        <v>972</v>
      </c>
    </row>
    <row r="133" customHeight="1" spans="1:8">
      <c r="A133" s="202">
        <v>128</v>
      </c>
      <c r="B133" s="210" t="s">
        <v>1006</v>
      </c>
      <c r="C133" s="205" t="s">
        <v>1104</v>
      </c>
      <c r="D133" s="214" t="s">
        <v>995</v>
      </c>
      <c r="E133" s="202">
        <v>1</v>
      </c>
      <c r="F133" s="206" t="s">
        <v>1105</v>
      </c>
      <c r="G133" s="399"/>
      <c r="H133" s="217" t="s">
        <v>972</v>
      </c>
    </row>
    <row r="134" customHeight="1" spans="1:8">
      <c r="A134" s="202">
        <v>129</v>
      </c>
      <c r="B134" s="210" t="s">
        <v>1006</v>
      </c>
      <c r="C134" s="205" t="s">
        <v>1104</v>
      </c>
      <c r="D134" s="214" t="s">
        <v>995</v>
      </c>
      <c r="E134" s="202">
        <v>1</v>
      </c>
      <c r="F134" s="206" t="s">
        <v>1105</v>
      </c>
      <c r="G134" s="399"/>
      <c r="H134" s="217" t="s">
        <v>972</v>
      </c>
    </row>
    <row r="135" customHeight="1" spans="1:8">
      <c r="A135" s="202">
        <v>130</v>
      </c>
      <c r="B135" s="210" t="s">
        <v>1006</v>
      </c>
      <c r="C135" s="205" t="s">
        <v>1104</v>
      </c>
      <c r="D135" s="214" t="s">
        <v>995</v>
      </c>
      <c r="E135" s="202">
        <v>1</v>
      </c>
      <c r="F135" s="206" t="s">
        <v>1105</v>
      </c>
      <c r="G135" s="399"/>
      <c r="H135" s="217" t="s">
        <v>972</v>
      </c>
    </row>
    <row r="136" customHeight="1" spans="1:8">
      <c r="A136" s="202">
        <v>131</v>
      </c>
      <c r="B136" s="210" t="s">
        <v>1006</v>
      </c>
      <c r="C136" s="205" t="s">
        <v>1104</v>
      </c>
      <c r="D136" s="214" t="s">
        <v>995</v>
      </c>
      <c r="E136" s="202">
        <v>1</v>
      </c>
      <c r="F136" s="206" t="s">
        <v>1105</v>
      </c>
      <c r="G136" s="399"/>
      <c r="H136" s="217" t="s">
        <v>972</v>
      </c>
    </row>
    <row r="137" customHeight="1" spans="1:8">
      <c r="A137" s="202">
        <v>132</v>
      </c>
      <c r="B137" s="210" t="s">
        <v>1006</v>
      </c>
      <c r="C137" s="205" t="s">
        <v>1104</v>
      </c>
      <c r="D137" s="214" t="s">
        <v>995</v>
      </c>
      <c r="E137" s="202">
        <v>1</v>
      </c>
      <c r="F137" s="206" t="s">
        <v>1105</v>
      </c>
      <c r="G137" s="399"/>
      <c r="H137" s="217" t="s">
        <v>972</v>
      </c>
    </row>
    <row r="138" customHeight="1" spans="1:8">
      <c r="A138" s="202">
        <v>133</v>
      </c>
      <c r="B138" s="210" t="s">
        <v>1006</v>
      </c>
      <c r="C138" s="205" t="s">
        <v>1104</v>
      </c>
      <c r="D138" s="214" t="s">
        <v>995</v>
      </c>
      <c r="E138" s="202">
        <v>1</v>
      </c>
      <c r="F138" s="206" t="s">
        <v>1105</v>
      </c>
      <c r="G138" s="399"/>
      <c r="H138" s="217" t="s">
        <v>972</v>
      </c>
    </row>
    <row r="139" customHeight="1" spans="1:8">
      <c r="A139" s="202">
        <v>134</v>
      </c>
      <c r="B139" s="210" t="s">
        <v>1006</v>
      </c>
      <c r="C139" s="205" t="s">
        <v>1104</v>
      </c>
      <c r="D139" s="214" t="s">
        <v>995</v>
      </c>
      <c r="E139" s="202">
        <v>1</v>
      </c>
      <c r="F139" s="206" t="s">
        <v>1105</v>
      </c>
      <c r="G139" s="399"/>
      <c r="H139" s="217" t="s">
        <v>972</v>
      </c>
    </row>
    <row r="140" customHeight="1" spans="1:8">
      <c r="A140" s="202">
        <v>135</v>
      </c>
      <c r="B140" s="209" t="s">
        <v>1006</v>
      </c>
      <c r="C140" s="205" t="s">
        <v>1104</v>
      </c>
      <c r="D140" s="214" t="s">
        <v>995</v>
      </c>
      <c r="E140" s="202">
        <v>1</v>
      </c>
      <c r="F140" s="206" t="s">
        <v>1105</v>
      </c>
      <c r="G140" s="399"/>
      <c r="H140" s="217" t="s">
        <v>972</v>
      </c>
    </row>
    <row r="141" customHeight="1" spans="1:8">
      <c r="A141" s="202">
        <v>136</v>
      </c>
      <c r="B141" s="210" t="s">
        <v>1006</v>
      </c>
      <c r="C141" s="205" t="s">
        <v>1104</v>
      </c>
      <c r="D141" s="214" t="s">
        <v>995</v>
      </c>
      <c r="E141" s="202">
        <v>1</v>
      </c>
      <c r="F141" s="206" t="s">
        <v>1105</v>
      </c>
      <c r="G141" s="399"/>
      <c r="H141" s="217" t="s">
        <v>972</v>
      </c>
    </row>
    <row r="142" customHeight="1" spans="1:8">
      <c r="A142" s="202">
        <v>137</v>
      </c>
      <c r="B142" s="210" t="s">
        <v>1006</v>
      </c>
      <c r="C142" s="205" t="s">
        <v>1104</v>
      </c>
      <c r="D142" s="214" t="s">
        <v>995</v>
      </c>
      <c r="E142" s="202">
        <v>1</v>
      </c>
      <c r="F142" s="206" t="s">
        <v>1105</v>
      </c>
      <c r="G142" s="399"/>
      <c r="H142" s="217" t="s">
        <v>972</v>
      </c>
    </row>
    <row r="143" customHeight="1" spans="1:8">
      <c r="A143" s="202">
        <v>138</v>
      </c>
      <c r="B143" s="210" t="s">
        <v>1006</v>
      </c>
      <c r="C143" s="205" t="s">
        <v>1104</v>
      </c>
      <c r="D143" s="214" t="s">
        <v>995</v>
      </c>
      <c r="E143" s="202">
        <v>1</v>
      </c>
      <c r="F143" s="206" t="s">
        <v>1105</v>
      </c>
      <c r="G143" s="399"/>
      <c r="H143" s="217" t="s">
        <v>972</v>
      </c>
    </row>
    <row r="144" customHeight="1" spans="1:8">
      <c r="A144" s="202">
        <v>139</v>
      </c>
      <c r="B144" s="210" t="s">
        <v>1006</v>
      </c>
      <c r="C144" s="205" t="s">
        <v>1104</v>
      </c>
      <c r="D144" s="214" t="s">
        <v>995</v>
      </c>
      <c r="E144" s="202">
        <v>1</v>
      </c>
      <c r="F144" s="206" t="s">
        <v>1105</v>
      </c>
      <c r="G144" s="399"/>
      <c r="H144" s="217" t="s">
        <v>972</v>
      </c>
    </row>
    <row r="145" customHeight="1" spans="1:8">
      <c r="A145" s="202">
        <v>140</v>
      </c>
      <c r="B145" s="210" t="s">
        <v>1006</v>
      </c>
      <c r="C145" s="205" t="s">
        <v>1106</v>
      </c>
      <c r="D145" s="214" t="s">
        <v>995</v>
      </c>
      <c r="E145" s="202">
        <v>1</v>
      </c>
      <c r="F145" s="206" t="s">
        <v>1105</v>
      </c>
      <c r="G145" s="399"/>
      <c r="H145" s="217" t="s">
        <v>972</v>
      </c>
    </row>
    <row r="146" customHeight="1" spans="1:8">
      <c r="A146" s="202">
        <v>141</v>
      </c>
      <c r="B146" s="210" t="s">
        <v>1006</v>
      </c>
      <c r="C146" s="205" t="s">
        <v>1104</v>
      </c>
      <c r="D146" s="214" t="s">
        <v>995</v>
      </c>
      <c r="E146" s="202">
        <v>1</v>
      </c>
      <c r="F146" s="206" t="s">
        <v>1105</v>
      </c>
      <c r="G146" s="399"/>
      <c r="H146" s="217" t="s">
        <v>972</v>
      </c>
    </row>
    <row r="147" customHeight="1" spans="1:8">
      <c r="A147" s="202">
        <v>142</v>
      </c>
      <c r="B147" s="210" t="s">
        <v>1006</v>
      </c>
      <c r="C147" s="205" t="s">
        <v>1104</v>
      </c>
      <c r="D147" s="214" t="s">
        <v>995</v>
      </c>
      <c r="E147" s="202">
        <v>1</v>
      </c>
      <c r="F147" s="206" t="s">
        <v>1105</v>
      </c>
      <c r="G147" s="399"/>
      <c r="H147" s="217" t="s">
        <v>972</v>
      </c>
    </row>
    <row r="148" customHeight="1" spans="1:8">
      <c r="A148" s="202">
        <v>143</v>
      </c>
      <c r="B148" s="210" t="s">
        <v>1006</v>
      </c>
      <c r="C148" s="205" t="s">
        <v>1104</v>
      </c>
      <c r="D148" s="214" t="s">
        <v>995</v>
      </c>
      <c r="E148" s="202">
        <v>1</v>
      </c>
      <c r="F148" s="206" t="s">
        <v>1105</v>
      </c>
      <c r="G148" s="399"/>
      <c r="H148" s="217" t="s">
        <v>972</v>
      </c>
    </row>
    <row r="149" customHeight="1" spans="1:8">
      <c r="A149" s="202">
        <v>144</v>
      </c>
      <c r="B149" s="210" t="s">
        <v>1006</v>
      </c>
      <c r="C149" s="205" t="s">
        <v>1104</v>
      </c>
      <c r="D149" s="214" t="s">
        <v>995</v>
      </c>
      <c r="E149" s="202">
        <v>1</v>
      </c>
      <c r="F149" s="206" t="s">
        <v>1105</v>
      </c>
      <c r="G149" s="399"/>
      <c r="H149" s="217" t="s">
        <v>972</v>
      </c>
    </row>
    <row r="150" customHeight="1" spans="1:8">
      <c r="A150" s="202">
        <v>145</v>
      </c>
      <c r="B150" s="210" t="s">
        <v>1006</v>
      </c>
      <c r="C150" s="205" t="s">
        <v>1104</v>
      </c>
      <c r="D150" s="214" t="s">
        <v>995</v>
      </c>
      <c r="E150" s="202">
        <v>1</v>
      </c>
      <c r="F150" s="206" t="s">
        <v>1105</v>
      </c>
      <c r="G150" s="399"/>
      <c r="H150" s="217" t="s">
        <v>972</v>
      </c>
    </row>
    <row r="151" customHeight="1" spans="1:8">
      <c r="A151" s="202">
        <v>146</v>
      </c>
      <c r="B151" s="204" t="s">
        <v>1006</v>
      </c>
      <c r="C151" s="205" t="s">
        <v>1104</v>
      </c>
      <c r="D151" s="214" t="s">
        <v>995</v>
      </c>
      <c r="E151" s="202">
        <v>1</v>
      </c>
      <c r="F151" s="206" t="s">
        <v>1105</v>
      </c>
      <c r="G151" s="399"/>
      <c r="H151" s="217" t="s">
        <v>972</v>
      </c>
    </row>
    <row r="152" customHeight="1" spans="1:8">
      <c r="A152" s="202">
        <v>147</v>
      </c>
      <c r="B152" s="210" t="s">
        <v>1006</v>
      </c>
      <c r="C152" s="205" t="s">
        <v>1104</v>
      </c>
      <c r="D152" s="214" t="s">
        <v>995</v>
      </c>
      <c r="E152" s="202">
        <v>1</v>
      </c>
      <c r="F152" s="206" t="s">
        <v>1105</v>
      </c>
      <c r="G152" s="399"/>
      <c r="H152" s="217" t="s">
        <v>972</v>
      </c>
    </row>
    <row r="153" customHeight="1" spans="1:8">
      <c r="A153" s="202">
        <v>148</v>
      </c>
      <c r="B153" s="210" t="s">
        <v>1006</v>
      </c>
      <c r="C153" s="205" t="s">
        <v>1104</v>
      </c>
      <c r="D153" s="214" t="s">
        <v>995</v>
      </c>
      <c r="E153" s="202">
        <v>1</v>
      </c>
      <c r="F153" s="206" t="s">
        <v>1105</v>
      </c>
      <c r="G153" s="399"/>
      <c r="H153" s="217" t="s">
        <v>972</v>
      </c>
    </row>
    <row r="154" customHeight="1" spans="1:8">
      <c r="A154" s="202">
        <v>149</v>
      </c>
      <c r="B154" s="210" t="s">
        <v>1006</v>
      </c>
      <c r="C154" s="205" t="s">
        <v>1104</v>
      </c>
      <c r="D154" s="214" t="s">
        <v>995</v>
      </c>
      <c r="E154" s="202">
        <v>1</v>
      </c>
      <c r="F154" s="206" t="s">
        <v>1105</v>
      </c>
      <c r="G154" s="399"/>
      <c r="H154" s="217" t="s">
        <v>972</v>
      </c>
    </row>
    <row r="155" customHeight="1" spans="1:8">
      <c r="A155" s="202">
        <v>150</v>
      </c>
      <c r="B155" s="210" t="s">
        <v>1006</v>
      </c>
      <c r="C155" s="205" t="s">
        <v>1104</v>
      </c>
      <c r="D155" s="214" t="s">
        <v>995</v>
      </c>
      <c r="E155" s="202">
        <v>1</v>
      </c>
      <c r="F155" s="206" t="s">
        <v>1105</v>
      </c>
      <c r="G155" s="399"/>
      <c r="H155" s="217" t="s">
        <v>972</v>
      </c>
    </row>
    <row r="156" customHeight="1" spans="1:8">
      <c r="A156" s="202">
        <v>151</v>
      </c>
      <c r="B156" s="210" t="s">
        <v>1006</v>
      </c>
      <c r="C156" s="205" t="s">
        <v>1104</v>
      </c>
      <c r="D156" s="214" t="s">
        <v>995</v>
      </c>
      <c r="E156" s="202">
        <v>1</v>
      </c>
      <c r="F156" s="206" t="s">
        <v>1105</v>
      </c>
      <c r="G156" s="399"/>
      <c r="H156" s="217" t="s">
        <v>972</v>
      </c>
    </row>
    <row r="157" customHeight="1" spans="1:8">
      <c r="A157" s="202">
        <v>152</v>
      </c>
      <c r="B157" s="210" t="s">
        <v>1006</v>
      </c>
      <c r="C157" s="205" t="s">
        <v>1104</v>
      </c>
      <c r="D157" s="214" t="s">
        <v>995</v>
      </c>
      <c r="E157" s="202">
        <v>1</v>
      </c>
      <c r="F157" s="206" t="s">
        <v>1105</v>
      </c>
      <c r="G157" s="399"/>
      <c r="H157" s="217" t="s">
        <v>972</v>
      </c>
    </row>
    <row r="158" customHeight="1" spans="1:8">
      <c r="A158" s="202">
        <v>153</v>
      </c>
      <c r="B158" s="210" t="s">
        <v>1006</v>
      </c>
      <c r="C158" s="205" t="s">
        <v>1104</v>
      </c>
      <c r="D158" s="214" t="s">
        <v>995</v>
      </c>
      <c r="E158" s="202">
        <v>1</v>
      </c>
      <c r="F158" s="206" t="s">
        <v>1105</v>
      </c>
      <c r="G158" s="399"/>
      <c r="H158" s="217" t="s">
        <v>972</v>
      </c>
    </row>
    <row r="159" customHeight="1" spans="1:8">
      <c r="A159" s="202">
        <v>154</v>
      </c>
      <c r="B159" s="210" t="s">
        <v>1006</v>
      </c>
      <c r="C159" s="205" t="s">
        <v>1104</v>
      </c>
      <c r="D159" s="214" t="s">
        <v>995</v>
      </c>
      <c r="E159" s="202">
        <v>1</v>
      </c>
      <c r="F159" s="206" t="s">
        <v>1105</v>
      </c>
      <c r="G159" s="399"/>
      <c r="H159" s="217" t="s">
        <v>972</v>
      </c>
    </row>
    <row r="160" customHeight="1" spans="1:8">
      <c r="A160" s="202">
        <v>155</v>
      </c>
      <c r="B160" s="210" t="s">
        <v>1006</v>
      </c>
      <c r="C160" s="205" t="s">
        <v>1104</v>
      </c>
      <c r="D160" s="214" t="s">
        <v>995</v>
      </c>
      <c r="E160" s="202">
        <v>1</v>
      </c>
      <c r="F160" s="206" t="s">
        <v>1105</v>
      </c>
      <c r="G160" s="399"/>
      <c r="H160" s="217" t="s">
        <v>972</v>
      </c>
    </row>
    <row r="161" customHeight="1" spans="1:8">
      <c r="A161" s="202">
        <v>156</v>
      </c>
      <c r="B161" s="210" t="s">
        <v>1006</v>
      </c>
      <c r="C161" s="205" t="s">
        <v>1104</v>
      </c>
      <c r="D161" s="214" t="s">
        <v>995</v>
      </c>
      <c r="E161" s="202">
        <v>1</v>
      </c>
      <c r="F161" s="206" t="s">
        <v>1105</v>
      </c>
      <c r="G161" s="399"/>
      <c r="H161" s="217" t="s">
        <v>972</v>
      </c>
    </row>
    <row r="162" customHeight="1" spans="1:8">
      <c r="A162" s="202">
        <v>157</v>
      </c>
      <c r="B162" s="210" t="s">
        <v>1006</v>
      </c>
      <c r="C162" s="205" t="s">
        <v>1104</v>
      </c>
      <c r="D162" s="214" t="s">
        <v>995</v>
      </c>
      <c r="E162" s="202">
        <v>1</v>
      </c>
      <c r="F162" s="206" t="s">
        <v>1105</v>
      </c>
      <c r="G162" s="399"/>
      <c r="H162" s="217" t="s">
        <v>972</v>
      </c>
    </row>
    <row r="163" customHeight="1" spans="1:8">
      <c r="A163" s="202">
        <v>158</v>
      </c>
      <c r="B163" s="210" t="s">
        <v>1006</v>
      </c>
      <c r="C163" s="205" t="s">
        <v>1104</v>
      </c>
      <c r="D163" s="214" t="s">
        <v>995</v>
      </c>
      <c r="E163" s="202">
        <v>1</v>
      </c>
      <c r="F163" s="206" t="s">
        <v>1105</v>
      </c>
      <c r="G163" s="399"/>
      <c r="H163" s="217" t="s">
        <v>972</v>
      </c>
    </row>
    <row r="164" customHeight="1" spans="1:8">
      <c r="A164" s="202">
        <v>159</v>
      </c>
      <c r="B164" s="210" t="s">
        <v>1095</v>
      </c>
      <c r="C164" s="205" t="s">
        <v>1107</v>
      </c>
      <c r="D164" s="214" t="s">
        <v>995</v>
      </c>
      <c r="E164" s="202">
        <v>1</v>
      </c>
      <c r="F164" s="206" t="s">
        <v>1105</v>
      </c>
      <c r="G164" s="399"/>
      <c r="H164" s="217" t="s">
        <v>972</v>
      </c>
    </row>
    <row r="165" customHeight="1" spans="1:8">
      <c r="A165" s="202">
        <v>160</v>
      </c>
      <c r="B165" s="210" t="s">
        <v>1108</v>
      </c>
      <c r="C165" s="205" t="s">
        <v>1109</v>
      </c>
      <c r="D165" s="214" t="s">
        <v>995</v>
      </c>
      <c r="E165" s="202">
        <v>1</v>
      </c>
      <c r="F165" s="206" t="s">
        <v>1105</v>
      </c>
      <c r="G165" s="399"/>
      <c r="H165" s="217" t="s">
        <v>972</v>
      </c>
    </row>
    <row r="166" customHeight="1" spans="1:8">
      <c r="A166" s="202">
        <v>161</v>
      </c>
      <c r="B166" s="210" t="s">
        <v>1043</v>
      </c>
      <c r="C166" s="205" t="s">
        <v>1078</v>
      </c>
      <c r="D166" s="214" t="s">
        <v>995</v>
      </c>
      <c r="E166" s="202">
        <v>1</v>
      </c>
      <c r="F166" s="206" t="s">
        <v>1105</v>
      </c>
      <c r="G166" s="399"/>
      <c r="H166" s="217" t="s">
        <v>972</v>
      </c>
    </row>
    <row r="167" customHeight="1" spans="1:8">
      <c r="A167" s="202">
        <v>162</v>
      </c>
      <c r="B167" s="210" t="s">
        <v>1110</v>
      </c>
      <c r="C167" s="205" t="s">
        <v>1111</v>
      </c>
      <c r="D167" s="214" t="s">
        <v>995</v>
      </c>
      <c r="E167" s="202">
        <v>1</v>
      </c>
      <c r="F167" s="206" t="s">
        <v>1105</v>
      </c>
      <c r="G167" s="399"/>
      <c r="H167" s="217" t="s">
        <v>972</v>
      </c>
    </row>
    <row r="168" customHeight="1" spans="1:8">
      <c r="A168" s="202">
        <v>163</v>
      </c>
      <c r="B168" s="210" t="s">
        <v>1112</v>
      </c>
      <c r="C168" s="205" t="s">
        <v>1113</v>
      </c>
      <c r="D168" s="214" t="s">
        <v>995</v>
      </c>
      <c r="E168" s="202">
        <v>1</v>
      </c>
      <c r="F168" s="206" t="s">
        <v>1105</v>
      </c>
      <c r="G168" s="399"/>
      <c r="H168" s="217" t="s">
        <v>972</v>
      </c>
    </row>
    <row r="169" customHeight="1" spans="1:8">
      <c r="A169" s="202">
        <v>164</v>
      </c>
      <c r="B169" s="210" t="s">
        <v>1043</v>
      </c>
      <c r="C169" s="205" t="s">
        <v>1114</v>
      </c>
      <c r="D169" s="214" t="s">
        <v>995</v>
      </c>
      <c r="E169" s="202">
        <v>1</v>
      </c>
      <c r="F169" s="206" t="s">
        <v>1105</v>
      </c>
      <c r="G169" s="399"/>
      <c r="H169" s="217" t="s">
        <v>972</v>
      </c>
    </row>
    <row r="170" customHeight="1" spans="1:8">
      <c r="A170" s="202">
        <v>165</v>
      </c>
      <c r="B170" s="210" t="s">
        <v>1006</v>
      </c>
      <c r="C170" s="205" t="s">
        <v>1115</v>
      </c>
      <c r="D170" s="214" t="s">
        <v>995</v>
      </c>
      <c r="E170" s="202">
        <v>1</v>
      </c>
      <c r="F170" s="206" t="s">
        <v>1105</v>
      </c>
      <c r="G170" s="399"/>
      <c r="H170" s="217" t="s">
        <v>972</v>
      </c>
    </row>
    <row r="171" customHeight="1" spans="1:8">
      <c r="A171" s="202">
        <v>166</v>
      </c>
      <c r="B171" s="210" t="s">
        <v>1006</v>
      </c>
      <c r="C171" s="205" t="s">
        <v>1077</v>
      </c>
      <c r="D171" s="214" t="s">
        <v>995</v>
      </c>
      <c r="E171" s="202">
        <v>1</v>
      </c>
      <c r="F171" s="206" t="s">
        <v>1105</v>
      </c>
      <c r="G171" s="399"/>
      <c r="H171" s="217" t="s">
        <v>972</v>
      </c>
    </row>
    <row r="172" customHeight="1" spans="1:8">
      <c r="A172" s="202">
        <v>167</v>
      </c>
      <c r="B172" s="210" t="s">
        <v>1006</v>
      </c>
      <c r="C172" s="205" t="s">
        <v>1077</v>
      </c>
      <c r="D172" s="214" t="s">
        <v>995</v>
      </c>
      <c r="E172" s="202">
        <v>1</v>
      </c>
      <c r="F172" s="206" t="s">
        <v>1105</v>
      </c>
      <c r="G172" s="399"/>
      <c r="H172" s="217" t="s">
        <v>972</v>
      </c>
    </row>
    <row r="173" customHeight="1" spans="1:8">
      <c r="A173" s="202">
        <v>168</v>
      </c>
      <c r="B173" s="210" t="s">
        <v>1006</v>
      </c>
      <c r="C173" s="205" t="s">
        <v>1116</v>
      </c>
      <c r="D173" s="214" t="s">
        <v>995</v>
      </c>
      <c r="E173" s="202">
        <v>1</v>
      </c>
      <c r="F173" s="206" t="s">
        <v>1105</v>
      </c>
      <c r="G173" s="399"/>
      <c r="H173" s="217" t="s">
        <v>972</v>
      </c>
    </row>
    <row r="174" customHeight="1" spans="1:8">
      <c r="A174" s="202">
        <v>169</v>
      </c>
      <c r="B174" s="210" t="s">
        <v>1006</v>
      </c>
      <c r="C174" s="205" t="s">
        <v>1077</v>
      </c>
      <c r="D174" s="214" t="s">
        <v>995</v>
      </c>
      <c r="E174" s="202">
        <v>1</v>
      </c>
      <c r="F174" s="206" t="s">
        <v>1105</v>
      </c>
      <c r="G174" s="399"/>
      <c r="H174" s="217" t="s">
        <v>972</v>
      </c>
    </row>
    <row r="175" customHeight="1" spans="1:8">
      <c r="A175" s="202">
        <v>170</v>
      </c>
      <c r="B175" s="210" t="s">
        <v>1006</v>
      </c>
      <c r="C175" s="205" t="s">
        <v>1117</v>
      </c>
      <c r="D175" s="214" t="s">
        <v>995</v>
      </c>
      <c r="E175" s="202">
        <v>1</v>
      </c>
      <c r="F175" s="206" t="s">
        <v>1105</v>
      </c>
      <c r="G175" s="399"/>
      <c r="H175" s="217" t="s">
        <v>972</v>
      </c>
    </row>
    <row r="176" customHeight="1" spans="1:8">
      <c r="A176" s="202">
        <v>171</v>
      </c>
      <c r="B176" s="210" t="s">
        <v>1006</v>
      </c>
      <c r="C176" s="205" t="s">
        <v>1115</v>
      </c>
      <c r="D176" s="214" t="s">
        <v>995</v>
      </c>
      <c r="E176" s="202">
        <v>1</v>
      </c>
      <c r="F176" s="206" t="s">
        <v>1105</v>
      </c>
      <c r="G176" s="399"/>
      <c r="H176" s="217" t="s">
        <v>972</v>
      </c>
    </row>
    <row r="177" customHeight="1" spans="1:8">
      <c r="A177" s="202">
        <v>172</v>
      </c>
      <c r="B177" s="210" t="s">
        <v>1006</v>
      </c>
      <c r="C177" s="205" t="s">
        <v>1117</v>
      </c>
      <c r="D177" s="214" t="s">
        <v>995</v>
      </c>
      <c r="E177" s="202">
        <v>1</v>
      </c>
      <c r="F177" s="206" t="s">
        <v>1105</v>
      </c>
      <c r="G177" s="399"/>
      <c r="H177" s="217" t="s">
        <v>972</v>
      </c>
    </row>
    <row r="178" customHeight="1" spans="1:8">
      <c r="A178" s="202">
        <v>173</v>
      </c>
      <c r="B178" s="210" t="s">
        <v>1006</v>
      </c>
      <c r="C178" s="205" t="s">
        <v>1118</v>
      </c>
      <c r="D178" s="214" t="s">
        <v>995</v>
      </c>
      <c r="E178" s="202">
        <v>1</v>
      </c>
      <c r="F178" s="206" t="s">
        <v>1105</v>
      </c>
      <c r="G178" s="399"/>
      <c r="H178" s="217" t="s">
        <v>972</v>
      </c>
    </row>
    <row r="179" customHeight="1" spans="1:8">
      <c r="A179" s="202">
        <v>174</v>
      </c>
      <c r="B179" s="210" t="s">
        <v>1006</v>
      </c>
      <c r="C179" s="205" t="s">
        <v>1077</v>
      </c>
      <c r="D179" s="214" t="s">
        <v>995</v>
      </c>
      <c r="E179" s="202">
        <v>1</v>
      </c>
      <c r="F179" s="206" t="s">
        <v>1105</v>
      </c>
      <c r="G179" s="399"/>
      <c r="H179" s="217" t="s">
        <v>972</v>
      </c>
    </row>
    <row r="180" customHeight="1" spans="1:8">
      <c r="A180" s="202">
        <v>175</v>
      </c>
      <c r="B180" s="210" t="s">
        <v>1006</v>
      </c>
      <c r="C180" s="205" t="s">
        <v>1117</v>
      </c>
      <c r="D180" s="214" t="s">
        <v>995</v>
      </c>
      <c r="E180" s="202">
        <v>1</v>
      </c>
      <c r="F180" s="206" t="s">
        <v>1105</v>
      </c>
      <c r="G180" s="399"/>
      <c r="H180" s="217" t="s">
        <v>972</v>
      </c>
    </row>
    <row r="181" customHeight="1" spans="1:8">
      <c r="A181" s="202">
        <v>176</v>
      </c>
      <c r="B181" s="210" t="s">
        <v>1112</v>
      </c>
      <c r="C181" s="205" t="s">
        <v>1119</v>
      </c>
      <c r="D181" s="214" t="s">
        <v>995</v>
      </c>
      <c r="E181" s="202">
        <v>1</v>
      </c>
      <c r="F181" s="206" t="s">
        <v>1105</v>
      </c>
      <c r="G181" s="399"/>
      <c r="H181" s="217" t="s">
        <v>972</v>
      </c>
    </row>
    <row r="182" customHeight="1" spans="1:8">
      <c r="A182" s="202">
        <v>177</v>
      </c>
      <c r="B182" s="210" t="s">
        <v>1120</v>
      </c>
      <c r="C182" s="205"/>
      <c r="D182" s="214" t="s">
        <v>1121</v>
      </c>
      <c r="E182" s="202">
        <v>1</v>
      </c>
      <c r="F182" s="206" t="s">
        <v>1105</v>
      </c>
      <c r="G182" s="399"/>
      <c r="H182" s="217" t="s">
        <v>972</v>
      </c>
    </row>
    <row r="183" customHeight="1" spans="1:8">
      <c r="A183" s="202">
        <v>178</v>
      </c>
      <c r="B183" s="210" t="s">
        <v>1006</v>
      </c>
      <c r="C183" s="205" t="s">
        <v>1122</v>
      </c>
      <c r="D183" s="214" t="s">
        <v>995</v>
      </c>
      <c r="E183" s="202">
        <v>1</v>
      </c>
      <c r="F183" s="206" t="s">
        <v>1105</v>
      </c>
      <c r="G183" s="399"/>
      <c r="H183" s="217" t="s">
        <v>972</v>
      </c>
    </row>
    <row r="184" customHeight="1" spans="1:8">
      <c r="A184" s="202">
        <v>179</v>
      </c>
      <c r="B184" s="210" t="s">
        <v>1006</v>
      </c>
      <c r="C184" s="205" t="s">
        <v>1091</v>
      </c>
      <c r="D184" s="214" t="s">
        <v>995</v>
      </c>
      <c r="E184" s="202">
        <v>1</v>
      </c>
      <c r="F184" s="206" t="s">
        <v>1105</v>
      </c>
      <c r="G184" s="399"/>
      <c r="H184" s="217" t="s">
        <v>972</v>
      </c>
    </row>
    <row r="185" customHeight="1" spans="1:8">
      <c r="A185" s="202">
        <v>180</v>
      </c>
      <c r="B185" s="210" t="s">
        <v>1100</v>
      </c>
      <c r="C185" s="205" t="s">
        <v>1123</v>
      </c>
      <c r="D185" s="214" t="s">
        <v>995</v>
      </c>
      <c r="E185" s="202">
        <v>1</v>
      </c>
      <c r="F185" s="206" t="s">
        <v>1105</v>
      </c>
      <c r="G185" s="399"/>
      <c r="H185" s="217" t="s">
        <v>972</v>
      </c>
    </row>
    <row r="186" customHeight="1" spans="1:8">
      <c r="A186" s="202">
        <v>181</v>
      </c>
      <c r="B186" s="210" t="s">
        <v>1006</v>
      </c>
      <c r="C186" s="205" t="s">
        <v>1122</v>
      </c>
      <c r="D186" s="214" t="s">
        <v>995</v>
      </c>
      <c r="E186" s="202">
        <v>1</v>
      </c>
      <c r="F186" s="206" t="s">
        <v>1105</v>
      </c>
      <c r="G186" s="399"/>
      <c r="H186" s="217" t="s">
        <v>972</v>
      </c>
    </row>
    <row r="187" customHeight="1" spans="1:8">
      <c r="A187" s="202">
        <v>182</v>
      </c>
      <c r="B187" s="210" t="s">
        <v>1006</v>
      </c>
      <c r="C187" s="205" t="s">
        <v>1077</v>
      </c>
      <c r="D187" s="214" t="s">
        <v>995</v>
      </c>
      <c r="E187" s="202">
        <v>1</v>
      </c>
      <c r="F187" s="206" t="s">
        <v>1105</v>
      </c>
      <c r="G187" s="399"/>
      <c r="H187" s="217" t="s">
        <v>972</v>
      </c>
    </row>
    <row r="188" customHeight="1" spans="1:8">
      <c r="A188" s="202">
        <v>183</v>
      </c>
      <c r="B188" s="210" t="s">
        <v>1006</v>
      </c>
      <c r="C188" s="205" t="s">
        <v>1077</v>
      </c>
      <c r="D188" s="214" t="s">
        <v>995</v>
      </c>
      <c r="E188" s="202">
        <v>1</v>
      </c>
      <c r="F188" s="206" t="s">
        <v>1105</v>
      </c>
      <c r="G188" s="399"/>
      <c r="H188" s="217" t="s">
        <v>972</v>
      </c>
    </row>
    <row r="189" customHeight="1" spans="1:8">
      <c r="A189" s="202">
        <v>184</v>
      </c>
      <c r="B189" s="210" t="s">
        <v>1006</v>
      </c>
      <c r="C189" s="205" t="s">
        <v>1117</v>
      </c>
      <c r="D189" s="214" t="s">
        <v>995</v>
      </c>
      <c r="E189" s="202">
        <v>1</v>
      </c>
      <c r="F189" s="206" t="s">
        <v>1105</v>
      </c>
      <c r="G189" s="399"/>
      <c r="H189" s="217" t="s">
        <v>972</v>
      </c>
    </row>
    <row r="190" customHeight="1" spans="1:8">
      <c r="A190" s="202">
        <v>185</v>
      </c>
      <c r="B190" s="210" t="s">
        <v>1014</v>
      </c>
      <c r="C190" s="205" t="s">
        <v>1124</v>
      </c>
      <c r="D190" s="214" t="s">
        <v>995</v>
      </c>
      <c r="E190" s="202">
        <v>1</v>
      </c>
      <c r="F190" s="206" t="s">
        <v>1105</v>
      </c>
      <c r="G190" s="399"/>
      <c r="H190" s="217" t="s">
        <v>972</v>
      </c>
    </row>
    <row r="191" customHeight="1" spans="1:8">
      <c r="A191" s="202">
        <v>186</v>
      </c>
      <c r="B191" s="210" t="s">
        <v>1006</v>
      </c>
      <c r="C191" s="205" t="s">
        <v>1117</v>
      </c>
      <c r="D191" s="214" t="s">
        <v>995</v>
      </c>
      <c r="E191" s="202">
        <v>1</v>
      </c>
      <c r="F191" s="206" t="s">
        <v>1105</v>
      </c>
      <c r="G191" s="399"/>
      <c r="H191" s="217" t="s">
        <v>972</v>
      </c>
    </row>
    <row r="192" customHeight="1" spans="1:8">
      <c r="A192" s="202">
        <v>187</v>
      </c>
      <c r="B192" s="210" t="s">
        <v>1006</v>
      </c>
      <c r="C192" s="205" t="s">
        <v>1117</v>
      </c>
      <c r="D192" s="214" t="s">
        <v>995</v>
      </c>
      <c r="E192" s="202">
        <v>1</v>
      </c>
      <c r="F192" s="206" t="s">
        <v>1105</v>
      </c>
      <c r="G192" s="399"/>
      <c r="H192" s="217" t="s">
        <v>972</v>
      </c>
    </row>
    <row r="193" customHeight="1" spans="1:8">
      <c r="A193" s="202">
        <v>188</v>
      </c>
      <c r="B193" s="210" t="s">
        <v>1006</v>
      </c>
      <c r="C193" s="205" t="s">
        <v>1091</v>
      </c>
      <c r="D193" s="214" t="s">
        <v>995</v>
      </c>
      <c r="E193" s="202">
        <v>1</v>
      </c>
      <c r="F193" s="206" t="s">
        <v>1105</v>
      </c>
      <c r="G193" s="399"/>
      <c r="H193" s="217" t="s">
        <v>972</v>
      </c>
    </row>
    <row r="194" customHeight="1" spans="1:8">
      <c r="A194" s="202">
        <v>189</v>
      </c>
      <c r="B194" s="210" t="s">
        <v>1006</v>
      </c>
      <c r="C194" s="205" t="s">
        <v>1125</v>
      </c>
      <c r="D194" s="214" t="s">
        <v>995</v>
      </c>
      <c r="E194" s="202">
        <v>1</v>
      </c>
      <c r="F194" s="206" t="s">
        <v>1105</v>
      </c>
      <c r="G194" s="399"/>
      <c r="H194" s="217" t="s">
        <v>972</v>
      </c>
    </row>
    <row r="195" customHeight="1" spans="1:8">
      <c r="A195" s="202">
        <v>190</v>
      </c>
      <c r="B195" s="210" t="s">
        <v>1006</v>
      </c>
      <c r="C195" s="205" t="s">
        <v>1125</v>
      </c>
      <c r="D195" s="214" t="s">
        <v>995</v>
      </c>
      <c r="E195" s="202">
        <v>1</v>
      </c>
      <c r="F195" s="206" t="s">
        <v>1105</v>
      </c>
      <c r="G195" s="399"/>
      <c r="H195" s="217" t="s">
        <v>972</v>
      </c>
    </row>
    <row r="196" customHeight="1" spans="1:8">
      <c r="A196" s="202">
        <v>191</v>
      </c>
      <c r="B196" s="210" t="s">
        <v>1006</v>
      </c>
      <c r="C196" s="205" t="s">
        <v>1126</v>
      </c>
      <c r="D196" s="214" t="s">
        <v>995</v>
      </c>
      <c r="E196" s="202">
        <v>1</v>
      </c>
      <c r="F196" s="206" t="s">
        <v>1105</v>
      </c>
      <c r="G196" s="399"/>
      <c r="H196" s="217" t="s">
        <v>972</v>
      </c>
    </row>
    <row r="197" customHeight="1" spans="1:8">
      <c r="A197" s="202">
        <v>192</v>
      </c>
      <c r="B197" s="210" t="s">
        <v>1006</v>
      </c>
      <c r="C197" s="205" t="s">
        <v>1127</v>
      </c>
      <c r="D197" s="214" t="s">
        <v>995</v>
      </c>
      <c r="E197" s="202">
        <v>1</v>
      </c>
      <c r="F197" s="206" t="s">
        <v>1105</v>
      </c>
      <c r="G197" s="399"/>
      <c r="H197" s="217" t="s">
        <v>972</v>
      </c>
    </row>
    <row r="198" customHeight="1" spans="1:8">
      <c r="A198" s="202">
        <v>193</v>
      </c>
      <c r="B198" s="210" t="s">
        <v>1006</v>
      </c>
      <c r="C198" s="205" t="s">
        <v>1126</v>
      </c>
      <c r="D198" s="214" t="s">
        <v>995</v>
      </c>
      <c r="E198" s="202">
        <v>1</v>
      </c>
      <c r="F198" s="206" t="s">
        <v>1105</v>
      </c>
      <c r="G198" s="399"/>
      <c r="H198" s="217" t="s">
        <v>972</v>
      </c>
    </row>
    <row r="199" customHeight="1" spans="1:8">
      <c r="A199" s="202">
        <v>194</v>
      </c>
      <c r="B199" s="210" t="s">
        <v>1006</v>
      </c>
      <c r="C199" s="205" t="s">
        <v>1125</v>
      </c>
      <c r="D199" s="214" t="s">
        <v>995</v>
      </c>
      <c r="E199" s="202">
        <v>1</v>
      </c>
      <c r="F199" s="206" t="s">
        <v>1105</v>
      </c>
      <c r="G199" s="399"/>
      <c r="H199" s="217" t="s">
        <v>972</v>
      </c>
    </row>
    <row r="200" customHeight="1" spans="1:8">
      <c r="A200" s="202">
        <v>195</v>
      </c>
      <c r="B200" s="210" t="s">
        <v>1006</v>
      </c>
      <c r="C200" s="205" t="s">
        <v>1125</v>
      </c>
      <c r="D200" s="214" t="s">
        <v>995</v>
      </c>
      <c r="E200" s="202">
        <v>1</v>
      </c>
      <c r="F200" s="206" t="s">
        <v>1105</v>
      </c>
      <c r="G200" s="399"/>
      <c r="H200" s="217" t="s">
        <v>972</v>
      </c>
    </row>
    <row r="201" customHeight="1" spans="1:8">
      <c r="A201" s="202">
        <v>196</v>
      </c>
      <c r="B201" s="210" t="s">
        <v>1006</v>
      </c>
      <c r="C201" s="205" t="s">
        <v>1126</v>
      </c>
      <c r="D201" s="214" t="s">
        <v>995</v>
      </c>
      <c r="E201" s="202">
        <v>1</v>
      </c>
      <c r="F201" s="206" t="s">
        <v>1105</v>
      </c>
      <c r="G201" s="399"/>
      <c r="H201" s="217" t="s">
        <v>972</v>
      </c>
    </row>
    <row r="202" customHeight="1" spans="1:8">
      <c r="A202" s="202">
        <v>197</v>
      </c>
      <c r="B202" s="210" t="s">
        <v>1006</v>
      </c>
      <c r="C202" s="205" t="s">
        <v>1128</v>
      </c>
      <c r="D202" s="214" t="s">
        <v>995</v>
      </c>
      <c r="E202" s="202">
        <v>1</v>
      </c>
      <c r="F202" s="206" t="s">
        <v>1105</v>
      </c>
      <c r="G202" s="399"/>
      <c r="H202" s="217" t="s">
        <v>972</v>
      </c>
    </row>
    <row r="203" customHeight="1" spans="1:8">
      <c r="A203" s="202">
        <v>198</v>
      </c>
      <c r="B203" s="210" t="s">
        <v>1006</v>
      </c>
      <c r="C203" s="205" t="s">
        <v>1127</v>
      </c>
      <c r="D203" s="214" t="s">
        <v>995</v>
      </c>
      <c r="E203" s="202">
        <v>1</v>
      </c>
      <c r="F203" s="206" t="s">
        <v>1105</v>
      </c>
      <c r="G203" s="399"/>
      <c r="H203" s="217" t="s">
        <v>972</v>
      </c>
    </row>
    <row r="204" customHeight="1" spans="1:8">
      <c r="A204" s="202">
        <v>199</v>
      </c>
      <c r="B204" s="204" t="s">
        <v>1006</v>
      </c>
      <c r="C204" s="205" t="s">
        <v>1129</v>
      </c>
      <c r="D204" s="214" t="s">
        <v>995</v>
      </c>
      <c r="E204" s="202">
        <v>1</v>
      </c>
      <c r="F204" s="206" t="s">
        <v>1105</v>
      </c>
      <c r="G204" s="399"/>
      <c r="H204" s="217" t="s">
        <v>972</v>
      </c>
    </row>
    <row r="205" customHeight="1" spans="1:8">
      <c r="A205" s="202">
        <v>200</v>
      </c>
      <c r="B205" s="210" t="s">
        <v>1006</v>
      </c>
      <c r="C205" s="205" t="s">
        <v>1126</v>
      </c>
      <c r="D205" s="214" t="s">
        <v>995</v>
      </c>
      <c r="E205" s="202">
        <v>1</v>
      </c>
      <c r="F205" s="206" t="s">
        <v>1105</v>
      </c>
      <c r="G205" s="399"/>
      <c r="H205" s="217" t="s">
        <v>972</v>
      </c>
    </row>
    <row r="206" customHeight="1" spans="1:8">
      <c r="A206" s="202">
        <v>201</v>
      </c>
      <c r="B206" s="210" t="s">
        <v>1006</v>
      </c>
      <c r="C206" s="205" t="s">
        <v>1126</v>
      </c>
      <c r="D206" s="214" t="s">
        <v>995</v>
      </c>
      <c r="E206" s="202">
        <v>1</v>
      </c>
      <c r="F206" s="206" t="s">
        <v>1105</v>
      </c>
      <c r="G206" s="399"/>
      <c r="H206" s="217" t="s">
        <v>972</v>
      </c>
    </row>
    <row r="207" customHeight="1" spans="1:8">
      <c r="A207" s="202">
        <v>202</v>
      </c>
      <c r="B207" s="210" t="s">
        <v>1006</v>
      </c>
      <c r="C207" s="205" t="s">
        <v>1126</v>
      </c>
      <c r="D207" s="214" t="s">
        <v>995</v>
      </c>
      <c r="E207" s="202">
        <v>1</v>
      </c>
      <c r="F207" s="206" t="s">
        <v>1105</v>
      </c>
      <c r="G207" s="399"/>
      <c r="H207" s="217" t="s">
        <v>972</v>
      </c>
    </row>
    <row r="208" customHeight="1" spans="1:8">
      <c r="A208" s="202">
        <v>203</v>
      </c>
      <c r="B208" s="210" t="s">
        <v>1006</v>
      </c>
      <c r="C208" s="205" t="s">
        <v>1077</v>
      </c>
      <c r="D208" s="214" t="s">
        <v>995</v>
      </c>
      <c r="E208" s="202">
        <v>1</v>
      </c>
      <c r="F208" s="206" t="s">
        <v>1105</v>
      </c>
      <c r="G208" s="399"/>
      <c r="H208" s="217" t="s">
        <v>972</v>
      </c>
    </row>
    <row r="209" customHeight="1" spans="1:8">
      <c r="A209" s="202">
        <v>204</v>
      </c>
      <c r="B209" s="210" t="s">
        <v>1006</v>
      </c>
      <c r="C209" s="205" t="s">
        <v>1091</v>
      </c>
      <c r="D209" s="214" t="s">
        <v>995</v>
      </c>
      <c r="E209" s="202">
        <v>1</v>
      </c>
      <c r="F209" s="206" t="s">
        <v>1105</v>
      </c>
      <c r="G209" s="399"/>
      <c r="H209" s="217" t="s">
        <v>972</v>
      </c>
    </row>
    <row r="210" customHeight="1" spans="1:8">
      <c r="A210" s="202">
        <v>205</v>
      </c>
      <c r="B210" s="210" t="s">
        <v>1014</v>
      </c>
      <c r="C210" s="205" t="s">
        <v>1079</v>
      </c>
      <c r="D210" s="214" t="s">
        <v>995</v>
      </c>
      <c r="E210" s="202">
        <v>1</v>
      </c>
      <c r="F210" s="206" t="s">
        <v>1105</v>
      </c>
      <c r="G210" s="399"/>
      <c r="H210" s="217" t="s">
        <v>972</v>
      </c>
    </row>
    <row r="211" customHeight="1" spans="1:8">
      <c r="A211" s="202">
        <v>206</v>
      </c>
      <c r="B211" s="210" t="s">
        <v>1006</v>
      </c>
      <c r="C211" s="205" t="s">
        <v>1091</v>
      </c>
      <c r="D211" s="214" t="s">
        <v>995</v>
      </c>
      <c r="E211" s="202">
        <v>1</v>
      </c>
      <c r="F211" s="206" t="s">
        <v>1130</v>
      </c>
      <c r="G211" s="399"/>
      <c r="H211" s="217" t="s">
        <v>972</v>
      </c>
    </row>
    <row r="212" customHeight="1" spans="1:8">
      <c r="A212" s="202">
        <v>207</v>
      </c>
      <c r="B212" s="210" t="s">
        <v>1131</v>
      </c>
      <c r="C212" s="205" t="s">
        <v>1091</v>
      </c>
      <c r="D212" s="214" t="s">
        <v>995</v>
      </c>
      <c r="E212" s="202">
        <v>1</v>
      </c>
      <c r="F212" s="206" t="s">
        <v>1130</v>
      </c>
      <c r="G212" s="399"/>
      <c r="H212" s="217" t="s">
        <v>972</v>
      </c>
    </row>
    <row r="213" customHeight="1" spans="1:8">
      <c r="A213" s="202">
        <v>208</v>
      </c>
      <c r="B213" s="210" t="s">
        <v>1006</v>
      </c>
      <c r="C213" s="205" t="s">
        <v>1091</v>
      </c>
      <c r="D213" s="214" t="s">
        <v>995</v>
      </c>
      <c r="E213" s="202">
        <v>1</v>
      </c>
      <c r="F213" s="206" t="s">
        <v>1130</v>
      </c>
      <c r="G213" s="399"/>
      <c r="H213" s="217" t="s">
        <v>972</v>
      </c>
    </row>
    <row r="214" customHeight="1" spans="1:8">
      <c r="A214" s="202">
        <v>209</v>
      </c>
      <c r="B214" s="210" t="s">
        <v>1006</v>
      </c>
      <c r="C214" s="205" t="s">
        <v>1132</v>
      </c>
      <c r="D214" s="214" t="s">
        <v>995</v>
      </c>
      <c r="E214" s="202">
        <v>1</v>
      </c>
      <c r="F214" s="206" t="s">
        <v>1130</v>
      </c>
      <c r="G214" s="399"/>
      <c r="H214" s="217" t="s">
        <v>972</v>
      </c>
    </row>
    <row r="215" customHeight="1" spans="1:8">
      <c r="A215" s="202">
        <v>210</v>
      </c>
      <c r="B215" s="210" t="s">
        <v>1131</v>
      </c>
      <c r="C215" s="205" t="s">
        <v>1091</v>
      </c>
      <c r="D215" s="214" t="s">
        <v>995</v>
      </c>
      <c r="E215" s="202">
        <v>1</v>
      </c>
      <c r="F215" s="206" t="s">
        <v>1130</v>
      </c>
      <c r="G215" s="399"/>
      <c r="H215" s="217" t="s">
        <v>972</v>
      </c>
    </row>
    <row r="216" customHeight="1" spans="1:8">
      <c r="A216" s="202">
        <v>211</v>
      </c>
      <c r="B216" s="210" t="s">
        <v>1133</v>
      </c>
      <c r="C216" s="205" t="s">
        <v>1134</v>
      </c>
      <c r="D216" s="214" t="s">
        <v>995</v>
      </c>
      <c r="E216" s="202">
        <v>1</v>
      </c>
      <c r="F216" s="206" t="s">
        <v>1130</v>
      </c>
      <c r="G216" s="399"/>
      <c r="H216" s="217" t="s">
        <v>972</v>
      </c>
    </row>
    <row r="217" customHeight="1" spans="1:8">
      <c r="A217" s="202">
        <v>212</v>
      </c>
      <c r="B217" s="210" t="s">
        <v>1135</v>
      </c>
      <c r="C217" s="205" t="s">
        <v>1136</v>
      </c>
      <c r="D217" s="214" t="s">
        <v>995</v>
      </c>
      <c r="E217" s="202">
        <v>1</v>
      </c>
      <c r="F217" s="206" t="s">
        <v>1130</v>
      </c>
      <c r="G217" s="399"/>
      <c r="H217" s="217" t="s">
        <v>972</v>
      </c>
    </row>
    <row r="218" customHeight="1" spans="1:8">
      <c r="A218" s="202">
        <v>213</v>
      </c>
      <c r="B218" s="210" t="s">
        <v>1137</v>
      </c>
      <c r="C218" s="205" t="s">
        <v>1138</v>
      </c>
      <c r="D218" s="214" t="s">
        <v>995</v>
      </c>
      <c r="E218" s="202">
        <v>1</v>
      </c>
      <c r="F218" s="206" t="s">
        <v>1130</v>
      </c>
      <c r="G218" s="399"/>
      <c r="H218" s="217" t="s">
        <v>972</v>
      </c>
    </row>
    <row r="219" customHeight="1" spans="1:8">
      <c r="A219" s="202">
        <v>214</v>
      </c>
      <c r="B219" s="210" t="s">
        <v>1137</v>
      </c>
      <c r="C219" s="205" t="s">
        <v>1138</v>
      </c>
      <c r="D219" s="214" t="s">
        <v>995</v>
      </c>
      <c r="E219" s="202">
        <v>1</v>
      </c>
      <c r="F219" s="206" t="s">
        <v>1130</v>
      </c>
      <c r="G219" s="399"/>
      <c r="H219" s="217" t="s">
        <v>972</v>
      </c>
    </row>
    <row r="220" customHeight="1" spans="1:8">
      <c r="A220" s="202">
        <v>215</v>
      </c>
      <c r="B220" s="210" t="s">
        <v>1137</v>
      </c>
      <c r="C220" s="205" t="s">
        <v>1138</v>
      </c>
      <c r="D220" s="214" t="s">
        <v>995</v>
      </c>
      <c r="E220" s="202">
        <v>1</v>
      </c>
      <c r="F220" s="206" t="s">
        <v>1130</v>
      </c>
      <c r="G220" s="399"/>
      <c r="H220" s="217" t="s">
        <v>972</v>
      </c>
    </row>
    <row r="221" customHeight="1" spans="1:8">
      <c r="A221" s="202">
        <v>216</v>
      </c>
      <c r="B221" s="210" t="s">
        <v>1137</v>
      </c>
      <c r="C221" s="205" t="s">
        <v>1138</v>
      </c>
      <c r="D221" s="214" t="s">
        <v>995</v>
      </c>
      <c r="E221" s="202">
        <v>1</v>
      </c>
      <c r="F221" s="206" t="s">
        <v>1130</v>
      </c>
      <c r="G221" s="399"/>
      <c r="H221" s="217" t="s">
        <v>972</v>
      </c>
    </row>
    <row r="222" customHeight="1" spans="1:8">
      <c r="A222" s="202">
        <v>217</v>
      </c>
      <c r="B222" s="210" t="s">
        <v>1137</v>
      </c>
      <c r="C222" s="205" t="s">
        <v>1138</v>
      </c>
      <c r="D222" s="214" t="s">
        <v>995</v>
      </c>
      <c r="E222" s="202">
        <v>1</v>
      </c>
      <c r="F222" s="206" t="s">
        <v>1130</v>
      </c>
      <c r="G222" s="399"/>
      <c r="H222" s="217" t="s">
        <v>972</v>
      </c>
    </row>
    <row r="223" customHeight="1" spans="1:8">
      <c r="A223" s="202">
        <v>218</v>
      </c>
      <c r="B223" s="210" t="s">
        <v>1043</v>
      </c>
      <c r="C223" s="205" t="s">
        <v>1089</v>
      </c>
      <c r="D223" s="214" t="s">
        <v>995</v>
      </c>
      <c r="E223" s="202">
        <v>1</v>
      </c>
      <c r="F223" s="206" t="s">
        <v>1130</v>
      </c>
      <c r="G223" s="399"/>
      <c r="H223" s="217" t="s">
        <v>972</v>
      </c>
    </row>
    <row r="224" customHeight="1" spans="1:8">
      <c r="A224" s="202">
        <v>219</v>
      </c>
      <c r="B224" s="210" t="s">
        <v>1043</v>
      </c>
      <c r="C224" s="205" t="s">
        <v>1089</v>
      </c>
      <c r="D224" s="214" t="s">
        <v>995</v>
      </c>
      <c r="E224" s="202">
        <v>1</v>
      </c>
      <c r="F224" s="206" t="s">
        <v>1130</v>
      </c>
      <c r="G224" s="399"/>
      <c r="H224" s="217" t="s">
        <v>972</v>
      </c>
    </row>
    <row r="225" customHeight="1" spans="1:8">
      <c r="A225" s="202">
        <v>220</v>
      </c>
      <c r="B225" s="210" t="s">
        <v>1137</v>
      </c>
      <c r="C225" s="205" t="s">
        <v>1139</v>
      </c>
      <c r="D225" s="214" t="s">
        <v>995</v>
      </c>
      <c r="E225" s="202">
        <v>1</v>
      </c>
      <c r="F225" s="206" t="s">
        <v>1130</v>
      </c>
      <c r="G225" s="399"/>
      <c r="H225" s="217" t="s">
        <v>972</v>
      </c>
    </row>
    <row r="226" customHeight="1" spans="1:8">
      <c r="A226" s="202">
        <v>221</v>
      </c>
      <c r="B226" s="210" t="s">
        <v>1043</v>
      </c>
      <c r="C226" s="205" t="s">
        <v>1080</v>
      </c>
      <c r="D226" s="214" t="s">
        <v>995</v>
      </c>
      <c r="E226" s="202">
        <v>1</v>
      </c>
      <c r="F226" s="206" t="s">
        <v>1130</v>
      </c>
      <c r="G226" s="399"/>
      <c r="H226" s="217" t="s">
        <v>972</v>
      </c>
    </row>
    <row r="227" customHeight="1" spans="1:8">
      <c r="A227" s="202">
        <v>222</v>
      </c>
      <c r="B227" s="210" t="s">
        <v>1140</v>
      </c>
      <c r="C227" s="205" t="s">
        <v>1141</v>
      </c>
      <c r="D227" s="214" t="s">
        <v>995</v>
      </c>
      <c r="E227" s="202">
        <v>1</v>
      </c>
      <c r="F227" s="206" t="s">
        <v>1130</v>
      </c>
      <c r="G227" s="399"/>
      <c r="H227" s="217" t="s">
        <v>972</v>
      </c>
    </row>
    <row r="228" customHeight="1" spans="1:8">
      <c r="A228" s="202">
        <v>223</v>
      </c>
      <c r="B228" s="210" t="s">
        <v>1006</v>
      </c>
      <c r="C228" s="205" t="s">
        <v>1117</v>
      </c>
      <c r="D228" s="214" t="s">
        <v>995</v>
      </c>
      <c r="E228" s="202">
        <v>1</v>
      </c>
      <c r="F228" s="206" t="s">
        <v>1130</v>
      </c>
      <c r="G228" s="399"/>
      <c r="H228" s="217" t="s">
        <v>972</v>
      </c>
    </row>
    <row r="229" customHeight="1" spans="1:8">
      <c r="A229" s="202">
        <v>224</v>
      </c>
      <c r="B229" s="210" t="s">
        <v>1131</v>
      </c>
      <c r="C229" s="205" t="s">
        <v>1077</v>
      </c>
      <c r="D229" s="214" t="s">
        <v>995</v>
      </c>
      <c r="E229" s="202">
        <v>1</v>
      </c>
      <c r="F229" s="206" t="s">
        <v>1130</v>
      </c>
      <c r="G229" s="399"/>
      <c r="H229" s="217" t="s">
        <v>972</v>
      </c>
    </row>
    <row r="230" customHeight="1" spans="1:8">
      <c r="A230" s="202">
        <v>225</v>
      </c>
      <c r="B230" s="210" t="s">
        <v>1043</v>
      </c>
      <c r="C230" s="205" t="s">
        <v>1142</v>
      </c>
      <c r="D230" s="214" t="s">
        <v>995</v>
      </c>
      <c r="E230" s="202">
        <v>1</v>
      </c>
      <c r="F230" s="206" t="s">
        <v>1130</v>
      </c>
      <c r="G230" s="399"/>
      <c r="H230" s="217" t="s">
        <v>972</v>
      </c>
    </row>
    <row r="231" customHeight="1" spans="1:8">
      <c r="A231" s="202">
        <v>226</v>
      </c>
      <c r="B231" s="210" t="s">
        <v>1110</v>
      </c>
      <c r="C231" s="205" t="s">
        <v>1143</v>
      </c>
      <c r="D231" s="214" t="s">
        <v>995</v>
      </c>
      <c r="E231" s="202">
        <v>1</v>
      </c>
      <c r="F231" s="206" t="s">
        <v>1144</v>
      </c>
      <c r="G231" s="399"/>
      <c r="H231" s="217" t="s">
        <v>972</v>
      </c>
    </row>
    <row r="232" customHeight="1" spans="1:8">
      <c r="A232" s="202">
        <v>227</v>
      </c>
      <c r="B232" s="210" t="s">
        <v>1006</v>
      </c>
      <c r="C232" s="205" t="s">
        <v>1117</v>
      </c>
      <c r="D232" s="214" t="s">
        <v>995</v>
      </c>
      <c r="E232" s="202">
        <v>1</v>
      </c>
      <c r="F232" s="206" t="s">
        <v>1144</v>
      </c>
      <c r="G232" s="399"/>
      <c r="H232" s="217" t="s">
        <v>972</v>
      </c>
    </row>
    <row r="233" customHeight="1" spans="1:8">
      <c r="A233" s="202">
        <v>228</v>
      </c>
      <c r="B233" s="210" t="s">
        <v>1145</v>
      </c>
      <c r="C233" s="205" t="s">
        <v>1146</v>
      </c>
      <c r="D233" s="214" t="s">
        <v>995</v>
      </c>
      <c r="E233" s="202">
        <v>1</v>
      </c>
      <c r="F233" s="206" t="s">
        <v>1144</v>
      </c>
      <c r="G233" s="399"/>
      <c r="H233" s="217" t="s">
        <v>972</v>
      </c>
    </row>
    <row r="234" customHeight="1" spans="1:8">
      <c r="A234" s="202">
        <v>229</v>
      </c>
      <c r="B234" s="210" t="s">
        <v>1147</v>
      </c>
      <c r="C234" s="205" t="s">
        <v>1148</v>
      </c>
      <c r="D234" s="214" t="s">
        <v>995</v>
      </c>
      <c r="E234" s="202">
        <v>1</v>
      </c>
      <c r="F234" s="206" t="s">
        <v>1144</v>
      </c>
      <c r="G234" s="399"/>
      <c r="H234" s="217" t="s">
        <v>972</v>
      </c>
    </row>
    <row r="235" customHeight="1" spans="1:8">
      <c r="A235" s="202">
        <v>230</v>
      </c>
      <c r="B235" s="210" t="s">
        <v>1006</v>
      </c>
      <c r="C235" s="205" t="s">
        <v>1149</v>
      </c>
      <c r="D235" s="214" t="s">
        <v>995</v>
      </c>
      <c r="E235" s="202">
        <v>1</v>
      </c>
      <c r="F235" s="206" t="s">
        <v>1144</v>
      </c>
      <c r="G235" s="399"/>
      <c r="H235" s="217" t="s">
        <v>972</v>
      </c>
    </row>
    <row r="236" customHeight="1" spans="1:8">
      <c r="A236" s="202">
        <v>231</v>
      </c>
      <c r="B236" s="210" t="s">
        <v>1006</v>
      </c>
      <c r="C236" s="205" t="s">
        <v>1117</v>
      </c>
      <c r="D236" s="214" t="s">
        <v>995</v>
      </c>
      <c r="E236" s="202">
        <v>1</v>
      </c>
      <c r="F236" s="206" t="s">
        <v>1144</v>
      </c>
      <c r="G236" s="399"/>
      <c r="H236" s="217" t="s">
        <v>972</v>
      </c>
    </row>
    <row r="237" customHeight="1" spans="1:8">
      <c r="A237" s="202">
        <v>232</v>
      </c>
      <c r="B237" s="210" t="s">
        <v>1039</v>
      </c>
      <c r="C237" s="205" t="s">
        <v>1082</v>
      </c>
      <c r="D237" s="214" t="s">
        <v>995</v>
      </c>
      <c r="E237" s="202">
        <v>1</v>
      </c>
      <c r="F237" s="206" t="s">
        <v>1144</v>
      </c>
      <c r="G237" s="399"/>
      <c r="H237" s="217" t="s">
        <v>972</v>
      </c>
    </row>
    <row r="238" customHeight="1" spans="1:8">
      <c r="A238" s="202">
        <v>233</v>
      </c>
      <c r="B238" s="210" t="s">
        <v>1006</v>
      </c>
      <c r="C238" s="205" t="s">
        <v>1117</v>
      </c>
      <c r="D238" s="214" t="s">
        <v>995</v>
      </c>
      <c r="E238" s="202">
        <v>1</v>
      </c>
      <c r="F238" s="206" t="s">
        <v>1144</v>
      </c>
      <c r="G238" s="399"/>
      <c r="H238" s="217" t="s">
        <v>972</v>
      </c>
    </row>
    <row r="239" customHeight="1" spans="1:8">
      <c r="A239" s="202">
        <v>234</v>
      </c>
      <c r="B239" s="210" t="s">
        <v>1006</v>
      </c>
      <c r="C239" s="205" t="s">
        <v>1077</v>
      </c>
      <c r="D239" s="214" t="s">
        <v>995</v>
      </c>
      <c r="E239" s="202">
        <v>1</v>
      </c>
      <c r="F239" s="206" t="s">
        <v>1144</v>
      </c>
      <c r="G239" s="399"/>
      <c r="H239" s="217" t="s">
        <v>972</v>
      </c>
    </row>
    <row r="240" customHeight="1" spans="1:8">
      <c r="A240" s="202">
        <v>235</v>
      </c>
      <c r="B240" s="210" t="s">
        <v>1043</v>
      </c>
      <c r="C240" s="205" t="s">
        <v>1150</v>
      </c>
      <c r="D240" s="214" t="s">
        <v>995</v>
      </c>
      <c r="E240" s="202">
        <v>1</v>
      </c>
      <c r="F240" s="206" t="s">
        <v>1144</v>
      </c>
      <c r="G240" s="399"/>
      <c r="H240" s="217" t="s">
        <v>972</v>
      </c>
    </row>
    <row r="241" customHeight="1" spans="1:8">
      <c r="A241" s="202">
        <v>236</v>
      </c>
      <c r="B241" s="210" t="s">
        <v>1039</v>
      </c>
      <c r="C241" s="205" t="s">
        <v>1151</v>
      </c>
      <c r="D241" s="214" t="s">
        <v>995</v>
      </c>
      <c r="E241" s="202">
        <v>1</v>
      </c>
      <c r="F241" s="206" t="s">
        <v>1144</v>
      </c>
      <c r="G241" s="399"/>
      <c r="H241" s="217" t="s">
        <v>972</v>
      </c>
    </row>
    <row r="242" customHeight="1" spans="1:8">
      <c r="A242" s="202">
        <v>237</v>
      </c>
      <c r="B242" s="210" t="s">
        <v>1006</v>
      </c>
      <c r="C242" s="205" t="s">
        <v>1117</v>
      </c>
      <c r="D242" s="214" t="s">
        <v>995</v>
      </c>
      <c r="E242" s="202">
        <v>1</v>
      </c>
      <c r="F242" s="206" t="s">
        <v>1144</v>
      </c>
      <c r="G242" s="399"/>
      <c r="H242" s="217" t="s">
        <v>972</v>
      </c>
    </row>
    <row r="243" customHeight="1" spans="1:8">
      <c r="A243" s="202">
        <v>238</v>
      </c>
      <c r="B243" s="210" t="s">
        <v>1152</v>
      </c>
      <c r="C243" s="205" t="s">
        <v>1153</v>
      </c>
      <c r="D243" s="214" t="s">
        <v>995</v>
      </c>
      <c r="E243" s="202">
        <v>1</v>
      </c>
      <c r="F243" s="206" t="s">
        <v>1144</v>
      </c>
      <c r="G243" s="399"/>
      <c r="H243" s="217" t="s">
        <v>972</v>
      </c>
    </row>
    <row r="244" customHeight="1" spans="1:8">
      <c r="A244" s="202">
        <v>239</v>
      </c>
      <c r="B244" s="210" t="s">
        <v>1154</v>
      </c>
      <c r="C244" s="205" t="s">
        <v>1155</v>
      </c>
      <c r="D244" s="214" t="s">
        <v>995</v>
      </c>
      <c r="E244" s="202">
        <v>1</v>
      </c>
      <c r="F244" s="206" t="s">
        <v>1144</v>
      </c>
      <c r="G244" s="399"/>
      <c r="H244" s="217" t="s">
        <v>972</v>
      </c>
    </row>
    <row r="245" customHeight="1" spans="1:8">
      <c r="A245" s="202">
        <v>240</v>
      </c>
      <c r="B245" s="210" t="s">
        <v>1152</v>
      </c>
      <c r="C245" s="205" t="s">
        <v>1156</v>
      </c>
      <c r="D245" s="214" t="s">
        <v>995</v>
      </c>
      <c r="E245" s="202">
        <v>1</v>
      </c>
      <c r="F245" s="206" t="s">
        <v>1144</v>
      </c>
      <c r="G245" s="399"/>
      <c r="H245" s="217" t="s">
        <v>972</v>
      </c>
    </row>
    <row r="246" customHeight="1" spans="1:8">
      <c r="A246" s="202">
        <v>241</v>
      </c>
      <c r="B246" s="204" t="s">
        <v>1152</v>
      </c>
      <c r="C246" s="205" t="s">
        <v>1156</v>
      </c>
      <c r="D246" s="214" t="s">
        <v>995</v>
      </c>
      <c r="E246" s="202">
        <v>1</v>
      </c>
      <c r="F246" s="206" t="s">
        <v>1144</v>
      </c>
      <c r="G246" s="399"/>
      <c r="H246" s="217" t="s">
        <v>972</v>
      </c>
    </row>
    <row r="247" customHeight="1" spans="1:8">
      <c r="A247" s="202">
        <v>242</v>
      </c>
      <c r="B247" s="210" t="s">
        <v>1152</v>
      </c>
      <c r="C247" s="205" t="s">
        <v>1156</v>
      </c>
      <c r="D247" s="214" t="s">
        <v>995</v>
      </c>
      <c r="E247" s="202">
        <v>1</v>
      </c>
      <c r="F247" s="206" t="s">
        <v>1144</v>
      </c>
      <c r="G247" s="399"/>
      <c r="H247" s="217" t="s">
        <v>972</v>
      </c>
    </row>
    <row r="248" customHeight="1" spans="1:8">
      <c r="A248" s="202">
        <v>243</v>
      </c>
      <c r="B248" s="210" t="s">
        <v>1043</v>
      </c>
      <c r="C248" s="205" t="s">
        <v>1089</v>
      </c>
      <c r="D248" s="214" t="s">
        <v>995</v>
      </c>
      <c r="E248" s="202">
        <v>1</v>
      </c>
      <c r="F248" s="206" t="s">
        <v>1144</v>
      </c>
      <c r="G248" s="399"/>
      <c r="H248" s="217" t="s">
        <v>972</v>
      </c>
    </row>
    <row r="249" customHeight="1" spans="1:8">
      <c r="A249" s="202">
        <v>244</v>
      </c>
      <c r="B249" s="222" t="s">
        <v>1039</v>
      </c>
      <c r="C249" s="205" t="s">
        <v>1157</v>
      </c>
      <c r="D249" s="214" t="s">
        <v>995</v>
      </c>
      <c r="E249" s="202">
        <v>1</v>
      </c>
      <c r="F249" s="400" t="s">
        <v>1144</v>
      </c>
      <c r="G249" s="399"/>
      <c r="H249" s="217" t="s">
        <v>972</v>
      </c>
    </row>
    <row r="250" customHeight="1" spans="1:8">
      <c r="A250" s="202">
        <v>245</v>
      </c>
      <c r="B250" s="210" t="s">
        <v>1137</v>
      </c>
      <c r="C250" s="205" t="s">
        <v>1158</v>
      </c>
      <c r="D250" s="214" t="s">
        <v>995</v>
      </c>
      <c r="E250" s="202">
        <v>1</v>
      </c>
      <c r="F250" s="206" t="s">
        <v>1144</v>
      </c>
      <c r="G250" s="399"/>
      <c r="H250" s="217" t="s">
        <v>972</v>
      </c>
    </row>
    <row r="251" customHeight="1" spans="1:8">
      <c r="A251" s="202">
        <v>246</v>
      </c>
      <c r="B251" s="210" t="s">
        <v>1152</v>
      </c>
      <c r="C251" s="205" t="s">
        <v>1156</v>
      </c>
      <c r="D251" s="214" t="s">
        <v>995</v>
      </c>
      <c r="E251" s="202">
        <v>1</v>
      </c>
      <c r="F251" s="206" t="s">
        <v>1144</v>
      </c>
      <c r="G251" s="399"/>
      <c r="H251" s="217" t="s">
        <v>972</v>
      </c>
    </row>
    <row r="252" customHeight="1" spans="1:8">
      <c r="A252" s="202">
        <v>247</v>
      </c>
      <c r="B252" s="222" t="s">
        <v>1043</v>
      </c>
      <c r="C252" s="205" t="s">
        <v>1159</v>
      </c>
      <c r="D252" s="214" t="s">
        <v>995</v>
      </c>
      <c r="E252" s="202">
        <v>1</v>
      </c>
      <c r="F252" s="400" t="s">
        <v>1144</v>
      </c>
      <c r="G252" s="399"/>
      <c r="H252" s="217" t="s">
        <v>972</v>
      </c>
    </row>
    <row r="253" customHeight="1" spans="1:8">
      <c r="A253" s="202">
        <v>248</v>
      </c>
      <c r="B253" s="210" t="s">
        <v>1014</v>
      </c>
      <c r="C253" s="205" t="s">
        <v>1097</v>
      </c>
      <c r="D253" s="214" t="s">
        <v>995</v>
      </c>
      <c r="E253" s="202">
        <v>1</v>
      </c>
      <c r="F253" s="206" t="s">
        <v>1144</v>
      </c>
      <c r="G253" s="399"/>
      <c r="H253" s="217" t="s">
        <v>972</v>
      </c>
    </row>
    <row r="254" customHeight="1" spans="1:8">
      <c r="A254" s="202">
        <v>249</v>
      </c>
      <c r="B254" s="222" t="s">
        <v>1014</v>
      </c>
      <c r="C254" s="205" t="s">
        <v>1097</v>
      </c>
      <c r="D254" s="214" t="s">
        <v>995</v>
      </c>
      <c r="E254" s="202">
        <v>1</v>
      </c>
      <c r="F254" s="400" t="s">
        <v>1144</v>
      </c>
      <c r="G254" s="399"/>
      <c r="H254" s="217" t="s">
        <v>972</v>
      </c>
    </row>
    <row r="255" customHeight="1" spans="1:8">
      <c r="A255" s="202">
        <v>250</v>
      </c>
      <c r="B255" s="210" t="s">
        <v>1152</v>
      </c>
      <c r="C255" s="205" t="s">
        <v>1156</v>
      </c>
      <c r="D255" s="214" t="s">
        <v>995</v>
      </c>
      <c r="E255" s="202">
        <v>1</v>
      </c>
      <c r="F255" s="206" t="s">
        <v>1144</v>
      </c>
      <c r="G255" s="399"/>
      <c r="H255" s="217" t="s">
        <v>972</v>
      </c>
    </row>
    <row r="256" customHeight="1" spans="1:8">
      <c r="A256" s="202">
        <v>251</v>
      </c>
      <c r="B256" s="210" t="s">
        <v>1112</v>
      </c>
      <c r="C256" s="205" t="s">
        <v>1160</v>
      </c>
      <c r="D256" s="214" t="s">
        <v>995</v>
      </c>
      <c r="E256" s="202">
        <v>1</v>
      </c>
      <c r="F256" s="206" t="s">
        <v>1144</v>
      </c>
      <c r="G256" s="399"/>
      <c r="H256" s="217" t="s">
        <v>972</v>
      </c>
    </row>
    <row r="257" customHeight="1" spans="1:8">
      <c r="A257" s="202">
        <v>252</v>
      </c>
      <c r="B257" s="210" t="s">
        <v>1112</v>
      </c>
      <c r="C257" s="205" t="s">
        <v>1161</v>
      </c>
      <c r="D257" s="214" t="s">
        <v>995</v>
      </c>
      <c r="E257" s="202">
        <v>1</v>
      </c>
      <c r="F257" s="206" t="s">
        <v>1008</v>
      </c>
      <c r="G257" s="399"/>
      <c r="H257" s="217" t="s">
        <v>972</v>
      </c>
    </row>
    <row r="258" customHeight="1" spans="1:8">
      <c r="A258" s="202">
        <v>253</v>
      </c>
      <c r="B258" s="222" t="s">
        <v>1162</v>
      </c>
      <c r="C258" s="205" t="s">
        <v>1163</v>
      </c>
      <c r="D258" s="214" t="s">
        <v>995</v>
      </c>
      <c r="E258" s="202">
        <v>1</v>
      </c>
      <c r="F258" s="400" t="s">
        <v>1008</v>
      </c>
      <c r="G258" s="399"/>
      <c r="H258" s="217" t="s">
        <v>972</v>
      </c>
    </row>
    <row r="259" customHeight="1" spans="1:8">
      <c r="A259" s="202">
        <v>254</v>
      </c>
      <c r="B259" s="210" t="s">
        <v>1039</v>
      </c>
      <c r="C259" s="205" t="s">
        <v>1164</v>
      </c>
      <c r="D259" s="214" t="s">
        <v>995</v>
      </c>
      <c r="E259" s="202">
        <v>1</v>
      </c>
      <c r="F259" s="206" t="s">
        <v>1008</v>
      </c>
      <c r="G259" s="399"/>
      <c r="H259" s="217" t="s">
        <v>972</v>
      </c>
    </row>
    <row r="260" customHeight="1" spans="1:8">
      <c r="A260" s="202">
        <v>255</v>
      </c>
      <c r="B260" s="210" t="s">
        <v>1152</v>
      </c>
      <c r="C260" s="205" t="s">
        <v>1165</v>
      </c>
      <c r="D260" s="214" t="s">
        <v>995</v>
      </c>
      <c r="E260" s="202">
        <v>1</v>
      </c>
      <c r="F260" s="206" t="s">
        <v>1008</v>
      </c>
      <c r="G260" s="399"/>
      <c r="H260" s="217" t="s">
        <v>972</v>
      </c>
    </row>
    <row r="261" customHeight="1" spans="1:8">
      <c r="A261" s="202">
        <v>256</v>
      </c>
      <c r="B261" s="222" t="s">
        <v>1112</v>
      </c>
      <c r="C261" s="205" t="s">
        <v>1166</v>
      </c>
      <c r="D261" s="214" t="s">
        <v>995</v>
      </c>
      <c r="E261" s="202">
        <v>1</v>
      </c>
      <c r="F261" s="400" t="s">
        <v>1008</v>
      </c>
      <c r="G261" s="399"/>
      <c r="H261" s="217" t="s">
        <v>972</v>
      </c>
    </row>
    <row r="262" customHeight="1" spans="1:8">
      <c r="A262" s="202">
        <v>257</v>
      </c>
      <c r="B262" s="210" t="s">
        <v>1014</v>
      </c>
      <c r="C262" s="205" t="s">
        <v>1079</v>
      </c>
      <c r="D262" s="214" t="s">
        <v>995</v>
      </c>
      <c r="E262" s="202">
        <v>1</v>
      </c>
      <c r="F262" s="206" t="s">
        <v>1008</v>
      </c>
      <c r="G262" s="399"/>
      <c r="H262" s="217" t="s">
        <v>972</v>
      </c>
    </row>
    <row r="263" customHeight="1" spans="1:8">
      <c r="A263" s="202">
        <v>258</v>
      </c>
      <c r="B263" s="222" t="s">
        <v>1014</v>
      </c>
      <c r="C263" s="205" t="s">
        <v>1079</v>
      </c>
      <c r="D263" s="214" t="s">
        <v>995</v>
      </c>
      <c r="E263" s="202">
        <v>1</v>
      </c>
      <c r="F263" s="400" t="s">
        <v>1008</v>
      </c>
      <c r="G263" s="399"/>
      <c r="H263" s="217" t="s">
        <v>972</v>
      </c>
    </row>
    <row r="264" customHeight="1" spans="1:8">
      <c r="A264" s="202">
        <v>259</v>
      </c>
      <c r="B264" s="210" t="s">
        <v>1014</v>
      </c>
      <c r="C264" s="205" t="s">
        <v>1079</v>
      </c>
      <c r="D264" s="214" t="s">
        <v>995</v>
      </c>
      <c r="E264" s="202">
        <v>1</v>
      </c>
      <c r="F264" s="206" t="s">
        <v>1008</v>
      </c>
      <c r="G264" s="399"/>
      <c r="H264" s="217" t="s">
        <v>972</v>
      </c>
    </row>
    <row r="265" customHeight="1" spans="1:8">
      <c r="A265" s="202">
        <v>260</v>
      </c>
      <c r="B265" s="210" t="s">
        <v>1014</v>
      </c>
      <c r="C265" s="205" t="s">
        <v>1079</v>
      </c>
      <c r="D265" s="214" t="s">
        <v>995</v>
      </c>
      <c r="E265" s="202">
        <v>1</v>
      </c>
      <c r="F265" s="206" t="s">
        <v>1008</v>
      </c>
      <c r="G265" s="399"/>
      <c r="H265" s="217" t="s">
        <v>972</v>
      </c>
    </row>
    <row r="266" customHeight="1" spans="1:8">
      <c r="A266" s="202">
        <v>261</v>
      </c>
      <c r="B266" s="222" t="s">
        <v>1006</v>
      </c>
      <c r="C266" s="205" t="s">
        <v>1167</v>
      </c>
      <c r="D266" s="214" t="s">
        <v>995</v>
      </c>
      <c r="E266" s="202">
        <v>1</v>
      </c>
      <c r="F266" s="400" t="s">
        <v>1008</v>
      </c>
      <c r="G266" s="399"/>
      <c r="H266" s="217" t="s">
        <v>972</v>
      </c>
    </row>
    <row r="267" customHeight="1" spans="1:8">
      <c r="A267" s="202">
        <v>262</v>
      </c>
      <c r="B267" s="210" t="s">
        <v>1006</v>
      </c>
      <c r="C267" s="205" t="s">
        <v>1117</v>
      </c>
      <c r="D267" s="214" t="s">
        <v>995</v>
      </c>
      <c r="E267" s="202">
        <v>1</v>
      </c>
      <c r="F267" s="206" t="s">
        <v>1008</v>
      </c>
      <c r="G267" s="399"/>
      <c r="H267" s="217" t="s">
        <v>972</v>
      </c>
    </row>
    <row r="268" customHeight="1" spans="1:8">
      <c r="A268" s="202">
        <v>263</v>
      </c>
      <c r="B268" s="222" t="s">
        <v>1006</v>
      </c>
      <c r="C268" s="205" t="s">
        <v>1168</v>
      </c>
      <c r="D268" s="214" t="s">
        <v>995</v>
      </c>
      <c r="E268" s="202">
        <v>1</v>
      </c>
      <c r="F268" s="400" t="s">
        <v>1008</v>
      </c>
      <c r="G268" s="399"/>
      <c r="H268" s="217" t="s">
        <v>972</v>
      </c>
    </row>
    <row r="269" customHeight="1" spans="1:8">
      <c r="A269" s="202">
        <v>264</v>
      </c>
      <c r="B269" s="210" t="s">
        <v>1006</v>
      </c>
      <c r="C269" s="205" t="s">
        <v>1091</v>
      </c>
      <c r="D269" s="214" t="s">
        <v>995</v>
      </c>
      <c r="E269" s="202">
        <v>1</v>
      </c>
      <c r="F269" s="206" t="s">
        <v>1008</v>
      </c>
      <c r="G269" s="399"/>
      <c r="H269" s="217" t="s">
        <v>972</v>
      </c>
    </row>
    <row r="270" customHeight="1" spans="1:8">
      <c r="A270" s="202">
        <v>265</v>
      </c>
      <c r="B270" s="210" t="s">
        <v>1006</v>
      </c>
      <c r="C270" s="205" t="s">
        <v>1117</v>
      </c>
      <c r="D270" s="214" t="s">
        <v>995</v>
      </c>
      <c r="E270" s="202">
        <v>1</v>
      </c>
      <c r="F270" s="206" t="s">
        <v>1008</v>
      </c>
      <c r="G270" s="399"/>
      <c r="H270" s="217" t="s">
        <v>972</v>
      </c>
    </row>
    <row r="271" customHeight="1" spans="1:8">
      <c r="A271" s="202">
        <v>266</v>
      </c>
      <c r="B271" s="210" t="s">
        <v>1006</v>
      </c>
      <c r="C271" s="205" t="s">
        <v>1091</v>
      </c>
      <c r="D271" s="214" t="s">
        <v>995</v>
      </c>
      <c r="E271" s="202">
        <v>1</v>
      </c>
      <c r="F271" s="206" t="s">
        <v>1008</v>
      </c>
      <c r="G271" s="399"/>
      <c r="H271" s="217" t="s">
        <v>972</v>
      </c>
    </row>
    <row r="272" customHeight="1" spans="1:8">
      <c r="A272" s="202">
        <v>267</v>
      </c>
      <c r="B272" s="222" t="s">
        <v>1169</v>
      </c>
      <c r="C272" s="205" t="s">
        <v>1170</v>
      </c>
      <c r="D272" s="214" t="s">
        <v>995</v>
      </c>
      <c r="E272" s="202">
        <v>1</v>
      </c>
      <c r="F272" s="400" t="s">
        <v>1008</v>
      </c>
      <c r="G272" s="399"/>
      <c r="H272" s="217" t="s">
        <v>972</v>
      </c>
    </row>
    <row r="273" customHeight="1" spans="1:8">
      <c r="A273" s="202">
        <v>268</v>
      </c>
      <c r="B273" s="210" t="s">
        <v>1102</v>
      </c>
      <c r="C273" s="205" t="s">
        <v>1171</v>
      </c>
      <c r="D273" s="214" t="s">
        <v>995</v>
      </c>
      <c r="E273" s="202">
        <v>1</v>
      </c>
      <c r="F273" s="206" t="s">
        <v>1008</v>
      </c>
      <c r="G273" s="399"/>
      <c r="H273" s="217" t="s">
        <v>972</v>
      </c>
    </row>
    <row r="274" customHeight="1" spans="1:8">
      <c r="A274" s="202">
        <v>269</v>
      </c>
      <c r="B274" s="210" t="s">
        <v>1043</v>
      </c>
      <c r="C274" s="205" t="s">
        <v>1172</v>
      </c>
      <c r="D274" s="214" t="s">
        <v>995</v>
      </c>
      <c r="E274" s="202">
        <v>1</v>
      </c>
      <c r="F274" s="206" t="s">
        <v>1008</v>
      </c>
      <c r="G274" s="399"/>
      <c r="H274" s="217" t="s">
        <v>972</v>
      </c>
    </row>
    <row r="275" customHeight="1" spans="1:8">
      <c r="A275" s="202">
        <v>270</v>
      </c>
      <c r="B275" s="222" t="s">
        <v>1173</v>
      </c>
      <c r="C275" s="205" t="s">
        <v>1174</v>
      </c>
      <c r="D275" s="214" t="s">
        <v>995</v>
      </c>
      <c r="E275" s="202">
        <v>1</v>
      </c>
      <c r="F275" s="400" t="s">
        <v>1008</v>
      </c>
      <c r="G275" s="399"/>
      <c r="H275" s="217" t="s">
        <v>972</v>
      </c>
    </row>
    <row r="276" customHeight="1" spans="1:8">
      <c r="A276" s="202">
        <v>271</v>
      </c>
      <c r="B276" s="210" t="s">
        <v>1175</v>
      </c>
      <c r="C276" s="205" t="s">
        <v>1176</v>
      </c>
      <c r="D276" s="214" t="s">
        <v>995</v>
      </c>
      <c r="E276" s="202">
        <v>1</v>
      </c>
      <c r="F276" s="206" t="s">
        <v>1008</v>
      </c>
      <c r="G276" s="399"/>
      <c r="H276" s="217" t="s">
        <v>972</v>
      </c>
    </row>
    <row r="277" customHeight="1" spans="1:8">
      <c r="A277" s="202">
        <v>272</v>
      </c>
      <c r="B277" s="222" t="s">
        <v>1043</v>
      </c>
      <c r="C277" s="205" t="s">
        <v>1177</v>
      </c>
      <c r="D277" s="214" t="s">
        <v>995</v>
      </c>
      <c r="E277" s="202">
        <v>1</v>
      </c>
      <c r="F277" s="400" t="s">
        <v>1008</v>
      </c>
      <c r="G277" s="399"/>
      <c r="H277" s="217" t="s">
        <v>972</v>
      </c>
    </row>
    <row r="278" customHeight="1" spans="1:8">
      <c r="A278" s="202">
        <v>273</v>
      </c>
      <c r="B278" s="210" t="s">
        <v>1006</v>
      </c>
      <c r="C278" s="205" t="s">
        <v>1117</v>
      </c>
      <c r="D278" s="214" t="s">
        <v>995</v>
      </c>
      <c r="E278" s="202">
        <v>1</v>
      </c>
      <c r="F278" s="206" t="s">
        <v>1008</v>
      </c>
      <c r="G278" s="399"/>
      <c r="H278" s="217" t="s">
        <v>972</v>
      </c>
    </row>
    <row r="279" customHeight="1" spans="1:8">
      <c r="A279" s="202">
        <v>274</v>
      </c>
      <c r="B279" s="222" t="s">
        <v>1006</v>
      </c>
      <c r="C279" s="205" t="s">
        <v>1132</v>
      </c>
      <c r="D279" s="214" t="s">
        <v>995</v>
      </c>
      <c r="E279" s="202">
        <v>1</v>
      </c>
      <c r="F279" s="400" t="s">
        <v>1008</v>
      </c>
      <c r="G279" s="399"/>
      <c r="H279" s="217" t="s">
        <v>972</v>
      </c>
    </row>
    <row r="280" customHeight="1" spans="1:8">
      <c r="A280" s="202">
        <v>275</v>
      </c>
      <c r="B280" s="210" t="s">
        <v>1006</v>
      </c>
      <c r="C280" s="205" t="s">
        <v>1077</v>
      </c>
      <c r="D280" s="214" t="s">
        <v>995</v>
      </c>
      <c r="E280" s="202">
        <v>1</v>
      </c>
      <c r="F280" s="206" t="s">
        <v>1008</v>
      </c>
      <c r="G280" s="399"/>
      <c r="H280" s="217" t="s">
        <v>972</v>
      </c>
    </row>
    <row r="281" customHeight="1" spans="1:8">
      <c r="A281" s="202">
        <v>276</v>
      </c>
      <c r="B281" s="210" t="s">
        <v>1006</v>
      </c>
      <c r="C281" s="205" t="s">
        <v>1117</v>
      </c>
      <c r="D281" s="214" t="s">
        <v>995</v>
      </c>
      <c r="E281" s="202">
        <v>1</v>
      </c>
      <c r="F281" s="206" t="s">
        <v>1008</v>
      </c>
      <c r="G281" s="399"/>
      <c r="H281" s="217" t="s">
        <v>972</v>
      </c>
    </row>
    <row r="282" customHeight="1" spans="1:8">
      <c r="A282" s="202">
        <v>277</v>
      </c>
      <c r="B282" s="222" t="s">
        <v>1006</v>
      </c>
      <c r="C282" s="205" t="s">
        <v>1117</v>
      </c>
      <c r="D282" s="214" t="s">
        <v>995</v>
      </c>
      <c r="E282" s="202">
        <v>1</v>
      </c>
      <c r="F282" s="400" t="s">
        <v>1008</v>
      </c>
      <c r="G282" s="399"/>
      <c r="H282" s="217" t="s">
        <v>972</v>
      </c>
    </row>
    <row r="283" customHeight="1" spans="1:8">
      <c r="A283" s="202">
        <v>278</v>
      </c>
      <c r="B283" s="210" t="s">
        <v>1006</v>
      </c>
      <c r="C283" s="205" t="s">
        <v>1091</v>
      </c>
      <c r="D283" s="214" t="s">
        <v>995</v>
      </c>
      <c r="E283" s="202">
        <v>1</v>
      </c>
      <c r="F283" s="206" t="s">
        <v>1008</v>
      </c>
      <c r="G283" s="399"/>
      <c r="H283" s="217" t="s">
        <v>972</v>
      </c>
    </row>
    <row r="284" customHeight="1" spans="1:8">
      <c r="A284" s="202">
        <v>279</v>
      </c>
      <c r="B284" s="222" t="s">
        <v>1006</v>
      </c>
      <c r="C284" s="205" t="s">
        <v>1077</v>
      </c>
      <c r="D284" s="214" t="s">
        <v>995</v>
      </c>
      <c r="E284" s="202">
        <v>1</v>
      </c>
      <c r="F284" s="400" t="s">
        <v>1008</v>
      </c>
      <c r="G284" s="399"/>
      <c r="H284" s="217" t="s">
        <v>972</v>
      </c>
    </row>
    <row r="285" customHeight="1" spans="1:8">
      <c r="A285" s="202">
        <v>280</v>
      </c>
      <c r="B285" s="210" t="s">
        <v>1006</v>
      </c>
      <c r="C285" s="205" t="s">
        <v>1177</v>
      </c>
      <c r="D285" s="214" t="s">
        <v>995</v>
      </c>
      <c r="E285" s="202">
        <v>1</v>
      </c>
      <c r="F285" s="206" t="s">
        <v>1008</v>
      </c>
      <c r="G285" s="399"/>
      <c r="H285" s="217" t="s">
        <v>972</v>
      </c>
    </row>
    <row r="286" customHeight="1" spans="1:8">
      <c r="A286" s="202">
        <v>281</v>
      </c>
      <c r="B286" s="210" t="s">
        <v>1006</v>
      </c>
      <c r="C286" s="205" t="s">
        <v>1091</v>
      </c>
      <c r="D286" s="214" t="s">
        <v>995</v>
      </c>
      <c r="E286" s="202">
        <v>1</v>
      </c>
      <c r="F286" s="206" t="s">
        <v>1008</v>
      </c>
      <c r="G286" s="399"/>
      <c r="H286" s="217" t="s">
        <v>972</v>
      </c>
    </row>
    <row r="287" customHeight="1" spans="1:8">
      <c r="A287" s="202">
        <v>282</v>
      </c>
      <c r="B287" s="210" t="s">
        <v>1006</v>
      </c>
      <c r="C287" s="205" t="s">
        <v>1077</v>
      </c>
      <c r="D287" s="214" t="s">
        <v>995</v>
      </c>
      <c r="E287" s="202">
        <v>1</v>
      </c>
      <c r="F287" s="206" t="s">
        <v>1008</v>
      </c>
      <c r="G287" s="399"/>
      <c r="H287" s="217" t="s">
        <v>972</v>
      </c>
    </row>
    <row r="288" customHeight="1" spans="1:8">
      <c r="A288" s="202">
        <v>283</v>
      </c>
      <c r="B288" s="222" t="s">
        <v>1006</v>
      </c>
      <c r="C288" s="205" t="s">
        <v>1091</v>
      </c>
      <c r="D288" s="214" t="s">
        <v>995</v>
      </c>
      <c r="E288" s="202">
        <v>1</v>
      </c>
      <c r="F288" s="400" t="s">
        <v>1008</v>
      </c>
      <c r="G288" s="399"/>
      <c r="H288" s="217" t="s">
        <v>972</v>
      </c>
    </row>
    <row r="289" customHeight="1" spans="1:8">
      <c r="A289" s="202">
        <v>284</v>
      </c>
      <c r="B289" s="210" t="s">
        <v>1006</v>
      </c>
      <c r="C289" s="205" t="s">
        <v>1117</v>
      </c>
      <c r="D289" s="214" t="s">
        <v>995</v>
      </c>
      <c r="E289" s="202">
        <v>1</v>
      </c>
      <c r="F289" s="206" t="s">
        <v>1008</v>
      </c>
      <c r="G289" s="399"/>
      <c r="H289" s="217" t="s">
        <v>972</v>
      </c>
    </row>
    <row r="290" customHeight="1" spans="1:8">
      <c r="A290" s="202">
        <v>285</v>
      </c>
      <c r="B290" s="210" t="s">
        <v>1006</v>
      </c>
      <c r="C290" s="205" t="s">
        <v>1178</v>
      </c>
      <c r="D290" s="214" t="s">
        <v>995</v>
      </c>
      <c r="E290" s="202">
        <v>1</v>
      </c>
      <c r="F290" s="206" t="s">
        <v>1008</v>
      </c>
      <c r="G290" s="399"/>
      <c r="H290" s="217" t="s">
        <v>972</v>
      </c>
    </row>
    <row r="291" customHeight="1" spans="1:8">
      <c r="A291" s="202">
        <v>286</v>
      </c>
      <c r="B291" s="222" t="s">
        <v>1006</v>
      </c>
      <c r="C291" s="205" t="s">
        <v>1179</v>
      </c>
      <c r="D291" s="214" t="s">
        <v>995</v>
      </c>
      <c r="E291" s="202">
        <v>1</v>
      </c>
      <c r="F291" s="400" t="s">
        <v>1008</v>
      </c>
      <c r="G291" s="399"/>
      <c r="H291" s="217" t="s">
        <v>972</v>
      </c>
    </row>
    <row r="292" customHeight="1" spans="1:8">
      <c r="A292" s="202">
        <v>287</v>
      </c>
      <c r="B292" s="210" t="s">
        <v>1006</v>
      </c>
      <c r="C292" s="205" t="s">
        <v>1117</v>
      </c>
      <c r="D292" s="214" t="s">
        <v>995</v>
      </c>
      <c r="E292" s="202">
        <v>1</v>
      </c>
      <c r="F292" s="206" t="s">
        <v>1008</v>
      </c>
      <c r="G292" s="399"/>
      <c r="H292" s="217" t="s">
        <v>972</v>
      </c>
    </row>
    <row r="293" customHeight="1" spans="1:8">
      <c r="A293" s="202">
        <v>288</v>
      </c>
      <c r="B293" s="222" t="s">
        <v>1006</v>
      </c>
      <c r="C293" s="205" t="s">
        <v>1117</v>
      </c>
      <c r="D293" s="214" t="s">
        <v>995</v>
      </c>
      <c r="E293" s="202">
        <v>1</v>
      </c>
      <c r="F293" s="400" t="s">
        <v>1008</v>
      </c>
      <c r="G293" s="399"/>
      <c r="H293" s="217" t="s">
        <v>972</v>
      </c>
    </row>
    <row r="294" customHeight="1" spans="1:8">
      <c r="A294" s="202">
        <v>289</v>
      </c>
      <c r="B294" s="210" t="s">
        <v>1006</v>
      </c>
      <c r="C294" s="205" t="s">
        <v>1077</v>
      </c>
      <c r="D294" s="214" t="s">
        <v>995</v>
      </c>
      <c r="E294" s="202">
        <v>1</v>
      </c>
      <c r="F294" s="206" t="s">
        <v>1008</v>
      </c>
      <c r="G294" s="399"/>
      <c r="H294" s="217" t="s">
        <v>972</v>
      </c>
    </row>
    <row r="295" customHeight="1" spans="1:8">
      <c r="A295" s="202">
        <v>290</v>
      </c>
      <c r="B295" s="210" t="s">
        <v>1006</v>
      </c>
      <c r="C295" s="205" t="s">
        <v>1091</v>
      </c>
      <c r="D295" s="214" t="s">
        <v>995</v>
      </c>
      <c r="E295" s="202">
        <v>1</v>
      </c>
      <c r="F295" s="206" t="s">
        <v>1008</v>
      </c>
      <c r="G295" s="399"/>
      <c r="H295" s="217" t="s">
        <v>972</v>
      </c>
    </row>
    <row r="296" customHeight="1" spans="1:8">
      <c r="A296" s="202">
        <v>291</v>
      </c>
      <c r="B296" s="222" t="s">
        <v>1006</v>
      </c>
      <c r="C296" s="205" t="s">
        <v>1091</v>
      </c>
      <c r="D296" s="214" t="s">
        <v>995</v>
      </c>
      <c r="E296" s="202">
        <v>1</v>
      </c>
      <c r="F296" s="400" t="s">
        <v>1008</v>
      </c>
      <c r="G296" s="399"/>
      <c r="H296" s="217" t="s">
        <v>972</v>
      </c>
    </row>
    <row r="297" customHeight="1" spans="1:8">
      <c r="A297" s="202">
        <v>292</v>
      </c>
      <c r="B297" s="210" t="s">
        <v>1014</v>
      </c>
      <c r="C297" s="205" t="s">
        <v>1079</v>
      </c>
      <c r="D297" s="214" t="s">
        <v>995</v>
      </c>
      <c r="E297" s="202">
        <v>1</v>
      </c>
      <c r="F297" s="206" t="s">
        <v>1008</v>
      </c>
      <c r="G297" s="399"/>
      <c r="H297" s="217" t="s">
        <v>972</v>
      </c>
    </row>
    <row r="298" customHeight="1" spans="1:8">
      <c r="A298" s="202">
        <v>293</v>
      </c>
      <c r="B298" s="222" t="s">
        <v>1006</v>
      </c>
      <c r="C298" s="205" t="s">
        <v>1117</v>
      </c>
      <c r="D298" s="214" t="s">
        <v>995</v>
      </c>
      <c r="E298" s="202">
        <v>1</v>
      </c>
      <c r="F298" s="400" t="s">
        <v>1008</v>
      </c>
      <c r="G298" s="399"/>
      <c r="H298" s="217" t="s">
        <v>972</v>
      </c>
    </row>
    <row r="299" customHeight="1" spans="1:8">
      <c r="A299" s="202">
        <v>294</v>
      </c>
      <c r="B299" s="210" t="s">
        <v>1006</v>
      </c>
      <c r="C299" s="205" t="s">
        <v>1117</v>
      </c>
      <c r="D299" s="214" t="s">
        <v>995</v>
      </c>
      <c r="E299" s="202">
        <v>1</v>
      </c>
      <c r="F299" s="206" t="s">
        <v>1008</v>
      </c>
      <c r="G299" s="399"/>
      <c r="H299" s="217" t="s">
        <v>972</v>
      </c>
    </row>
    <row r="300" customHeight="1" spans="1:8">
      <c r="A300" s="202">
        <v>295</v>
      </c>
      <c r="B300" s="210" t="s">
        <v>1006</v>
      </c>
      <c r="C300" s="205" t="s">
        <v>1117</v>
      </c>
      <c r="D300" s="214" t="s">
        <v>995</v>
      </c>
      <c r="E300" s="202">
        <v>1</v>
      </c>
      <c r="F300" s="206" t="s">
        <v>1046</v>
      </c>
      <c r="G300" s="399"/>
      <c r="H300" s="217" t="s">
        <v>972</v>
      </c>
    </row>
    <row r="301" customHeight="1" spans="1:8">
      <c r="A301" s="202">
        <v>296</v>
      </c>
      <c r="B301" s="210" t="s">
        <v>1006</v>
      </c>
      <c r="C301" s="205" t="s">
        <v>1091</v>
      </c>
      <c r="D301" s="214" t="s">
        <v>995</v>
      </c>
      <c r="E301" s="202">
        <v>1</v>
      </c>
      <c r="F301" s="206" t="s">
        <v>1046</v>
      </c>
      <c r="G301" s="399"/>
      <c r="H301" s="217" t="s">
        <v>972</v>
      </c>
    </row>
    <row r="302" customHeight="1" spans="1:8">
      <c r="A302" s="202">
        <v>297</v>
      </c>
      <c r="B302" s="222" t="s">
        <v>1006</v>
      </c>
      <c r="C302" s="205" t="s">
        <v>1180</v>
      </c>
      <c r="D302" s="214" t="s">
        <v>995</v>
      </c>
      <c r="E302" s="202">
        <v>1</v>
      </c>
      <c r="F302" s="400" t="s">
        <v>1046</v>
      </c>
      <c r="G302" s="399"/>
      <c r="H302" s="217" t="s">
        <v>972</v>
      </c>
    </row>
    <row r="303" customHeight="1" spans="1:8">
      <c r="A303" s="202">
        <v>298</v>
      </c>
      <c r="B303" s="210" t="s">
        <v>1006</v>
      </c>
      <c r="C303" s="205" t="s">
        <v>1181</v>
      </c>
      <c r="D303" s="214" t="s">
        <v>995</v>
      </c>
      <c r="E303" s="202">
        <v>1</v>
      </c>
      <c r="F303" s="206" t="s">
        <v>1046</v>
      </c>
      <c r="G303" s="399"/>
      <c r="H303" s="217" t="s">
        <v>972</v>
      </c>
    </row>
    <row r="304" customHeight="1" spans="1:8">
      <c r="A304" s="202">
        <v>299</v>
      </c>
      <c r="B304" s="210" t="s">
        <v>1006</v>
      </c>
      <c r="C304" s="205" t="s">
        <v>1182</v>
      </c>
      <c r="D304" s="214" t="s">
        <v>995</v>
      </c>
      <c r="E304" s="202">
        <v>1</v>
      </c>
      <c r="F304" s="206" t="s">
        <v>1046</v>
      </c>
      <c r="G304" s="399"/>
      <c r="H304" s="217" t="s">
        <v>972</v>
      </c>
    </row>
    <row r="305" customHeight="1" spans="1:8">
      <c r="A305" s="202">
        <v>300</v>
      </c>
      <c r="B305" s="222" t="s">
        <v>1006</v>
      </c>
      <c r="C305" s="205" t="s">
        <v>1091</v>
      </c>
      <c r="D305" s="214" t="s">
        <v>995</v>
      </c>
      <c r="E305" s="202">
        <v>1</v>
      </c>
      <c r="F305" s="400" t="s">
        <v>1046</v>
      </c>
      <c r="G305" s="399"/>
      <c r="H305" s="217" t="s">
        <v>972</v>
      </c>
    </row>
    <row r="306" customHeight="1" spans="1:8">
      <c r="A306" s="202">
        <v>301</v>
      </c>
      <c r="B306" s="210" t="s">
        <v>1006</v>
      </c>
      <c r="C306" s="205" t="s">
        <v>1091</v>
      </c>
      <c r="D306" s="214" t="s">
        <v>995</v>
      </c>
      <c r="E306" s="202">
        <v>1</v>
      </c>
      <c r="F306" s="206" t="s">
        <v>1046</v>
      </c>
      <c r="G306" s="399"/>
      <c r="H306" s="217" t="s">
        <v>972</v>
      </c>
    </row>
    <row r="307" customHeight="1" spans="1:8">
      <c r="A307" s="202">
        <v>302</v>
      </c>
      <c r="B307" s="210" t="s">
        <v>1006</v>
      </c>
      <c r="C307" s="205" t="s">
        <v>1183</v>
      </c>
      <c r="D307" s="214" t="s">
        <v>995</v>
      </c>
      <c r="E307" s="202">
        <v>1</v>
      </c>
      <c r="F307" s="206" t="s">
        <v>1046</v>
      </c>
      <c r="G307" s="399"/>
      <c r="H307" s="217" t="s">
        <v>972</v>
      </c>
    </row>
    <row r="308" customHeight="1" spans="1:8">
      <c r="A308" s="202">
        <v>303</v>
      </c>
      <c r="B308" s="222" t="s">
        <v>1006</v>
      </c>
      <c r="C308" s="205" t="s">
        <v>1183</v>
      </c>
      <c r="D308" s="214" t="s">
        <v>995</v>
      </c>
      <c r="E308" s="202">
        <v>1</v>
      </c>
      <c r="F308" s="400" t="s">
        <v>1046</v>
      </c>
      <c r="G308" s="399"/>
      <c r="H308" s="217" t="s">
        <v>972</v>
      </c>
    </row>
    <row r="309" customHeight="1" spans="1:8">
      <c r="A309" s="202">
        <v>304</v>
      </c>
      <c r="B309" s="210" t="s">
        <v>1006</v>
      </c>
      <c r="C309" s="205" t="s">
        <v>1184</v>
      </c>
      <c r="D309" s="214" t="s">
        <v>995</v>
      </c>
      <c r="E309" s="202">
        <v>1</v>
      </c>
      <c r="F309" s="206" t="s">
        <v>1046</v>
      </c>
      <c r="G309" s="399"/>
      <c r="H309" s="217" t="s">
        <v>972</v>
      </c>
    </row>
    <row r="310" customHeight="1" spans="1:8">
      <c r="A310" s="202">
        <v>305</v>
      </c>
      <c r="B310" s="210" t="s">
        <v>1006</v>
      </c>
      <c r="C310" s="205" t="s">
        <v>1182</v>
      </c>
      <c r="D310" s="214" t="s">
        <v>995</v>
      </c>
      <c r="E310" s="202">
        <v>1</v>
      </c>
      <c r="F310" s="206" t="s">
        <v>1046</v>
      </c>
      <c r="G310" s="399"/>
      <c r="H310" s="217" t="s">
        <v>972</v>
      </c>
    </row>
    <row r="311" customHeight="1" spans="1:8">
      <c r="A311" s="202">
        <v>306</v>
      </c>
      <c r="B311" s="222" t="s">
        <v>1006</v>
      </c>
      <c r="C311" s="205" t="s">
        <v>1117</v>
      </c>
      <c r="D311" s="214" t="s">
        <v>995</v>
      </c>
      <c r="E311" s="202">
        <v>1</v>
      </c>
      <c r="F311" s="400" t="s">
        <v>1046</v>
      </c>
      <c r="G311" s="399"/>
      <c r="H311" s="217" t="s">
        <v>972</v>
      </c>
    </row>
    <row r="312" customHeight="1" spans="1:8">
      <c r="A312" s="202">
        <v>307</v>
      </c>
      <c r="B312" s="210" t="s">
        <v>1006</v>
      </c>
      <c r="C312" s="205" t="s">
        <v>1117</v>
      </c>
      <c r="D312" s="214" t="s">
        <v>995</v>
      </c>
      <c r="E312" s="202">
        <v>1</v>
      </c>
      <c r="F312" s="206" t="s">
        <v>1046</v>
      </c>
      <c r="G312" s="399"/>
      <c r="H312" s="217" t="s">
        <v>972</v>
      </c>
    </row>
    <row r="313" customHeight="1" spans="1:8">
      <c r="A313" s="202">
        <v>308</v>
      </c>
      <c r="B313" s="222" t="s">
        <v>1006</v>
      </c>
      <c r="C313" s="205" t="s">
        <v>1149</v>
      </c>
      <c r="D313" s="214" t="s">
        <v>995</v>
      </c>
      <c r="E313" s="202">
        <v>1</v>
      </c>
      <c r="F313" s="400" t="s">
        <v>1046</v>
      </c>
      <c r="G313" s="399"/>
      <c r="H313" s="217" t="s">
        <v>972</v>
      </c>
    </row>
    <row r="314" customHeight="1" spans="1:8">
      <c r="A314" s="202">
        <v>309</v>
      </c>
      <c r="B314" s="210" t="s">
        <v>1112</v>
      </c>
      <c r="C314" s="205" t="s">
        <v>1185</v>
      </c>
      <c r="D314" s="214" t="s">
        <v>995</v>
      </c>
      <c r="E314" s="202">
        <v>1</v>
      </c>
      <c r="F314" s="206" t="s">
        <v>1046</v>
      </c>
      <c r="G314" s="399"/>
      <c r="H314" s="217" t="s">
        <v>972</v>
      </c>
    </row>
    <row r="315" customHeight="1" spans="1:8">
      <c r="A315" s="202">
        <v>310</v>
      </c>
      <c r="B315" s="210" t="s">
        <v>1006</v>
      </c>
      <c r="C315" s="205" t="s">
        <v>1186</v>
      </c>
      <c r="D315" s="214" t="s">
        <v>995</v>
      </c>
      <c r="E315" s="202">
        <v>1</v>
      </c>
      <c r="F315" s="206" t="s">
        <v>1046</v>
      </c>
      <c r="G315" s="399"/>
      <c r="H315" s="217" t="s">
        <v>972</v>
      </c>
    </row>
    <row r="316" customHeight="1" spans="1:8">
      <c r="A316" s="202">
        <v>311</v>
      </c>
      <c r="B316" s="210" t="s">
        <v>1006</v>
      </c>
      <c r="C316" s="205" t="s">
        <v>1117</v>
      </c>
      <c r="D316" s="214" t="s">
        <v>995</v>
      </c>
      <c r="E316" s="202">
        <v>1</v>
      </c>
      <c r="F316" s="206" t="s">
        <v>1046</v>
      </c>
      <c r="G316" s="399"/>
      <c r="H316" s="217" t="s">
        <v>972</v>
      </c>
    </row>
    <row r="317" customHeight="1" spans="1:8">
      <c r="A317" s="202">
        <v>312</v>
      </c>
      <c r="B317" s="222" t="s">
        <v>1006</v>
      </c>
      <c r="C317" s="205" t="s">
        <v>1187</v>
      </c>
      <c r="D317" s="214" t="s">
        <v>995</v>
      </c>
      <c r="E317" s="202">
        <v>1</v>
      </c>
      <c r="F317" s="400" t="s">
        <v>1046</v>
      </c>
      <c r="G317" s="399"/>
      <c r="H317" s="217" t="s">
        <v>972</v>
      </c>
    </row>
    <row r="318" customHeight="1" spans="1:8">
      <c r="A318" s="202">
        <v>313</v>
      </c>
      <c r="B318" s="210" t="s">
        <v>1112</v>
      </c>
      <c r="C318" s="205" t="s">
        <v>1160</v>
      </c>
      <c r="D318" s="214" t="s">
        <v>995</v>
      </c>
      <c r="E318" s="202">
        <v>1</v>
      </c>
      <c r="F318" s="206" t="s">
        <v>1046</v>
      </c>
      <c r="G318" s="399"/>
      <c r="H318" s="217" t="s">
        <v>972</v>
      </c>
    </row>
    <row r="319" customHeight="1" spans="1:8">
      <c r="A319" s="202">
        <v>314</v>
      </c>
      <c r="B319" s="210" t="s">
        <v>1006</v>
      </c>
      <c r="C319" s="205" t="s">
        <v>1117</v>
      </c>
      <c r="D319" s="214" t="s">
        <v>995</v>
      </c>
      <c r="E319" s="202">
        <v>1</v>
      </c>
      <c r="F319" s="206" t="s">
        <v>1046</v>
      </c>
      <c r="G319" s="399"/>
      <c r="H319" s="217" t="s">
        <v>972</v>
      </c>
    </row>
    <row r="320" customHeight="1" spans="1:8">
      <c r="A320" s="202">
        <v>315</v>
      </c>
      <c r="B320" s="222" t="s">
        <v>1006</v>
      </c>
      <c r="C320" s="205" t="s">
        <v>1187</v>
      </c>
      <c r="D320" s="214" t="s">
        <v>995</v>
      </c>
      <c r="E320" s="202">
        <v>1</v>
      </c>
      <c r="F320" s="400" t="s">
        <v>1046</v>
      </c>
      <c r="G320" s="399"/>
      <c r="H320" s="217" t="s">
        <v>972</v>
      </c>
    </row>
    <row r="321" customHeight="1" spans="1:8">
      <c r="A321" s="202">
        <v>316</v>
      </c>
      <c r="B321" s="210" t="s">
        <v>1006</v>
      </c>
      <c r="C321" s="205" t="s">
        <v>1188</v>
      </c>
      <c r="D321" s="214" t="s">
        <v>995</v>
      </c>
      <c r="E321" s="202">
        <v>1</v>
      </c>
      <c r="F321" s="206" t="s">
        <v>1046</v>
      </c>
      <c r="G321" s="399"/>
      <c r="H321" s="217" t="s">
        <v>972</v>
      </c>
    </row>
    <row r="322" customHeight="1" spans="1:8">
      <c r="A322" s="202">
        <v>317</v>
      </c>
      <c r="B322" s="222" t="s">
        <v>1006</v>
      </c>
      <c r="C322" s="205" t="s">
        <v>1117</v>
      </c>
      <c r="D322" s="214" t="s">
        <v>995</v>
      </c>
      <c r="E322" s="202">
        <v>1</v>
      </c>
      <c r="F322" s="400" t="s">
        <v>1046</v>
      </c>
      <c r="G322" s="399"/>
      <c r="H322" s="217" t="s">
        <v>972</v>
      </c>
    </row>
    <row r="323" customHeight="1" spans="1:8">
      <c r="A323" s="202">
        <v>318</v>
      </c>
      <c r="B323" s="210" t="s">
        <v>1006</v>
      </c>
      <c r="C323" s="205" t="s">
        <v>1186</v>
      </c>
      <c r="D323" s="214" t="s">
        <v>995</v>
      </c>
      <c r="E323" s="202">
        <v>1</v>
      </c>
      <c r="F323" s="206" t="s">
        <v>1046</v>
      </c>
      <c r="G323" s="399"/>
      <c r="H323" s="217" t="s">
        <v>972</v>
      </c>
    </row>
    <row r="324" customHeight="1" spans="1:8">
      <c r="A324" s="202">
        <v>319</v>
      </c>
      <c r="B324" s="210" t="s">
        <v>1006</v>
      </c>
      <c r="C324" s="205" t="s">
        <v>1182</v>
      </c>
      <c r="D324" s="214" t="s">
        <v>995</v>
      </c>
      <c r="E324" s="202">
        <v>1</v>
      </c>
      <c r="F324" s="206" t="s">
        <v>1046</v>
      </c>
      <c r="G324" s="399"/>
      <c r="H324" s="217" t="s">
        <v>972</v>
      </c>
    </row>
    <row r="325" customHeight="1" spans="1:8">
      <c r="A325" s="202">
        <v>320</v>
      </c>
      <c r="B325" s="222" t="s">
        <v>1043</v>
      </c>
      <c r="C325" s="205" t="s">
        <v>1189</v>
      </c>
      <c r="D325" s="214" t="s">
        <v>995</v>
      </c>
      <c r="E325" s="202">
        <v>1</v>
      </c>
      <c r="F325" s="400" t="s">
        <v>1046</v>
      </c>
      <c r="G325" s="399"/>
      <c r="H325" s="217" t="s">
        <v>972</v>
      </c>
    </row>
    <row r="326" customHeight="1" spans="1:8">
      <c r="A326" s="202">
        <v>321</v>
      </c>
      <c r="B326" s="210" t="s">
        <v>1085</v>
      </c>
      <c r="C326" s="205" t="s">
        <v>1190</v>
      </c>
      <c r="D326" s="214" t="s">
        <v>995</v>
      </c>
      <c r="E326" s="202">
        <v>1</v>
      </c>
      <c r="F326" s="206" t="s">
        <v>1046</v>
      </c>
      <c r="G326" s="399"/>
      <c r="H326" s="217" t="s">
        <v>972</v>
      </c>
    </row>
    <row r="327" customHeight="1" spans="1:8">
      <c r="A327" s="202">
        <v>322</v>
      </c>
      <c r="B327" s="222" t="s">
        <v>1043</v>
      </c>
      <c r="C327" s="205" t="s">
        <v>1191</v>
      </c>
      <c r="D327" s="214" t="s">
        <v>995</v>
      </c>
      <c r="E327" s="202">
        <v>1</v>
      </c>
      <c r="F327" s="400" t="s">
        <v>1046</v>
      </c>
      <c r="G327" s="399"/>
      <c r="H327" s="217" t="s">
        <v>972</v>
      </c>
    </row>
    <row r="328" customHeight="1" spans="1:8">
      <c r="A328" s="202">
        <v>323</v>
      </c>
      <c r="B328" s="210" t="s">
        <v>1112</v>
      </c>
      <c r="C328" s="205" t="s">
        <v>1192</v>
      </c>
      <c r="D328" s="214" t="s">
        <v>995</v>
      </c>
      <c r="E328" s="202">
        <v>1</v>
      </c>
      <c r="F328" s="206" t="s">
        <v>1046</v>
      </c>
      <c r="G328" s="399"/>
      <c r="H328" s="217" t="s">
        <v>972</v>
      </c>
    </row>
    <row r="329" customHeight="1" spans="1:8">
      <c r="A329" s="202">
        <v>324</v>
      </c>
      <c r="B329" s="210" t="s">
        <v>1112</v>
      </c>
      <c r="C329" s="205" t="s">
        <v>1193</v>
      </c>
      <c r="D329" s="214" t="s">
        <v>995</v>
      </c>
      <c r="E329" s="202">
        <v>1</v>
      </c>
      <c r="F329" s="206" t="s">
        <v>1046</v>
      </c>
      <c r="G329" s="399"/>
      <c r="H329" s="217" t="s">
        <v>972</v>
      </c>
    </row>
    <row r="330" customHeight="1" spans="1:8">
      <c r="A330" s="202">
        <v>325</v>
      </c>
      <c r="B330" s="210" t="s">
        <v>1112</v>
      </c>
      <c r="C330" s="205" t="s">
        <v>1194</v>
      </c>
      <c r="D330" s="214" t="s">
        <v>995</v>
      </c>
      <c r="E330" s="202">
        <v>1</v>
      </c>
      <c r="F330" s="206" t="s">
        <v>1046</v>
      </c>
      <c r="G330" s="399"/>
      <c r="H330" s="217" t="s">
        <v>972</v>
      </c>
    </row>
    <row r="331" customHeight="1" spans="1:8">
      <c r="A331" s="202">
        <v>326</v>
      </c>
      <c r="B331" s="222" t="s">
        <v>1195</v>
      </c>
      <c r="C331" s="205" t="s">
        <v>1196</v>
      </c>
      <c r="D331" s="214" t="s">
        <v>995</v>
      </c>
      <c r="E331" s="202">
        <v>1</v>
      </c>
      <c r="F331" s="400" t="s">
        <v>1046</v>
      </c>
      <c r="G331" s="399"/>
      <c r="H331" s="217" t="s">
        <v>972</v>
      </c>
    </row>
    <row r="332" customHeight="1" spans="1:8">
      <c r="A332" s="202">
        <v>327</v>
      </c>
      <c r="B332" s="210" t="s">
        <v>1195</v>
      </c>
      <c r="C332" s="205" t="s">
        <v>1196</v>
      </c>
      <c r="D332" s="214" t="s">
        <v>995</v>
      </c>
      <c r="E332" s="202">
        <v>1</v>
      </c>
      <c r="F332" s="206" t="s">
        <v>1046</v>
      </c>
      <c r="G332" s="399"/>
      <c r="H332" s="217" t="s">
        <v>972</v>
      </c>
    </row>
    <row r="333" customHeight="1" spans="1:8">
      <c r="A333" s="202">
        <v>328</v>
      </c>
      <c r="B333" s="222" t="s">
        <v>1197</v>
      </c>
      <c r="C333" s="205" t="s">
        <v>1198</v>
      </c>
      <c r="D333" s="214" t="s">
        <v>995</v>
      </c>
      <c r="E333" s="202">
        <v>1</v>
      </c>
      <c r="F333" s="400" t="s">
        <v>1046</v>
      </c>
      <c r="G333" s="399"/>
      <c r="H333" s="217" t="s">
        <v>972</v>
      </c>
    </row>
    <row r="334" customHeight="1" spans="1:8">
      <c r="A334" s="202">
        <v>329</v>
      </c>
      <c r="B334" s="210" t="s">
        <v>1197</v>
      </c>
      <c r="C334" s="205" t="s">
        <v>1198</v>
      </c>
      <c r="D334" s="214" t="s">
        <v>995</v>
      </c>
      <c r="E334" s="202">
        <v>1</v>
      </c>
      <c r="F334" s="206" t="s">
        <v>1046</v>
      </c>
      <c r="G334" s="399"/>
      <c r="H334" s="217" t="s">
        <v>972</v>
      </c>
    </row>
    <row r="335" customHeight="1" spans="1:8">
      <c r="A335" s="202">
        <v>330</v>
      </c>
      <c r="B335" s="210" t="s">
        <v>1197</v>
      </c>
      <c r="C335" s="205" t="s">
        <v>1198</v>
      </c>
      <c r="D335" s="214" t="s">
        <v>995</v>
      </c>
      <c r="E335" s="202">
        <v>1</v>
      </c>
      <c r="F335" s="206" t="s">
        <v>1046</v>
      </c>
      <c r="G335" s="399"/>
      <c r="H335" s="217" t="s">
        <v>972</v>
      </c>
    </row>
    <row r="336" customHeight="1" spans="1:8">
      <c r="A336" s="202">
        <v>331</v>
      </c>
      <c r="B336" s="210" t="s">
        <v>1197</v>
      </c>
      <c r="C336" s="205" t="s">
        <v>1198</v>
      </c>
      <c r="D336" s="214" t="s">
        <v>995</v>
      </c>
      <c r="E336" s="202">
        <v>1</v>
      </c>
      <c r="F336" s="206" t="s">
        <v>1046</v>
      </c>
      <c r="G336" s="399"/>
      <c r="H336" s="217" t="s">
        <v>972</v>
      </c>
    </row>
    <row r="337" customHeight="1" spans="1:8">
      <c r="A337" s="202">
        <v>332</v>
      </c>
      <c r="B337" s="222" t="s">
        <v>1197</v>
      </c>
      <c r="C337" s="205" t="s">
        <v>1198</v>
      </c>
      <c r="D337" s="214" t="s">
        <v>995</v>
      </c>
      <c r="E337" s="202">
        <v>1</v>
      </c>
      <c r="F337" s="400" t="s">
        <v>1046</v>
      </c>
      <c r="G337" s="399"/>
      <c r="H337" s="217" t="s">
        <v>972</v>
      </c>
    </row>
    <row r="338" customHeight="1" spans="1:8">
      <c r="A338" s="202">
        <v>333</v>
      </c>
      <c r="B338" s="210" t="s">
        <v>1197</v>
      </c>
      <c r="C338" s="205" t="s">
        <v>1198</v>
      </c>
      <c r="D338" s="214" t="s">
        <v>995</v>
      </c>
      <c r="E338" s="202">
        <v>1</v>
      </c>
      <c r="F338" s="206" t="s">
        <v>1046</v>
      </c>
      <c r="G338" s="399"/>
      <c r="H338" s="217" t="s">
        <v>972</v>
      </c>
    </row>
    <row r="339" customHeight="1" spans="1:8">
      <c r="A339" s="202">
        <v>334</v>
      </c>
      <c r="B339" s="210" t="s">
        <v>1197</v>
      </c>
      <c r="C339" s="205" t="s">
        <v>1198</v>
      </c>
      <c r="D339" s="214" t="s">
        <v>995</v>
      </c>
      <c r="E339" s="202">
        <v>1</v>
      </c>
      <c r="F339" s="206" t="s">
        <v>1046</v>
      </c>
      <c r="G339" s="399"/>
      <c r="H339" s="217" t="s">
        <v>972</v>
      </c>
    </row>
    <row r="340" customHeight="1" spans="1:8">
      <c r="A340" s="202">
        <v>335</v>
      </c>
      <c r="B340" s="222" t="s">
        <v>1197</v>
      </c>
      <c r="C340" s="205" t="s">
        <v>1198</v>
      </c>
      <c r="D340" s="214" t="s">
        <v>995</v>
      </c>
      <c r="E340" s="202">
        <v>1</v>
      </c>
      <c r="F340" s="400" t="s">
        <v>1046</v>
      </c>
      <c r="G340" s="399"/>
      <c r="H340" s="217" t="s">
        <v>972</v>
      </c>
    </row>
    <row r="341" customHeight="1" spans="1:8">
      <c r="A341" s="202">
        <v>336</v>
      </c>
      <c r="B341" s="210" t="s">
        <v>1197</v>
      </c>
      <c r="C341" s="205" t="s">
        <v>1198</v>
      </c>
      <c r="D341" s="214" t="s">
        <v>995</v>
      </c>
      <c r="E341" s="202">
        <v>1</v>
      </c>
      <c r="F341" s="206" t="s">
        <v>1046</v>
      </c>
      <c r="G341" s="399"/>
      <c r="H341" s="217" t="s">
        <v>972</v>
      </c>
    </row>
    <row r="342" customHeight="1" spans="1:8">
      <c r="A342" s="202">
        <v>337</v>
      </c>
      <c r="B342" s="222" t="s">
        <v>1197</v>
      </c>
      <c r="C342" s="205" t="s">
        <v>1198</v>
      </c>
      <c r="D342" s="214" t="s">
        <v>995</v>
      </c>
      <c r="E342" s="202">
        <v>1</v>
      </c>
      <c r="F342" s="400" t="s">
        <v>1046</v>
      </c>
      <c r="G342" s="399"/>
      <c r="H342" s="217" t="s">
        <v>972</v>
      </c>
    </row>
    <row r="343" customHeight="1" spans="1:8">
      <c r="A343" s="202">
        <v>338</v>
      </c>
      <c r="B343" s="210" t="s">
        <v>1197</v>
      </c>
      <c r="C343" s="205" t="s">
        <v>1198</v>
      </c>
      <c r="D343" s="214" t="s">
        <v>995</v>
      </c>
      <c r="E343" s="202">
        <v>1</v>
      </c>
      <c r="F343" s="206" t="s">
        <v>1046</v>
      </c>
      <c r="G343" s="399"/>
      <c r="H343" s="217" t="s">
        <v>972</v>
      </c>
    </row>
    <row r="344" customHeight="1" spans="1:8">
      <c r="A344" s="202">
        <v>339</v>
      </c>
      <c r="B344" s="210" t="s">
        <v>1197</v>
      </c>
      <c r="C344" s="205" t="s">
        <v>1198</v>
      </c>
      <c r="D344" s="214" t="s">
        <v>995</v>
      </c>
      <c r="E344" s="202">
        <v>1</v>
      </c>
      <c r="F344" s="206" t="s">
        <v>1046</v>
      </c>
      <c r="G344" s="399"/>
      <c r="H344" s="217" t="s">
        <v>972</v>
      </c>
    </row>
    <row r="345" customHeight="1" spans="1:8">
      <c r="A345" s="202">
        <v>340</v>
      </c>
      <c r="B345" s="222" t="s">
        <v>1197</v>
      </c>
      <c r="C345" s="205" t="s">
        <v>1198</v>
      </c>
      <c r="D345" s="214" t="s">
        <v>995</v>
      </c>
      <c r="E345" s="202">
        <v>1</v>
      </c>
      <c r="F345" s="400" t="s">
        <v>1046</v>
      </c>
      <c r="G345" s="399"/>
      <c r="H345" s="217" t="s">
        <v>972</v>
      </c>
    </row>
    <row r="346" customHeight="1" spans="1:8">
      <c r="A346" s="202">
        <v>341</v>
      </c>
      <c r="B346" s="210" t="s">
        <v>1197</v>
      </c>
      <c r="C346" s="205" t="s">
        <v>1198</v>
      </c>
      <c r="D346" s="214" t="s">
        <v>995</v>
      </c>
      <c r="E346" s="202">
        <v>1</v>
      </c>
      <c r="F346" s="206" t="s">
        <v>1046</v>
      </c>
      <c r="G346" s="399"/>
      <c r="H346" s="217" t="s">
        <v>972</v>
      </c>
    </row>
    <row r="347" customHeight="1" spans="1:8">
      <c r="A347" s="202">
        <v>342</v>
      </c>
      <c r="B347" s="222" t="s">
        <v>1197</v>
      </c>
      <c r="C347" s="205" t="s">
        <v>1198</v>
      </c>
      <c r="D347" s="214" t="s">
        <v>995</v>
      </c>
      <c r="E347" s="202">
        <v>1</v>
      </c>
      <c r="F347" s="400" t="s">
        <v>1046</v>
      </c>
      <c r="G347" s="399"/>
      <c r="H347" s="217" t="s">
        <v>972</v>
      </c>
    </row>
    <row r="348" customHeight="1" spans="1:8">
      <c r="A348" s="202">
        <v>343</v>
      </c>
      <c r="B348" s="210" t="s">
        <v>1197</v>
      </c>
      <c r="C348" s="205" t="s">
        <v>1198</v>
      </c>
      <c r="D348" s="214" t="s">
        <v>995</v>
      </c>
      <c r="E348" s="202">
        <v>1</v>
      </c>
      <c r="F348" s="206" t="s">
        <v>1046</v>
      </c>
      <c r="G348" s="399"/>
      <c r="H348" s="217" t="s">
        <v>972</v>
      </c>
    </row>
    <row r="349" customHeight="1" spans="1:8">
      <c r="A349" s="202">
        <v>344</v>
      </c>
      <c r="B349" s="210" t="s">
        <v>1197</v>
      </c>
      <c r="C349" s="205" t="s">
        <v>1198</v>
      </c>
      <c r="D349" s="214" t="s">
        <v>995</v>
      </c>
      <c r="E349" s="202">
        <v>1</v>
      </c>
      <c r="F349" s="206" t="s">
        <v>1046</v>
      </c>
      <c r="G349" s="399"/>
      <c r="H349" s="217" t="s">
        <v>972</v>
      </c>
    </row>
    <row r="350" customHeight="1" spans="1:8">
      <c r="A350" s="202">
        <v>345</v>
      </c>
      <c r="B350" s="210" t="s">
        <v>1197</v>
      </c>
      <c r="C350" s="205" t="s">
        <v>1198</v>
      </c>
      <c r="D350" s="214" t="s">
        <v>995</v>
      </c>
      <c r="E350" s="202">
        <v>1</v>
      </c>
      <c r="F350" s="206" t="s">
        <v>1046</v>
      </c>
      <c r="G350" s="399"/>
      <c r="H350" s="217" t="s">
        <v>972</v>
      </c>
    </row>
    <row r="351" customHeight="1" spans="1:8">
      <c r="A351" s="202">
        <v>346</v>
      </c>
      <c r="B351" s="222" t="s">
        <v>1197</v>
      </c>
      <c r="C351" s="205" t="s">
        <v>1198</v>
      </c>
      <c r="D351" s="214" t="s">
        <v>995</v>
      </c>
      <c r="E351" s="202">
        <v>1</v>
      </c>
      <c r="F351" s="400" t="s">
        <v>1046</v>
      </c>
      <c r="G351" s="399"/>
      <c r="H351" s="217" t="s">
        <v>972</v>
      </c>
    </row>
    <row r="352" customHeight="1" spans="1:8">
      <c r="A352" s="202">
        <v>347</v>
      </c>
      <c r="B352" s="210" t="s">
        <v>1197</v>
      </c>
      <c r="C352" s="205" t="s">
        <v>1198</v>
      </c>
      <c r="D352" s="214" t="s">
        <v>995</v>
      </c>
      <c r="E352" s="202">
        <v>1</v>
      </c>
      <c r="F352" s="206" t="s">
        <v>1046</v>
      </c>
      <c r="G352" s="399"/>
      <c r="H352" s="217" t="s">
        <v>972</v>
      </c>
    </row>
    <row r="353" customHeight="1" spans="1:8">
      <c r="A353" s="202">
        <v>348</v>
      </c>
      <c r="B353" s="210" t="s">
        <v>1197</v>
      </c>
      <c r="C353" s="205" t="s">
        <v>1198</v>
      </c>
      <c r="D353" s="214" t="s">
        <v>995</v>
      </c>
      <c r="E353" s="202">
        <v>1</v>
      </c>
      <c r="F353" s="206" t="s">
        <v>1046</v>
      </c>
      <c r="G353" s="399"/>
      <c r="H353" s="217" t="s">
        <v>972</v>
      </c>
    </row>
    <row r="354" customHeight="1" spans="1:8">
      <c r="A354" s="202">
        <v>349</v>
      </c>
      <c r="B354" s="222" t="s">
        <v>1197</v>
      </c>
      <c r="C354" s="205" t="s">
        <v>1198</v>
      </c>
      <c r="D354" s="214" t="s">
        <v>995</v>
      </c>
      <c r="E354" s="202">
        <v>1</v>
      </c>
      <c r="F354" s="400" t="s">
        <v>1046</v>
      </c>
      <c r="G354" s="399"/>
      <c r="H354" s="217" t="s">
        <v>972</v>
      </c>
    </row>
    <row r="355" customHeight="1" spans="1:8">
      <c r="A355" s="202">
        <v>350</v>
      </c>
      <c r="B355" s="210" t="s">
        <v>1197</v>
      </c>
      <c r="C355" s="205" t="s">
        <v>1198</v>
      </c>
      <c r="D355" s="214" t="s">
        <v>995</v>
      </c>
      <c r="E355" s="202">
        <v>1</v>
      </c>
      <c r="F355" s="206" t="s">
        <v>1046</v>
      </c>
      <c r="G355" s="399"/>
      <c r="H355" s="217" t="s">
        <v>972</v>
      </c>
    </row>
    <row r="356" customHeight="1" spans="1:8">
      <c r="A356" s="202">
        <v>351</v>
      </c>
      <c r="B356" s="222" t="s">
        <v>1197</v>
      </c>
      <c r="C356" s="205" t="s">
        <v>1198</v>
      </c>
      <c r="D356" s="214" t="s">
        <v>995</v>
      </c>
      <c r="E356" s="202">
        <v>1</v>
      </c>
      <c r="F356" s="400" t="s">
        <v>1046</v>
      </c>
      <c r="G356" s="399"/>
      <c r="H356" s="217" t="s">
        <v>972</v>
      </c>
    </row>
    <row r="357" customHeight="1" spans="1:8">
      <c r="A357" s="202">
        <v>352</v>
      </c>
      <c r="B357" s="210" t="s">
        <v>1197</v>
      </c>
      <c r="C357" s="205" t="s">
        <v>1198</v>
      </c>
      <c r="D357" s="214" t="s">
        <v>995</v>
      </c>
      <c r="E357" s="202">
        <v>1</v>
      </c>
      <c r="F357" s="206" t="s">
        <v>1046</v>
      </c>
      <c r="G357" s="399"/>
      <c r="H357" s="217" t="s">
        <v>972</v>
      </c>
    </row>
    <row r="358" customHeight="1" spans="1:8">
      <c r="A358" s="202">
        <v>353</v>
      </c>
      <c r="B358" s="401" t="s">
        <v>1197</v>
      </c>
      <c r="C358" s="205" t="s">
        <v>1198</v>
      </c>
      <c r="D358" s="214" t="s">
        <v>995</v>
      </c>
      <c r="E358" s="202">
        <v>1</v>
      </c>
      <c r="F358" s="400" t="s">
        <v>1046</v>
      </c>
      <c r="G358" s="399"/>
      <c r="H358" s="217" t="s">
        <v>972</v>
      </c>
    </row>
    <row r="359" customHeight="1" spans="1:8">
      <c r="A359" s="202">
        <v>354</v>
      </c>
      <c r="B359" s="210" t="s">
        <v>1197</v>
      </c>
      <c r="C359" s="205" t="s">
        <v>1198</v>
      </c>
      <c r="D359" s="214" t="s">
        <v>995</v>
      </c>
      <c r="E359" s="202">
        <v>1</v>
      </c>
      <c r="F359" s="206" t="s">
        <v>1046</v>
      </c>
      <c r="G359" s="399"/>
      <c r="H359" s="217" t="s">
        <v>972</v>
      </c>
    </row>
    <row r="360" customHeight="1" spans="1:8">
      <c r="A360" s="202">
        <v>355</v>
      </c>
      <c r="B360" s="210" t="s">
        <v>1197</v>
      </c>
      <c r="C360" s="205" t="s">
        <v>1198</v>
      </c>
      <c r="D360" s="214" t="s">
        <v>995</v>
      </c>
      <c r="E360" s="202">
        <v>1</v>
      </c>
      <c r="F360" s="206" t="s">
        <v>1046</v>
      </c>
      <c r="G360" s="399"/>
      <c r="H360" s="217" t="s">
        <v>972</v>
      </c>
    </row>
    <row r="361" customHeight="1" spans="1:8">
      <c r="A361" s="202">
        <v>356</v>
      </c>
      <c r="B361" s="222" t="s">
        <v>1197</v>
      </c>
      <c r="C361" s="205" t="s">
        <v>1198</v>
      </c>
      <c r="D361" s="214" t="s">
        <v>995</v>
      </c>
      <c r="E361" s="202">
        <v>1</v>
      </c>
      <c r="F361" s="400" t="s">
        <v>1046</v>
      </c>
      <c r="G361" s="399"/>
      <c r="H361" s="217" t="s">
        <v>972</v>
      </c>
    </row>
    <row r="362" customHeight="1" spans="1:8">
      <c r="A362" s="202">
        <v>357</v>
      </c>
      <c r="B362" s="210" t="s">
        <v>1197</v>
      </c>
      <c r="C362" s="205" t="s">
        <v>1198</v>
      </c>
      <c r="D362" s="214" t="s">
        <v>995</v>
      </c>
      <c r="E362" s="202">
        <v>1</v>
      </c>
      <c r="F362" s="206" t="s">
        <v>1046</v>
      </c>
      <c r="G362" s="399"/>
      <c r="H362" s="217" t="s">
        <v>972</v>
      </c>
    </row>
    <row r="363" customHeight="1" spans="1:8">
      <c r="A363" s="202">
        <v>358</v>
      </c>
      <c r="B363" s="222" t="s">
        <v>1197</v>
      </c>
      <c r="C363" s="205" t="s">
        <v>1198</v>
      </c>
      <c r="D363" s="214" t="s">
        <v>995</v>
      </c>
      <c r="E363" s="202">
        <v>1</v>
      </c>
      <c r="F363" s="400" t="s">
        <v>1046</v>
      </c>
      <c r="G363" s="399"/>
      <c r="H363" s="217" t="s">
        <v>972</v>
      </c>
    </row>
    <row r="364" customHeight="1" spans="1:8">
      <c r="A364" s="202">
        <v>359</v>
      </c>
      <c r="B364" s="210" t="s">
        <v>1197</v>
      </c>
      <c r="C364" s="205" t="s">
        <v>1198</v>
      </c>
      <c r="D364" s="214" t="s">
        <v>995</v>
      </c>
      <c r="E364" s="202">
        <v>1</v>
      </c>
      <c r="F364" s="206" t="s">
        <v>1046</v>
      </c>
      <c r="G364" s="399"/>
      <c r="H364" s="217" t="s">
        <v>972</v>
      </c>
    </row>
    <row r="365" customHeight="1" spans="1:8">
      <c r="A365" s="202">
        <v>360</v>
      </c>
      <c r="B365" s="210" t="s">
        <v>1197</v>
      </c>
      <c r="C365" s="205" t="s">
        <v>1198</v>
      </c>
      <c r="D365" s="214" t="s">
        <v>995</v>
      </c>
      <c r="E365" s="202">
        <v>1</v>
      </c>
      <c r="F365" s="206" t="s">
        <v>1046</v>
      </c>
      <c r="G365" s="399"/>
      <c r="H365" s="217" t="s">
        <v>972</v>
      </c>
    </row>
    <row r="366" customHeight="1" spans="1:8">
      <c r="A366" s="202">
        <v>361</v>
      </c>
      <c r="B366" s="210" t="s">
        <v>1197</v>
      </c>
      <c r="C366" s="205" t="s">
        <v>1198</v>
      </c>
      <c r="D366" s="214" t="s">
        <v>995</v>
      </c>
      <c r="E366" s="202">
        <v>1</v>
      </c>
      <c r="F366" s="206" t="s">
        <v>1046</v>
      </c>
      <c r="G366" s="399"/>
      <c r="H366" s="217" t="s">
        <v>972</v>
      </c>
    </row>
    <row r="367" customHeight="1" spans="1:8">
      <c r="A367" s="202">
        <v>362</v>
      </c>
      <c r="B367" s="222" t="s">
        <v>1197</v>
      </c>
      <c r="C367" s="205" t="s">
        <v>1198</v>
      </c>
      <c r="D367" s="214" t="s">
        <v>995</v>
      </c>
      <c r="E367" s="202">
        <v>1</v>
      </c>
      <c r="F367" s="400" t="s">
        <v>1046</v>
      </c>
      <c r="G367" s="399"/>
      <c r="H367" s="217" t="s">
        <v>972</v>
      </c>
    </row>
    <row r="368" customHeight="1" spans="1:8">
      <c r="A368" s="202">
        <v>363</v>
      </c>
      <c r="B368" s="210" t="s">
        <v>1197</v>
      </c>
      <c r="C368" s="205" t="s">
        <v>1198</v>
      </c>
      <c r="D368" s="214" t="s">
        <v>995</v>
      </c>
      <c r="E368" s="202">
        <v>1</v>
      </c>
      <c r="F368" s="206" t="s">
        <v>1046</v>
      </c>
      <c r="G368" s="399"/>
      <c r="H368" s="217" t="s">
        <v>972</v>
      </c>
    </row>
    <row r="369" customHeight="1" spans="1:8">
      <c r="A369" s="202">
        <v>364</v>
      </c>
      <c r="B369" s="210" t="s">
        <v>1197</v>
      </c>
      <c r="C369" s="205" t="s">
        <v>1198</v>
      </c>
      <c r="D369" s="214" t="s">
        <v>995</v>
      </c>
      <c r="E369" s="202">
        <v>1</v>
      </c>
      <c r="F369" s="206" t="s">
        <v>1046</v>
      </c>
      <c r="G369" s="399"/>
      <c r="H369" s="217" t="s">
        <v>972</v>
      </c>
    </row>
    <row r="370" customHeight="1" spans="1:8">
      <c r="A370" s="202">
        <v>365</v>
      </c>
      <c r="B370" s="222" t="s">
        <v>1197</v>
      </c>
      <c r="C370" s="205" t="s">
        <v>1198</v>
      </c>
      <c r="D370" s="214" t="s">
        <v>995</v>
      </c>
      <c r="E370" s="202">
        <v>1</v>
      </c>
      <c r="F370" s="400" t="s">
        <v>1046</v>
      </c>
      <c r="G370" s="399"/>
      <c r="H370" s="217" t="s">
        <v>972</v>
      </c>
    </row>
    <row r="371" customHeight="1" spans="1:8">
      <c r="A371" s="202">
        <v>366</v>
      </c>
      <c r="B371" s="210" t="s">
        <v>1006</v>
      </c>
      <c r="C371" s="205" t="s">
        <v>1126</v>
      </c>
      <c r="D371" s="214" t="s">
        <v>995</v>
      </c>
      <c r="E371" s="202">
        <v>1</v>
      </c>
      <c r="F371" s="206" t="s">
        <v>1199</v>
      </c>
      <c r="G371" s="399"/>
      <c r="H371" s="217" t="s">
        <v>972</v>
      </c>
    </row>
    <row r="372" customHeight="1" spans="1:8">
      <c r="A372" s="202">
        <v>367</v>
      </c>
      <c r="B372" s="222" t="s">
        <v>1006</v>
      </c>
      <c r="C372" s="205" t="s">
        <v>1077</v>
      </c>
      <c r="D372" s="214" t="s">
        <v>995</v>
      </c>
      <c r="E372" s="202">
        <v>1</v>
      </c>
      <c r="F372" s="400" t="s">
        <v>1199</v>
      </c>
      <c r="G372" s="399"/>
      <c r="H372" s="217" t="s">
        <v>972</v>
      </c>
    </row>
    <row r="373" customHeight="1" spans="1:8">
      <c r="A373" s="202">
        <v>368</v>
      </c>
      <c r="B373" s="210" t="s">
        <v>1006</v>
      </c>
      <c r="C373" s="205" t="s">
        <v>1129</v>
      </c>
      <c r="D373" s="214" t="s">
        <v>995</v>
      </c>
      <c r="E373" s="202">
        <v>1</v>
      </c>
      <c r="F373" s="206" t="s">
        <v>1199</v>
      </c>
      <c r="G373" s="399"/>
      <c r="H373" s="217" t="s">
        <v>972</v>
      </c>
    </row>
    <row r="374" customHeight="1" spans="1:8">
      <c r="A374" s="202">
        <v>369</v>
      </c>
      <c r="B374" s="210" t="s">
        <v>1006</v>
      </c>
      <c r="C374" s="205" t="s">
        <v>1077</v>
      </c>
      <c r="D374" s="214" t="s">
        <v>995</v>
      </c>
      <c r="E374" s="202">
        <v>1</v>
      </c>
      <c r="F374" s="206" t="s">
        <v>1199</v>
      </c>
      <c r="G374" s="399"/>
      <c r="H374" s="217" t="s">
        <v>972</v>
      </c>
    </row>
    <row r="375" customHeight="1" spans="1:8">
      <c r="A375" s="202">
        <v>370</v>
      </c>
      <c r="B375" s="222" t="s">
        <v>1014</v>
      </c>
      <c r="C375" s="205" t="s">
        <v>1200</v>
      </c>
      <c r="D375" s="214" t="s">
        <v>995</v>
      </c>
      <c r="E375" s="202">
        <v>1</v>
      </c>
      <c r="F375" s="400" t="s">
        <v>1199</v>
      </c>
      <c r="G375" s="399"/>
      <c r="H375" s="217" t="s">
        <v>972</v>
      </c>
    </row>
    <row r="376" customHeight="1" spans="1:8">
      <c r="A376" s="202">
        <v>371</v>
      </c>
      <c r="B376" s="210" t="s">
        <v>1006</v>
      </c>
      <c r="C376" s="205" t="s">
        <v>1201</v>
      </c>
      <c r="D376" s="214" t="s">
        <v>995</v>
      </c>
      <c r="E376" s="202">
        <v>1</v>
      </c>
      <c r="F376" s="206" t="s">
        <v>1199</v>
      </c>
      <c r="G376" s="399"/>
      <c r="H376" s="217" t="s">
        <v>972</v>
      </c>
    </row>
    <row r="377" customHeight="1" spans="1:8">
      <c r="A377" s="202">
        <v>372</v>
      </c>
      <c r="B377" s="222" t="s">
        <v>1006</v>
      </c>
      <c r="C377" s="205" t="s">
        <v>1201</v>
      </c>
      <c r="D377" s="214" t="s">
        <v>995</v>
      </c>
      <c r="E377" s="202">
        <v>1</v>
      </c>
      <c r="F377" s="400" t="s">
        <v>1199</v>
      </c>
      <c r="G377" s="399"/>
      <c r="H377" s="217" t="s">
        <v>972</v>
      </c>
    </row>
    <row r="378" customHeight="1" spans="1:8">
      <c r="A378" s="202">
        <v>373</v>
      </c>
      <c r="B378" s="210" t="s">
        <v>1006</v>
      </c>
      <c r="C378" s="205" t="s">
        <v>1202</v>
      </c>
      <c r="D378" s="214" t="s">
        <v>995</v>
      </c>
      <c r="E378" s="202">
        <v>1</v>
      </c>
      <c r="F378" s="206" t="s">
        <v>1199</v>
      </c>
      <c r="G378" s="399"/>
      <c r="H378" s="217" t="s">
        <v>972</v>
      </c>
    </row>
    <row r="379" customHeight="1" spans="1:8">
      <c r="A379" s="202">
        <v>374</v>
      </c>
      <c r="B379" s="210" t="s">
        <v>1014</v>
      </c>
      <c r="C379" s="205" t="s">
        <v>1203</v>
      </c>
      <c r="D379" s="214" t="s">
        <v>995</v>
      </c>
      <c r="E379" s="202">
        <v>1</v>
      </c>
      <c r="F379" s="206" t="s">
        <v>1199</v>
      </c>
      <c r="G379" s="399"/>
      <c r="H379" s="217" t="s">
        <v>972</v>
      </c>
    </row>
    <row r="380" customHeight="1" spans="1:8">
      <c r="A380" s="202">
        <v>375</v>
      </c>
      <c r="B380" s="210" t="s">
        <v>1043</v>
      </c>
      <c r="C380" s="205" t="s">
        <v>1089</v>
      </c>
      <c r="D380" s="214" t="s">
        <v>995</v>
      </c>
      <c r="E380" s="202">
        <v>1</v>
      </c>
      <c r="F380" s="206" t="s">
        <v>1199</v>
      </c>
      <c r="G380" s="399"/>
      <c r="H380" s="217" t="s">
        <v>972</v>
      </c>
    </row>
    <row r="381" customHeight="1" spans="1:8">
      <c r="A381" s="202">
        <v>376</v>
      </c>
      <c r="B381" s="222" t="s">
        <v>1043</v>
      </c>
      <c r="C381" s="205" t="s">
        <v>1189</v>
      </c>
      <c r="D381" s="214" t="s">
        <v>995</v>
      </c>
      <c r="E381" s="202">
        <v>1</v>
      </c>
      <c r="F381" s="400" t="s">
        <v>1199</v>
      </c>
      <c r="G381" s="399"/>
      <c r="H381" s="217" t="s">
        <v>972</v>
      </c>
    </row>
    <row r="382" customHeight="1" spans="1:8">
      <c r="A382" s="202">
        <v>377</v>
      </c>
      <c r="B382" s="210" t="s">
        <v>1006</v>
      </c>
      <c r="C382" s="205" t="s">
        <v>1126</v>
      </c>
      <c r="D382" s="214" t="s">
        <v>995</v>
      </c>
      <c r="E382" s="202">
        <v>1</v>
      </c>
      <c r="F382" s="206" t="s">
        <v>1199</v>
      </c>
      <c r="G382" s="399"/>
      <c r="H382" s="217" t="s">
        <v>972</v>
      </c>
    </row>
    <row r="383" customHeight="1" spans="1:8">
      <c r="A383" s="202">
        <v>378</v>
      </c>
      <c r="B383" s="210" t="s">
        <v>1006</v>
      </c>
      <c r="C383" s="205" t="s">
        <v>1180</v>
      </c>
      <c r="D383" s="214" t="s">
        <v>995</v>
      </c>
      <c r="E383" s="202">
        <v>1</v>
      </c>
      <c r="F383" s="206" t="s">
        <v>1199</v>
      </c>
      <c r="G383" s="399"/>
      <c r="H383" s="217" t="s">
        <v>972</v>
      </c>
    </row>
    <row r="384" customHeight="1" spans="1:8">
      <c r="A384" s="202">
        <v>379</v>
      </c>
      <c r="B384" s="222" t="s">
        <v>1204</v>
      </c>
      <c r="C384" s="205" t="s">
        <v>1205</v>
      </c>
      <c r="D384" s="214" t="s">
        <v>995</v>
      </c>
      <c r="E384" s="202">
        <v>1</v>
      </c>
      <c r="F384" s="400" t="s">
        <v>1033</v>
      </c>
      <c r="G384" s="399"/>
      <c r="H384" s="217" t="s">
        <v>972</v>
      </c>
    </row>
    <row r="385" customHeight="1" spans="1:8">
      <c r="A385" s="202">
        <v>380</v>
      </c>
      <c r="B385" s="210" t="s">
        <v>1006</v>
      </c>
      <c r="C385" s="205" t="s">
        <v>1186</v>
      </c>
      <c r="D385" s="214" t="s">
        <v>995</v>
      </c>
      <c r="E385" s="202">
        <v>1</v>
      </c>
      <c r="F385" s="206" t="s">
        <v>1033</v>
      </c>
      <c r="G385" s="399"/>
      <c r="H385" s="217" t="s">
        <v>972</v>
      </c>
    </row>
    <row r="386" customHeight="1" spans="1:8">
      <c r="A386" s="202">
        <v>381</v>
      </c>
      <c r="B386" s="222" t="s">
        <v>1206</v>
      </c>
      <c r="C386" s="205" t="s">
        <v>1207</v>
      </c>
      <c r="D386" s="214" t="s">
        <v>995</v>
      </c>
      <c r="E386" s="202">
        <v>1</v>
      </c>
      <c r="F386" s="400" t="s">
        <v>1033</v>
      </c>
      <c r="G386" s="399"/>
      <c r="H386" s="217" t="s">
        <v>972</v>
      </c>
    </row>
    <row r="387" customHeight="1" spans="1:8">
      <c r="A387" s="202">
        <v>382</v>
      </c>
      <c r="B387" s="210" t="s">
        <v>1208</v>
      </c>
      <c r="C387" s="205" t="s">
        <v>1209</v>
      </c>
      <c r="D387" s="214" t="s">
        <v>995</v>
      </c>
      <c r="E387" s="202">
        <v>1</v>
      </c>
      <c r="F387" s="206" t="s">
        <v>1033</v>
      </c>
      <c r="G387" s="399"/>
      <c r="H387" s="217" t="s">
        <v>972</v>
      </c>
    </row>
    <row r="388" customHeight="1" spans="1:8">
      <c r="A388" s="202">
        <v>383</v>
      </c>
      <c r="B388" s="222" t="s">
        <v>1206</v>
      </c>
      <c r="C388" s="205" t="s">
        <v>1207</v>
      </c>
      <c r="D388" s="214" t="s">
        <v>995</v>
      </c>
      <c r="E388" s="202">
        <v>1</v>
      </c>
      <c r="F388" s="400" t="s">
        <v>1033</v>
      </c>
      <c r="G388" s="399"/>
      <c r="H388" s="217" t="s">
        <v>972</v>
      </c>
    </row>
    <row r="389" customHeight="1" spans="1:8">
      <c r="A389" s="202">
        <v>384</v>
      </c>
      <c r="B389" s="210" t="s">
        <v>1206</v>
      </c>
      <c r="C389" s="205" t="s">
        <v>1207</v>
      </c>
      <c r="D389" s="214" t="s">
        <v>995</v>
      </c>
      <c r="E389" s="202">
        <v>1</v>
      </c>
      <c r="F389" s="206" t="s">
        <v>1033</v>
      </c>
      <c r="G389" s="399"/>
      <c r="H389" s="217" t="s">
        <v>972</v>
      </c>
    </row>
    <row r="390" customHeight="1" spans="1:8">
      <c r="A390" s="202">
        <v>385</v>
      </c>
      <c r="B390" s="210" t="s">
        <v>1210</v>
      </c>
      <c r="C390" s="205" t="s">
        <v>1211</v>
      </c>
      <c r="D390" s="214" t="s">
        <v>995</v>
      </c>
      <c r="E390" s="202">
        <v>1</v>
      </c>
      <c r="F390" s="206" t="s">
        <v>1033</v>
      </c>
      <c r="G390" s="399"/>
      <c r="H390" s="217" t="s">
        <v>972</v>
      </c>
    </row>
    <row r="391" customHeight="1" spans="1:8">
      <c r="A391" s="202">
        <v>386</v>
      </c>
      <c r="B391" s="222" t="s">
        <v>1206</v>
      </c>
      <c r="C391" s="205" t="s">
        <v>1207</v>
      </c>
      <c r="D391" s="214" t="s">
        <v>995</v>
      </c>
      <c r="E391" s="202">
        <v>1</v>
      </c>
      <c r="F391" s="400" t="s">
        <v>1033</v>
      </c>
      <c r="G391" s="399"/>
      <c r="H391" s="217" t="s">
        <v>972</v>
      </c>
    </row>
    <row r="392" customHeight="1" spans="1:8">
      <c r="A392" s="202">
        <v>387</v>
      </c>
      <c r="B392" s="210" t="s">
        <v>1102</v>
      </c>
      <c r="C392" s="205" t="s">
        <v>1212</v>
      </c>
      <c r="D392" s="214" t="s">
        <v>995</v>
      </c>
      <c r="E392" s="202">
        <v>1</v>
      </c>
      <c r="F392" s="206" t="s">
        <v>1033</v>
      </c>
      <c r="G392" s="399"/>
      <c r="H392" s="217" t="s">
        <v>972</v>
      </c>
    </row>
    <row r="393" customHeight="1" spans="1:8">
      <c r="A393" s="202">
        <v>388</v>
      </c>
      <c r="B393" s="222" t="s">
        <v>1213</v>
      </c>
      <c r="C393" s="205" t="s">
        <v>1214</v>
      </c>
      <c r="D393" s="214" t="s">
        <v>995</v>
      </c>
      <c r="E393" s="202">
        <v>1</v>
      </c>
      <c r="F393" s="400" t="s">
        <v>1033</v>
      </c>
      <c r="G393" s="399"/>
      <c r="H393" s="217" t="s">
        <v>972</v>
      </c>
    </row>
    <row r="394" customHeight="1" spans="1:8">
      <c r="A394" s="202">
        <v>389</v>
      </c>
      <c r="B394" s="210" t="s">
        <v>1215</v>
      </c>
      <c r="C394" s="205" t="s">
        <v>1216</v>
      </c>
      <c r="D394" s="214" t="s">
        <v>995</v>
      </c>
      <c r="E394" s="202">
        <v>1</v>
      </c>
      <c r="F394" s="206" t="s">
        <v>1033</v>
      </c>
      <c r="G394" s="399"/>
      <c r="H394" s="217" t="s">
        <v>972</v>
      </c>
    </row>
    <row r="395" customHeight="1" spans="1:8">
      <c r="A395" s="202">
        <v>390</v>
      </c>
      <c r="B395" s="210" t="s">
        <v>1215</v>
      </c>
      <c r="C395" s="205" t="s">
        <v>1216</v>
      </c>
      <c r="D395" s="214" t="s">
        <v>995</v>
      </c>
      <c r="E395" s="202">
        <v>1</v>
      </c>
      <c r="F395" s="206" t="s">
        <v>1033</v>
      </c>
      <c r="G395" s="399"/>
      <c r="H395" s="217" t="s">
        <v>972</v>
      </c>
    </row>
    <row r="396" customHeight="1" spans="1:8">
      <c r="A396" s="202">
        <v>391</v>
      </c>
      <c r="B396" s="210" t="s">
        <v>1217</v>
      </c>
      <c r="C396" s="205" t="s">
        <v>1218</v>
      </c>
      <c r="D396" s="214" t="s">
        <v>995</v>
      </c>
      <c r="E396" s="202">
        <v>1</v>
      </c>
      <c r="F396" s="206" t="s">
        <v>1033</v>
      </c>
      <c r="G396" s="399"/>
      <c r="H396" s="217" t="s">
        <v>972</v>
      </c>
    </row>
    <row r="397" customHeight="1" spans="1:8">
      <c r="A397" s="202">
        <v>392</v>
      </c>
      <c r="B397" s="222" t="s">
        <v>1137</v>
      </c>
      <c r="C397" s="205" t="s">
        <v>1219</v>
      </c>
      <c r="D397" s="214" t="s">
        <v>995</v>
      </c>
      <c r="E397" s="202">
        <v>1</v>
      </c>
      <c r="F397" s="400" t="s">
        <v>1033</v>
      </c>
      <c r="G397" s="399"/>
      <c r="H397" s="217" t="s">
        <v>972</v>
      </c>
    </row>
    <row r="398" customHeight="1" spans="1:8">
      <c r="A398" s="202">
        <v>393</v>
      </c>
      <c r="B398" s="210" t="s">
        <v>1137</v>
      </c>
      <c r="C398" s="205" t="s">
        <v>1219</v>
      </c>
      <c r="D398" s="214" t="s">
        <v>995</v>
      </c>
      <c r="E398" s="202">
        <v>1</v>
      </c>
      <c r="F398" s="206" t="s">
        <v>1033</v>
      </c>
      <c r="G398" s="399"/>
      <c r="H398" s="217" t="s">
        <v>972</v>
      </c>
    </row>
    <row r="399" customHeight="1" spans="1:8">
      <c r="A399" s="202">
        <v>394</v>
      </c>
      <c r="B399" s="210" t="s">
        <v>1137</v>
      </c>
      <c r="C399" s="205" t="s">
        <v>1219</v>
      </c>
      <c r="D399" s="214" t="s">
        <v>995</v>
      </c>
      <c r="E399" s="202">
        <v>1</v>
      </c>
      <c r="F399" s="206" t="s">
        <v>1033</v>
      </c>
      <c r="G399" s="399"/>
      <c r="H399" s="217" t="s">
        <v>972</v>
      </c>
    </row>
    <row r="400" customHeight="1" spans="1:8">
      <c r="A400" s="202">
        <v>395</v>
      </c>
      <c r="B400" s="222" t="s">
        <v>1137</v>
      </c>
      <c r="C400" s="205" t="s">
        <v>1219</v>
      </c>
      <c r="D400" s="214" t="s">
        <v>995</v>
      </c>
      <c r="E400" s="202">
        <v>1</v>
      </c>
      <c r="F400" s="400" t="s">
        <v>1033</v>
      </c>
      <c r="G400" s="399"/>
      <c r="H400" s="217" t="s">
        <v>972</v>
      </c>
    </row>
    <row r="401" customHeight="1" spans="1:8">
      <c r="A401" s="202">
        <v>396</v>
      </c>
      <c r="B401" s="210" t="s">
        <v>1006</v>
      </c>
      <c r="C401" s="205" t="s">
        <v>1186</v>
      </c>
      <c r="D401" s="214" t="s">
        <v>995</v>
      </c>
      <c r="E401" s="202">
        <v>1</v>
      </c>
      <c r="F401" s="206" t="s">
        <v>1033</v>
      </c>
      <c r="G401" s="399"/>
      <c r="H401" s="217" t="s">
        <v>972</v>
      </c>
    </row>
    <row r="402" customHeight="1" spans="1:8">
      <c r="A402" s="202">
        <v>397</v>
      </c>
      <c r="B402" s="222" t="s">
        <v>1006</v>
      </c>
      <c r="C402" s="205" t="s">
        <v>1186</v>
      </c>
      <c r="D402" s="214" t="s">
        <v>995</v>
      </c>
      <c r="E402" s="202">
        <v>1</v>
      </c>
      <c r="F402" s="400" t="s">
        <v>1033</v>
      </c>
      <c r="G402" s="399"/>
      <c r="H402" s="217" t="s">
        <v>972</v>
      </c>
    </row>
    <row r="403" customHeight="1" spans="1:8">
      <c r="A403" s="202">
        <v>398</v>
      </c>
      <c r="B403" s="210" t="s">
        <v>1006</v>
      </c>
      <c r="C403" s="205" t="s">
        <v>1186</v>
      </c>
      <c r="D403" s="214" t="s">
        <v>995</v>
      </c>
      <c r="E403" s="202">
        <v>1</v>
      </c>
      <c r="F403" s="206" t="s">
        <v>1033</v>
      </c>
      <c r="G403" s="399"/>
      <c r="H403" s="217" t="s">
        <v>972</v>
      </c>
    </row>
    <row r="404" customHeight="1" spans="1:8">
      <c r="A404" s="202">
        <v>399</v>
      </c>
      <c r="B404" s="210" t="s">
        <v>1006</v>
      </c>
      <c r="C404" s="205" t="s">
        <v>1125</v>
      </c>
      <c r="D404" s="214" t="s">
        <v>995</v>
      </c>
      <c r="E404" s="202">
        <v>1</v>
      </c>
      <c r="F404" s="206" t="s">
        <v>1033</v>
      </c>
      <c r="G404" s="399"/>
      <c r="H404" s="217" t="s">
        <v>972</v>
      </c>
    </row>
    <row r="405" customHeight="1" spans="1:8">
      <c r="A405" s="202">
        <v>400</v>
      </c>
      <c r="B405" s="222" t="s">
        <v>1085</v>
      </c>
      <c r="C405" s="205" t="s">
        <v>1086</v>
      </c>
      <c r="D405" s="214" t="s">
        <v>995</v>
      </c>
      <c r="E405" s="202">
        <v>1</v>
      </c>
      <c r="F405" s="400" t="s">
        <v>1033</v>
      </c>
      <c r="G405" s="399"/>
      <c r="H405" s="217" t="s">
        <v>972</v>
      </c>
    </row>
    <row r="406" customHeight="1" spans="1:8">
      <c r="A406" s="202">
        <v>401</v>
      </c>
      <c r="B406" s="210" t="s">
        <v>1043</v>
      </c>
      <c r="C406" s="205" t="s">
        <v>1080</v>
      </c>
      <c r="D406" s="214" t="s">
        <v>995</v>
      </c>
      <c r="E406" s="202">
        <v>1</v>
      </c>
      <c r="F406" s="206" t="s">
        <v>1072</v>
      </c>
      <c r="G406" s="399"/>
      <c r="H406" s="217" t="s">
        <v>972</v>
      </c>
    </row>
    <row r="407" customHeight="1" spans="1:8">
      <c r="A407" s="202">
        <v>402</v>
      </c>
      <c r="B407" s="222" t="s">
        <v>1220</v>
      </c>
      <c r="C407" s="205" t="s">
        <v>1221</v>
      </c>
      <c r="D407" s="214" t="s">
        <v>995</v>
      </c>
      <c r="E407" s="202">
        <v>1</v>
      </c>
      <c r="F407" s="400" t="s">
        <v>1072</v>
      </c>
      <c r="G407" s="399"/>
      <c r="H407" s="217" t="s">
        <v>972</v>
      </c>
    </row>
    <row r="408" customHeight="1" spans="1:8">
      <c r="A408" s="202">
        <v>403</v>
      </c>
      <c r="B408" s="210" t="s">
        <v>1006</v>
      </c>
      <c r="C408" s="205" t="s">
        <v>1183</v>
      </c>
      <c r="D408" s="214" t="s">
        <v>995</v>
      </c>
      <c r="E408" s="202">
        <v>1</v>
      </c>
      <c r="F408" s="206" t="s">
        <v>1072</v>
      </c>
      <c r="G408" s="399"/>
      <c r="H408" s="217" t="s">
        <v>972</v>
      </c>
    </row>
    <row r="409" customHeight="1" spans="1:8">
      <c r="A409" s="202">
        <v>404</v>
      </c>
      <c r="B409" s="210" t="s">
        <v>1006</v>
      </c>
      <c r="C409" s="205" t="s">
        <v>1222</v>
      </c>
      <c r="D409" s="214" t="s">
        <v>995</v>
      </c>
      <c r="E409" s="202">
        <v>1</v>
      </c>
      <c r="F409" s="206" t="s">
        <v>1072</v>
      </c>
      <c r="G409" s="399"/>
      <c r="H409" s="217" t="s">
        <v>972</v>
      </c>
    </row>
    <row r="410" customHeight="1" spans="1:8">
      <c r="A410" s="202">
        <v>405</v>
      </c>
      <c r="B410" s="210" t="s">
        <v>1006</v>
      </c>
      <c r="C410" s="205" t="s">
        <v>1128</v>
      </c>
      <c r="D410" s="214" t="s">
        <v>995</v>
      </c>
      <c r="E410" s="202">
        <v>1</v>
      </c>
      <c r="F410" s="206" t="s">
        <v>1072</v>
      </c>
      <c r="G410" s="399"/>
      <c r="H410" s="217" t="s">
        <v>972</v>
      </c>
    </row>
    <row r="411" customHeight="1" spans="1:8">
      <c r="A411" s="202">
        <v>406</v>
      </c>
      <c r="B411" s="222" t="s">
        <v>1006</v>
      </c>
      <c r="C411" s="205" t="s">
        <v>1223</v>
      </c>
      <c r="D411" s="214" t="s">
        <v>995</v>
      </c>
      <c r="E411" s="202">
        <v>1</v>
      </c>
      <c r="F411" s="400" t="s">
        <v>1072</v>
      </c>
      <c r="G411" s="399"/>
      <c r="H411" s="217" t="s">
        <v>972</v>
      </c>
    </row>
    <row r="412" customHeight="1" spans="1:8">
      <c r="A412" s="202">
        <v>407</v>
      </c>
      <c r="B412" s="210" t="s">
        <v>1006</v>
      </c>
      <c r="C412" s="205" t="s">
        <v>1117</v>
      </c>
      <c r="D412" s="214" t="s">
        <v>995</v>
      </c>
      <c r="E412" s="202">
        <v>1</v>
      </c>
      <c r="F412" s="206" t="s">
        <v>1072</v>
      </c>
      <c r="G412" s="399"/>
      <c r="H412" s="217" t="s">
        <v>972</v>
      </c>
    </row>
    <row r="413" customHeight="1" spans="1:8">
      <c r="A413" s="202">
        <v>408</v>
      </c>
      <c r="B413" s="210" t="s">
        <v>1006</v>
      </c>
      <c r="C413" s="205" t="s">
        <v>1117</v>
      </c>
      <c r="D413" s="214" t="s">
        <v>995</v>
      </c>
      <c r="E413" s="202">
        <v>1</v>
      </c>
      <c r="F413" s="206" t="s">
        <v>1072</v>
      </c>
      <c r="G413" s="399"/>
      <c r="H413" s="217" t="s">
        <v>972</v>
      </c>
    </row>
    <row r="414" customHeight="1" spans="1:8">
      <c r="A414" s="202">
        <v>409</v>
      </c>
      <c r="B414" s="222" t="s">
        <v>1006</v>
      </c>
      <c r="C414" s="205" t="s">
        <v>1091</v>
      </c>
      <c r="D414" s="214" t="s">
        <v>995</v>
      </c>
      <c r="E414" s="202">
        <v>1</v>
      </c>
      <c r="F414" s="400" t="s">
        <v>1072</v>
      </c>
      <c r="G414" s="399"/>
      <c r="H414" s="217" t="s">
        <v>972</v>
      </c>
    </row>
    <row r="415" customHeight="1" spans="1:8">
      <c r="A415" s="202">
        <v>410</v>
      </c>
      <c r="B415" s="210" t="s">
        <v>1006</v>
      </c>
      <c r="C415" s="205" t="s">
        <v>1117</v>
      </c>
      <c r="D415" s="214" t="s">
        <v>995</v>
      </c>
      <c r="E415" s="202">
        <v>1</v>
      </c>
      <c r="F415" s="206" t="s">
        <v>1072</v>
      </c>
      <c r="G415" s="399"/>
      <c r="H415" s="217" t="s">
        <v>972</v>
      </c>
    </row>
    <row r="416" customHeight="1" spans="1:8">
      <c r="A416" s="202">
        <v>411</v>
      </c>
      <c r="B416" s="210" t="s">
        <v>1006</v>
      </c>
      <c r="C416" s="205" t="s">
        <v>1117</v>
      </c>
      <c r="D416" s="214" t="s">
        <v>995</v>
      </c>
      <c r="E416" s="202">
        <v>1</v>
      </c>
      <c r="F416" s="206" t="s">
        <v>1072</v>
      </c>
      <c r="G416" s="399"/>
      <c r="H416" s="217" t="s">
        <v>972</v>
      </c>
    </row>
    <row r="417" customHeight="1" spans="1:8">
      <c r="A417" s="202">
        <v>412</v>
      </c>
      <c r="B417" s="222" t="s">
        <v>1006</v>
      </c>
      <c r="C417" s="205" t="s">
        <v>1091</v>
      </c>
      <c r="D417" s="214" t="s">
        <v>995</v>
      </c>
      <c r="E417" s="202">
        <v>1</v>
      </c>
      <c r="F417" s="400" t="s">
        <v>1072</v>
      </c>
      <c r="G417" s="399"/>
      <c r="H417" s="217" t="s">
        <v>972</v>
      </c>
    </row>
    <row r="418" customHeight="1" spans="1:8">
      <c r="A418" s="202">
        <v>413</v>
      </c>
      <c r="B418" s="210" t="s">
        <v>1006</v>
      </c>
      <c r="C418" s="205" t="s">
        <v>1128</v>
      </c>
      <c r="D418" s="214" t="s">
        <v>995</v>
      </c>
      <c r="E418" s="202">
        <v>1</v>
      </c>
      <c r="F418" s="206" t="s">
        <v>1072</v>
      </c>
      <c r="G418" s="399"/>
      <c r="H418" s="217" t="s">
        <v>972</v>
      </c>
    </row>
    <row r="419" customHeight="1" spans="1:8">
      <c r="A419" s="202">
        <v>414</v>
      </c>
      <c r="B419" s="210" t="s">
        <v>1006</v>
      </c>
      <c r="C419" s="205" t="s">
        <v>1201</v>
      </c>
      <c r="D419" s="214" t="s">
        <v>995</v>
      </c>
      <c r="E419" s="202">
        <v>1</v>
      </c>
      <c r="F419" s="206" t="s">
        <v>1072</v>
      </c>
      <c r="G419" s="399"/>
      <c r="H419" s="217" t="s">
        <v>972</v>
      </c>
    </row>
    <row r="420" customHeight="1" spans="1:8">
      <c r="A420" s="202">
        <v>415</v>
      </c>
      <c r="B420" s="222" t="s">
        <v>1006</v>
      </c>
      <c r="C420" s="205" t="s">
        <v>1117</v>
      </c>
      <c r="D420" s="214" t="s">
        <v>995</v>
      </c>
      <c r="E420" s="202">
        <v>1</v>
      </c>
      <c r="F420" s="400" t="s">
        <v>1072</v>
      </c>
      <c r="G420" s="399"/>
      <c r="H420" s="217" t="s">
        <v>972</v>
      </c>
    </row>
    <row r="421" customHeight="1" spans="1:8">
      <c r="A421" s="202">
        <v>416</v>
      </c>
      <c r="B421" s="210" t="s">
        <v>1006</v>
      </c>
      <c r="C421" s="205" t="s">
        <v>1117</v>
      </c>
      <c r="D421" s="214" t="s">
        <v>995</v>
      </c>
      <c r="E421" s="202">
        <v>1</v>
      </c>
      <c r="F421" s="206" t="s">
        <v>1072</v>
      </c>
      <c r="G421" s="399"/>
      <c r="H421" s="217" t="s">
        <v>972</v>
      </c>
    </row>
    <row r="422" ht="15" customHeight="1" spans="1:8">
      <c r="A422" s="202">
        <v>417</v>
      </c>
      <c r="B422" s="222" t="s">
        <v>1006</v>
      </c>
      <c r="C422" s="205" t="s">
        <v>1224</v>
      </c>
      <c r="D422" s="214" t="s">
        <v>995</v>
      </c>
      <c r="E422" s="202">
        <v>1</v>
      </c>
      <c r="F422" s="400" t="s">
        <v>1072</v>
      </c>
      <c r="G422" s="399"/>
      <c r="H422" s="217" t="s">
        <v>972</v>
      </c>
    </row>
    <row r="423" ht="17" customHeight="1" spans="1:8">
      <c r="A423" s="202">
        <v>418</v>
      </c>
      <c r="B423" s="210" t="s">
        <v>1137</v>
      </c>
      <c r="C423" s="205" t="s">
        <v>1225</v>
      </c>
      <c r="D423" s="214" t="s">
        <v>995</v>
      </c>
      <c r="E423" s="202">
        <v>1</v>
      </c>
      <c r="F423" s="206" t="s">
        <v>1072</v>
      </c>
      <c r="G423" s="399"/>
      <c r="H423" s="217" t="s">
        <v>972</v>
      </c>
    </row>
    <row r="424" customHeight="1" spans="1:8">
      <c r="A424" s="202">
        <v>419</v>
      </c>
      <c r="B424" s="210" t="s">
        <v>1006</v>
      </c>
      <c r="C424" s="205" t="s">
        <v>1224</v>
      </c>
      <c r="D424" s="214" t="s">
        <v>995</v>
      </c>
      <c r="E424" s="202">
        <v>1</v>
      </c>
      <c r="F424" s="206" t="s">
        <v>1072</v>
      </c>
      <c r="G424" s="399"/>
      <c r="H424" s="217" t="s">
        <v>972</v>
      </c>
    </row>
    <row r="425" customHeight="1" spans="1:8">
      <c r="A425" s="202">
        <v>420</v>
      </c>
      <c r="B425" s="210" t="s">
        <v>1039</v>
      </c>
      <c r="C425" s="205" t="s">
        <v>1157</v>
      </c>
      <c r="D425" s="214" t="s">
        <v>995</v>
      </c>
      <c r="E425" s="202">
        <v>1</v>
      </c>
      <c r="F425" s="206" t="s">
        <v>1072</v>
      </c>
      <c r="G425" s="399"/>
      <c r="H425" s="217" t="s">
        <v>972</v>
      </c>
    </row>
    <row r="426" customHeight="1" spans="1:8">
      <c r="A426" s="202">
        <v>421</v>
      </c>
      <c r="B426" s="222" t="s">
        <v>1039</v>
      </c>
      <c r="C426" s="205" t="s">
        <v>1082</v>
      </c>
      <c r="D426" s="214" t="s">
        <v>995</v>
      </c>
      <c r="E426" s="202">
        <v>1</v>
      </c>
      <c r="F426" s="400" t="s">
        <v>1072</v>
      </c>
      <c r="G426" s="399"/>
      <c r="H426" s="217" t="s">
        <v>972</v>
      </c>
    </row>
    <row r="427" customHeight="1" spans="1:8">
      <c r="A427" s="202">
        <v>422</v>
      </c>
      <c r="B427" s="210" t="s">
        <v>1039</v>
      </c>
      <c r="C427" s="205" t="s">
        <v>1157</v>
      </c>
      <c r="D427" s="214" t="s">
        <v>995</v>
      </c>
      <c r="E427" s="202">
        <v>1</v>
      </c>
      <c r="F427" s="206" t="s">
        <v>1072</v>
      </c>
      <c r="G427" s="399"/>
      <c r="H427" s="217" t="s">
        <v>972</v>
      </c>
    </row>
    <row r="428" customHeight="1" spans="1:8">
      <c r="A428" s="202">
        <v>423</v>
      </c>
      <c r="B428" s="210" t="s">
        <v>1092</v>
      </c>
      <c r="C428" s="205" t="s">
        <v>1073</v>
      </c>
      <c r="D428" s="214" t="s">
        <v>995</v>
      </c>
      <c r="E428" s="202">
        <v>1</v>
      </c>
      <c r="F428" s="206" t="s">
        <v>1072</v>
      </c>
      <c r="G428" s="399"/>
      <c r="H428" s="217" t="s">
        <v>972</v>
      </c>
    </row>
    <row r="429" customHeight="1" spans="1:8">
      <c r="A429" s="202">
        <v>424</v>
      </c>
      <c r="B429" s="222" t="s">
        <v>1039</v>
      </c>
      <c r="C429" s="205" t="s">
        <v>1157</v>
      </c>
      <c r="D429" s="214" t="s">
        <v>995</v>
      </c>
      <c r="E429" s="202">
        <v>1</v>
      </c>
      <c r="F429" s="400" t="s">
        <v>1072</v>
      </c>
      <c r="G429" s="399"/>
      <c r="H429" s="217" t="s">
        <v>972</v>
      </c>
    </row>
    <row r="430" customHeight="1" spans="1:8">
      <c r="A430" s="202">
        <v>425</v>
      </c>
      <c r="B430" s="210" t="s">
        <v>1095</v>
      </c>
      <c r="C430" s="205" t="s">
        <v>1226</v>
      </c>
      <c r="D430" s="214" t="s">
        <v>995</v>
      </c>
      <c r="E430" s="202">
        <v>1</v>
      </c>
      <c r="F430" s="206" t="s">
        <v>1072</v>
      </c>
      <c r="G430" s="399"/>
      <c r="H430" s="217" t="s">
        <v>972</v>
      </c>
    </row>
    <row r="431" customHeight="1" spans="1:8">
      <c r="A431" s="202">
        <v>426</v>
      </c>
      <c r="B431" s="222" t="s">
        <v>1083</v>
      </c>
      <c r="C431" s="205" t="s">
        <v>1227</v>
      </c>
      <c r="D431" s="214" t="s">
        <v>995</v>
      </c>
      <c r="E431" s="202">
        <v>1</v>
      </c>
      <c r="F431" s="400" t="s">
        <v>1072</v>
      </c>
      <c r="G431" s="399"/>
      <c r="H431" s="217" t="s">
        <v>972</v>
      </c>
    </row>
    <row r="432" customHeight="1" spans="1:8">
      <c r="A432" s="202">
        <v>427</v>
      </c>
      <c r="B432" s="210" t="s">
        <v>1228</v>
      </c>
      <c r="C432" s="205" t="s">
        <v>1229</v>
      </c>
      <c r="D432" s="214" t="s">
        <v>995</v>
      </c>
      <c r="E432" s="202">
        <v>1</v>
      </c>
      <c r="F432" s="206" t="s">
        <v>1072</v>
      </c>
      <c r="G432" s="399"/>
      <c r="H432" s="217" t="s">
        <v>972</v>
      </c>
    </row>
    <row r="433" customHeight="1" spans="1:8">
      <c r="A433" s="202">
        <v>428</v>
      </c>
      <c r="B433" s="210" t="s">
        <v>1137</v>
      </c>
      <c r="C433" s="205" t="s">
        <v>1230</v>
      </c>
      <c r="D433" s="214" t="s">
        <v>995</v>
      </c>
      <c r="E433" s="202">
        <v>1</v>
      </c>
      <c r="F433" s="206" t="s">
        <v>1072</v>
      </c>
      <c r="G433" s="399"/>
      <c r="H433" s="217" t="s">
        <v>972</v>
      </c>
    </row>
    <row r="434" customHeight="1" spans="1:8">
      <c r="A434" s="202">
        <v>429</v>
      </c>
      <c r="B434" s="222" t="s">
        <v>1043</v>
      </c>
      <c r="C434" s="205" t="s">
        <v>1231</v>
      </c>
      <c r="D434" s="214" t="s">
        <v>995</v>
      </c>
      <c r="E434" s="202">
        <v>1</v>
      </c>
      <c r="F434" s="400" t="s">
        <v>1072</v>
      </c>
      <c r="G434" s="399"/>
      <c r="H434" s="217" t="s">
        <v>972</v>
      </c>
    </row>
    <row r="435" customHeight="1" spans="1:8">
      <c r="A435" s="202">
        <v>430</v>
      </c>
      <c r="B435" s="210" t="s">
        <v>1112</v>
      </c>
      <c r="C435" s="205" t="s">
        <v>1160</v>
      </c>
      <c r="D435" s="214" t="s">
        <v>995</v>
      </c>
      <c r="E435" s="202">
        <v>1</v>
      </c>
      <c r="F435" s="206" t="s">
        <v>1072</v>
      </c>
      <c r="G435" s="399"/>
      <c r="H435" s="217" t="s">
        <v>972</v>
      </c>
    </row>
    <row r="436" customHeight="1" spans="1:8">
      <c r="A436" s="202">
        <v>431</v>
      </c>
      <c r="B436" s="222" t="s">
        <v>1112</v>
      </c>
      <c r="C436" s="205" t="s">
        <v>1160</v>
      </c>
      <c r="D436" s="214" t="s">
        <v>995</v>
      </c>
      <c r="E436" s="202">
        <v>1</v>
      </c>
      <c r="F436" s="400" t="s">
        <v>1072</v>
      </c>
      <c r="G436" s="399"/>
      <c r="H436" s="217" t="s">
        <v>972</v>
      </c>
    </row>
    <row r="437" ht="16" customHeight="1" spans="1:8">
      <c r="A437" s="202">
        <v>432</v>
      </c>
      <c r="B437" s="210" t="s">
        <v>1232</v>
      </c>
      <c r="C437" s="205" t="s">
        <v>1233</v>
      </c>
      <c r="D437" s="214" t="s">
        <v>995</v>
      </c>
      <c r="E437" s="202">
        <v>1</v>
      </c>
      <c r="F437" s="206" t="s">
        <v>1072</v>
      </c>
      <c r="G437" s="399"/>
      <c r="H437" s="217" t="s">
        <v>972</v>
      </c>
    </row>
    <row r="438" customHeight="1" spans="1:8">
      <c r="A438" s="202">
        <v>433</v>
      </c>
      <c r="B438" s="210" t="s">
        <v>1083</v>
      </c>
      <c r="C438" s="205" t="s">
        <v>1234</v>
      </c>
      <c r="D438" s="214" t="s">
        <v>995</v>
      </c>
      <c r="E438" s="202">
        <v>1</v>
      </c>
      <c r="F438" s="206" t="s">
        <v>1072</v>
      </c>
      <c r="G438" s="399"/>
      <c r="H438" s="217" t="s">
        <v>972</v>
      </c>
    </row>
    <row r="439" customHeight="1" spans="1:8">
      <c r="A439" s="202">
        <v>434</v>
      </c>
      <c r="B439" s="210" t="s">
        <v>1235</v>
      </c>
      <c r="C439" s="205" t="s">
        <v>1236</v>
      </c>
      <c r="D439" s="214" t="s">
        <v>995</v>
      </c>
      <c r="E439" s="202">
        <v>1</v>
      </c>
      <c r="F439" s="206" t="s">
        <v>1072</v>
      </c>
      <c r="G439" s="399"/>
      <c r="H439" s="217" t="s">
        <v>972</v>
      </c>
    </row>
    <row r="440" customHeight="1" spans="1:8">
      <c r="A440" s="202">
        <v>435</v>
      </c>
      <c r="B440" s="222" t="s">
        <v>1039</v>
      </c>
      <c r="C440" s="205" t="s">
        <v>1082</v>
      </c>
      <c r="D440" s="214" t="s">
        <v>995</v>
      </c>
      <c r="E440" s="202">
        <v>1</v>
      </c>
      <c r="F440" s="400" t="s">
        <v>1072</v>
      </c>
      <c r="G440" s="399"/>
      <c r="H440" s="217" t="s">
        <v>972</v>
      </c>
    </row>
    <row r="441" customHeight="1" spans="1:8">
      <c r="A441" s="202">
        <v>436</v>
      </c>
      <c r="B441" s="210" t="s">
        <v>1043</v>
      </c>
      <c r="C441" s="205" t="s">
        <v>1237</v>
      </c>
      <c r="D441" s="214" t="s">
        <v>995</v>
      </c>
      <c r="E441" s="202">
        <v>1</v>
      </c>
      <c r="F441" s="206" t="s">
        <v>1072</v>
      </c>
      <c r="G441" s="399"/>
      <c r="H441" s="217" t="s">
        <v>972</v>
      </c>
    </row>
    <row r="442" customHeight="1" spans="1:8">
      <c r="A442" s="202">
        <v>437</v>
      </c>
      <c r="B442" s="210" t="s">
        <v>1112</v>
      </c>
      <c r="C442" s="205" t="s">
        <v>1238</v>
      </c>
      <c r="D442" s="214" t="s">
        <v>995</v>
      </c>
      <c r="E442" s="202">
        <v>1</v>
      </c>
      <c r="F442" s="206" t="s">
        <v>1072</v>
      </c>
      <c r="G442" s="399"/>
      <c r="H442" s="217" t="s">
        <v>972</v>
      </c>
    </row>
    <row r="443" customHeight="1" spans="1:8">
      <c r="A443" s="202">
        <v>438</v>
      </c>
      <c r="B443" s="222" t="s">
        <v>1006</v>
      </c>
      <c r="C443" s="205" t="s">
        <v>1077</v>
      </c>
      <c r="D443" s="214" t="s">
        <v>995</v>
      </c>
      <c r="E443" s="202">
        <v>1</v>
      </c>
      <c r="F443" s="400" t="s">
        <v>1239</v>
      </c>
      <c r="G443" s="399"/>
      <c r="H443" s="217" t="s">
        <v>972</v>
      </c>
    </row>
    <row r="444" customHeight="1" spans="1:8">
      <c r="A444" s="202">
        <v>439</v>
      </c>
      <c r="B444" s="210" t="s">
        <v>1240</v>
      </c>
      <c r="C444" s="205" t="s">
        <v>1241</v>
      </c>
      <c r="D444" s="60" t="s">
        <v>995</v>
      </c>
      <c r="E444" s="202">
        <v>1</v>
      </c>
      <c r="F444" s="400" t="s">
        <v>1242</v>
      </c>
      <c r="G444" s="399"/>
      <c r="H444" s="217" t="s">
        <v>972</v>
      </c>
    </row>
    <row r="445" ht="26" customHeight="1" spans="1:8">
      <c r="A445" s="202">
        <v>440</v>
      </c>
      <c r="B445" s="210" t="s">
        <v>1243</v>
      </c>
      <c r="C445" s="402" t="s">
        <v>1244</v>
      </c>
      <c r="D445" s="60" t="s">
        <v>995</v>
      </c>
      <c r="E445" s="202">
        <v>1</v>
      </c>
      <c r="F445" s="400" t="s">
        <v>1242</v>
      </c>
      <c r="G445" s="399"/>
      <c r="H445" s="217" t="s">
        <v>972</v>
      </c>
    </row>
    <row r="446" customHeight="1" spans="1:8">
      <c r="A446" s="202">
        <v>441</v>
      </c>
      <c r="B446" s="210" t="s">
        <v>1243</v>
      </c>
      <c r="C446" s="205" t="s">
        <v>1245</v>
      </c>
      <c r="D446" s="60" t="s">
        <v>995</v>
      </c>
      <c r="E446" s="202">
        <v>1</v>
      </c>
      <c r="F446" s="400" t="s">
        <v>1242</v>
      </c>
      <c r="G446" s="399"/>
      <c r="H446" s="217" t="s">
        <v>972</v>
      </c>
    </row>
    <row r="447" customHeight="1" spans="1:8">
      <c r="A447" s="202">
        <v>442</v>
      </c>
      <c r="B447" s="210" t="s">
        <v>1246</v>
      </c>
      <c r="C447" s="205" t="s">
        <v>1247</v>
      </c>
      <c r="D447" s="60" t="s">
        <v>995</v>
      </c>
      <c r="E447" s="202">
        <v>1</v>
      </c>
      <c r="F447" s="400" t="s">
        <v>1242</v>
      </c>
      <c r="G447" s="399"/>
      <c r="H447" s="217" t="s">
        <v>972</v>
      </c>
    </row>
    <row r="448" customHeight="1" spans="1:8">
      <c r="A448" s="202">
        <v>443</v>
      </c>
      <c r="B448" s="210" t="s">
        <v>1248</v>
      </c>
      <c r="C448" s="205" t="s">
        <v>1249</v>
      </c>
      <c r="D448" s="60" t="s">
        <v>995</v>
      </c>
      <c r="E448" s="202">
        <v>1</v>
      </c>
      <c r="F448" s="400" t="s">
        <v>1242</v>
      </c>
      <c r="G448" s="399"/>
      <c r="H448" s="217" t="s">
        <v>972</v>
      </c>
    </row>
    <row r="449" customHeight="1" spans="1:8">
      <c r="A449" s="202">
        <v>444</v>
      </c>
      <c r="B449" s="210" t="s">
        <v>1250</v>
      </c>
      <c r="C449" s="205" t="s">
        <v>1251</v>
      </c>
      <c r="D449" s="60" t="s">
        <v>995</v>
      </c>
      <c r="E449" s="202">
        <v>1</v>
      </c>
      <c r="F449" s="400" t="s">
        <v>1242</v>
      </c>
      <c r="G449" s="399"/>
      <c r="H449" s="217" t="s">
        <v>972</v>
      </c>
    </row>
    <row r="450" customHeight="1" spans="1:8">
      <c r="A450" s="202">
        <v>445</v>
      </c>
      <c r="B450" s="210" t="s">
        <v>1252</v>
      </c>
      <c r="C450" s="205" t="s">
        <v>1253</v>
      </c>
      <c r="D450" s="60" t="s">
        <v>995</v>
      </c>
      <c r="E450" s="202">
        <v>1</v>
      </c>
      <c r="F450" s="400" t="s">
        <v>1242</v>
      </c>
      <c r="G450" s="399"/>
      <c r="H450" s="217" t="s">
        <v>972</v>
      </c>
    </row>
    <row r="451" customHeight="1" spans="1:8">
      <c r="A451" s="202">
        <v>446</v>
      </c>
      <c r="B451" s="210" t="s">
        <v>1252</v>
      </c>
      <c r="C451" s="205" t="s">
        <v>1253</v>
      </c>
      <c r="D451" s="60" t="s">
        <v>995</v>
      </c>
      <c r="E451" s="202">
        <v>1</v>
      </c>
      <c r="F451" s="400" t="s">
        <v>1242</v>
      </c>
      <c r="G451" s="399"/>
      <c r="H451" s="217" t="s">
        <v>972</v>
      </c>
    </row>
    <row r="452" customHeight="1" spans="1:8">
      <c r="A452" s="202">
        <v>447</v>
      </c>
      <c r="B452" s="210" t="s">
        <v>1254</v>
      </c>
      <c r="C452" s="205" t="s">
        <v>1255</v>
      </c>
      <c r="D452" s="202" t="s">
        <v>995</v>
      </c>
      <c r="E452" s="202">
        <v>1</v>
      </c>
      <c r="F452" s="400" t="s">
        <v>1242</v>
      </c>
      <c r="G452" s="399"/>
      <c r="H452" s="217" t="s">
        <v>972</v>
      </c>
    </row>
  </sheetData>
  <mergeCells count="9">
    <mergeCell ref="A1:H1"/>
    <mergeCell ref="A4:A5"/>
    <mergeCell ref="B4:B5"/>
    <mergeCell ref="C4:C5"/>
    <mergeCell ref="D4:D5"/>
    <mergeCell ref="E4:E5"/>
    <mergeCell ref="F4:F5"/>
    <mergeCell ref="G4:G5"/>
    <mergeCell ref="H4:H5"/>
  </mergeCells>
  <printOptions horizontalCentered="1"/>
  <pageMargins left="0.984251968503937" right="0.984251968503937" top="0.984251968503937" bottom="0.984251968503937" header="0.47244094488189" footer="0.354330708661417"/>
  <pageSetup paperSize="9" scale="65" orientation="landscape"/>
  <headerFooter scaleWithDoc="0">
    <oddFooter>&amp;C&amp;"Arial Narrow,常规"&amp;10 &amp;"宋体,常规"第&amp;"Arial Narrow,常规"&amp;P&amp;"宋体,常规"页，共&amp;"Arial Narrow,常规"&amp;N&amp;"宋体,常规"页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
  <sheetViews>
    <sheetView showGridLines="0" zoomScale="96" zoomScaleNormal="96" topLeftCell="A4" workbookViewId="0">
      <selection activeCell="U622" sqref="U622"/>
    </sheetView>
  </sheetViews>
  <sheetFormatPr defaultColWidth="9" defaultRowHeight="15.75" customHeight="1"/>
  <cols>
    <col min="1" max="1" width="7.7" style="7" customWidth="1"/>
    <col min="2" max="2" width="13.2" style="7" customWidth="1"/>
    <col min="3" max="3" width="8" style="7" customWidth="1"/>
    <col min="4" max="4" width="9.7" style="7" customWidth="1"/>
    <col min="5" max="5" width="10.7" style="7" customWidth="1"/>
    <col min="6" max="6" width="5.5" style="316" customWidth="1"/>
    <col min="7" max="7" width="12.2" style="7" customWidth="1"/>
    <col min="8" max="8" width="15" style="7" customWidth="1"/>
    <col min="9" max="9" width="8" style="225" customWidth="1"/>
    <col min="10" max="10" width="13.2" style="7" customWidth="1"/>
    <col min="11" max="11" width="8" style="7" customWidth="1"/>
    <col min="12" max="12" width="8.7" style="7" customWidth="1"/>
    <col min="13" max="13" width="10.5" style="7" customWidth="1"/>
    <col min="14" max="14" width="7.7" style="7" customWidth="1"/>
    <col min="15" max="15" width="11.7" style="7" customWidth="1"/>
    <col min="16" max="17" width="9" style="7" customWidth="1"/>
    <col min="18" max="16384" width="9" style="7"/>
  </cols>
  <sheetData>
    <row r="1" customHeight="1" spans="1:1">
      <c r="A1" s="8" t="s">
        <v>0</v>
      </c>
    </row>
    <row r="2" s="5" customFormat="1" ht="30" customHeight="1" spans="1:1">
      <c r="A2" s="9" t="s">
        <v>37</v>
      </c>
    </row>
    <row r="3" customHeight="1" spans="1:1">
      <c r="A3" s="6" t="str">
        <f>"评估基准日："&amp;TEXT(基本信息输入表!M7,"yyyy年mm月dd日")</f>
        <v>评估基准日：2025年02月20日</v>
      </c>
    </row>
    <row r="4" ht="14.25" customHeight="1" spans="1:15">
      <c r="A4" s="6"/>
      <c r="B4" s="6"/>
      <c r="C4" s="6"/>
      <c r="D4" s="6"/>
      <c r="E4" s="6"/>
      <c r="F4" s="6"/>
      <c r="G4" s="6"/>
      <c r="H4" s="6"/>
      <c r="I4" s="283"/>
      <c r="J4" s="6"/>
      <c r="K4" s="6"/>
      <c r="L4" s="6"/>
      <c r="M4" s="6"/>
      <c r="N4" s="6"/>
      <c r="O4" s="11" t="s">
        <v>1256</v>
      </c>
    </row>
    <row r="5" customHeight="1" spans="1:15">
      <c r="A5" s="7" t="str">
        <f>基本信息输入表!K6&amp;"："&amp;基本信息输入表!M6</f>
        <v>产权持有单位：中国石油天然气股份有限公司塔里木油田分公司塔西南勘探开发公司</v>
      </c>
      <c r="O5" s="82" t="s">
        <v>847</v>
      </c>
    </row>
    <row r="6" s="6" customFormat="1" customHeight="1" spans="1:15">
      <c r="A6" s="33" t="s">
        <v>4</v>
      </c>
      <c r="B6" s="33" t="s">
        <v>946</v>
      </c>
      <c r="C6" s="70" t="s">
        <v>947</v>
      </c>
      <c r="D6" s="70" t="s">
        <v>960</v>
      </c>
      <c r="E6" s="33" t="s">
        <v>6</v>
      </c>
      <c r="F6" s="163"/>
      <c r="G6" s="164"/>
      <c r="H6" s="70" t="s">
        <v>948</v>
      </c>
      <c r="I6" s="284" t="s">
        <v>1257</v>
      </c>
      <c r="J6" s="70" t="s">
        <v>1258</v>
      </c>
      <c r="K6" s="33" t="s">
        <v>7</v>
      </c>
      <c r="L6" s="163"/>
      <c r="M6" s="164"/>
      <c r="N6" s="386" t="s">
        <v>729</v>
      </c>
      <c r="O6" s="33" t="s">
        <v>176</v>
      </c>
    </row>
    <row r="7" s="6" customFormat="1" customHeight="1" spans="1:16">
      <c r="A7" s="159"/>
      <c r="B7" s="159"/>
      <c r="C7" s="194"/>
      <c r="D7" s="194"/>
      <c r="E7" s="257" t="s">
        <v>949</v>
      </c>
      <c r="F7" s="98" t="s">
        <v>950</v>
      </c>
      <c r="G7" s="98" t="s">
        <v>951</v>
      </c>
      <c r="H7" s="194"/>
      <c r="I7" s="194"/>
      <c r="J7" s="194"/>
      <c r="K7" s="257" t="s">
        <v>952</v>
      </c>
      <c r="L7" s="98" t="s">
        <v>953</v>
      </c>
      <c r="M7" s="98" t="s">
        <v>951</v>
      </c>
      <c r="N7" s="159"/>
      <c r="O7" s="159"/>
      <c r="P7" s="196" t="s">
        <v>852</v>
      </c>
    </row>
    <row r="8" s="6" customFormat="1" ht="12.75" customHeight="1" spans="1:15">
      <c r="A8" s="17" t="str">
        <f t="shared" ref="A8" si="0">IF(B8="","",ROW()-7)</f>
        <v/>
      </c>
      <c r="B8" s="18"/>
      <c r="C8" s="18"/>
      <c r="D8" s="18"/>
      <c r="E8" s="314"/>
      <c r="F8" s="105"/>
      <c r="G8" s="20"/>
      <c r="H8" s="105"/>
      <c r="I8" s="387"/>
      <c r="J8" s="105"/>
      <c r="K8" s="314"/>
      <c r="L8" s="105"/>
      <c r="M8" s="20"/>
      <c r="N8" s="20" t="str">
        <f t="shared" ref="N8" si="1">IF(G8-H8=0,"",(M8-G8+H8)/(G8-H8)*100)</f>
        <v/>
      </c>
      <c r="O8" s="18"/>
    </row>
    <row r="9" s="6" customFormat="1" ht="12.75" customHeight="1" spans="1:15">
      <c r="A9" s="17"/>
      <c r="B9" s="18"/>
      <c r="C9" s="18"/>
      <c r="D9" s="18"/>
      <c r="E9" s="314"/>
      <c r="F9" s="105"/>
      <c r="G9" s="20"/>
      <c r="H9" s="105"/>
      <c r="I9" s="387"/>
      <c r="J9" s="105"/>
      <c r="K9" s="314"/>
      <c r="L9" s="105"/>
      <c r="M9" s="20"/>
      <c r="N9" s="20" t="str">
        <f t="shared" ref="N9:N18" si="2">IF(G9-H9=0,"",(M9-G9+H9)/(G9-H9)*100)</f>
        <v/>
      </c>
      <c r="O9" s="18"/>
    </row>
    <row r="10" s="6" customFormat="1" ht="12.75" customHeight="1" spans="1:15">
      <c r="A10" s="17"/>
      <c r="B10" s="18"/>
      <c r="C10" s="18"/>
      <c r="D10" s="18"/>
      <c r="E10" s="314"/>
      <c r="F10" s="105"/>
      <c r="G10" s="20"/>
      <c r="H10" s="105"/>
      <c r="I10" s="387"/>
      <c r="J10" s="105"/>
      <c r="K10" s="314"/>
      <c r="L10" s="105"/>
      <c r="M10" s="20"/>
      <c r="N10" s="20" t="str">
        <f t="shared" si="2"/>
        <v/>
      </c>
      <c r="O10" s="18"/>
    </row>
    <row r="11" s="6" customFormat="1" ht="12.75" customHeight="1" spans="1:15">
      <c r="A11" s="17"/>
      <c r="B11" s="18"/>
      <c r="C11" s="18"/>
      <c r="D11" s="18"/>
      <c r="E11" s="314"/>
      <c r="F11" s="105"/>
      <c r="G11" s="20"/>
      <c r="H11" s="105"/>
      <c r="I11" s="387"/>
      <c r="J11" s="105"/>
      <c r="K11" s="314"/>
      <c r="L11" s="105"/>
      <c r="M11" s="20"/>
      <c r="N11" s="20" t="str">
        <f t="shared" si="2"/>
        <v/>
      </c>
      <c r="O11" s="18"/>
    </row>
    <row r="12" s="6" customFormat="1" ht="12.75" customHeight="1" spans="1:15">
      <c r="A12" s="17"/>
      <c r="B12" s="18"/>
      <c r="C12" s="18"/>
      <c r="D12" s="18"/>
      <c r="E12" s="314"/>
      <c r="F12" s="105"/>
      <c r="G12" s="20"/>
      <c r="H12" s="105"/>
      <c r="I12" s="387"/>
      <c r="J12" s="105"/>
      <c r="K12" s="314"/>
      <c r="L12" s="105"/>
      <c r="M12" s="20"/>
      <c r="N12" s="20" t="str">
        <f t="shared" si="2"/>
        <v/>
      </c>
      <c r="O12" s="18"/>
    </row>
    <row r="13" s="6" customFormat="1" ht="12.75" customHeight="1" spans="1:15">
      <c r="A13" s="17"/>
      <c r="B13" s="18"/>
      <c r="C13" s="18"/>
      <c r="D13" s="18"/>
      <c r="E13" s="314"/>
      <c r="F13" s="105"/>
      <c r="G13" s="20"/>
      <c r="H13" s="105"/>
      <c r="I13" s="387"/>
      <c r="J13" s="105"/>
      <c r="K13" s="314"/>
      <c r="L13" s="105"/>
      <c r="M13" s="20"/>
      <c r="N13" s="20" t="str">
        <f t="shared" si="2"/>
        <v/>
      </c>
      <c r="O13" s="18"/>
    </row>
    <row r="14" s="6" customFormat="1" ht="12.75" customHeight="1" spans="1:15">
      <c r="A14" s="17"/>
      <c r="B14" s="18"/>
      <c r="C14" s="18"/>
      <c r="D14" s="18"/>
      <c r="E14" s="314"/>
      <c r="F14" s="105"/>
      <c r="G14" s="20"/>
      <c r="H14" s="105"/>
      <c r="I14" s="387"/>
      <c r="J14" s="105"/>
      <c r="K14" s="314"/>
      <c r="L14" s="105"/>
      <c r="M14" s="20"/>
      <c r="N14" s="20" t="str">
        <f t="shared" si="2"/>
        <v/>
      </c>
      <c r="O14" s="18"/>
    </row>
    <row r="15" s="6" customFormat="1" ht="12.75" customHeight="1" spans="1:15">
      <c r="A15" s="17"/>
      <c r="B15" s="18"/>
      <c r="C15" s="18"/>
      <c r="D15" s="18"/>
      <c r="E15" s="314"/>
      <c r="F15" s="105"/>
      <c r="G15" s="20"/>
      <c r="H15" s="105"/>
      <c r="I15" s="387"/>
      <c r="J15" s="105"/>
      <c r="K15" s="314"/>
      <c r="L15" s="105"/>
      <c r="M15" s="20"/>
      <c r="N15" s="20" t="str">
        <f t="shared" si="2"/>
        <v/>
      </c>
      <c r="O15" s="18"/>
    </row>
    <row r="16" s="6" customFormat="1" ht="12.75" customHeight="1" spans="1:15">
      <c r="A16" s="17"/>
      <c r="B16" s="18"/>
      <c r="C16" s="18"/>
      <c r="D16" s="18"/>
      <c r="E16" s="314"/>
      <c r="F16" s="105"/>
      <c r="G16" s="20"/>
      <c r="H16" s="105"/>
      <c r="I16" s="387"/>
      <c r="J16" s="105"/>
      <c r="K16" s="314"/>
      <c r="L16" s="105"/>
      <c r="M16" s="20"/>
      <c r="N16" s="20" t="str">
        <f t="shared" si="2"/>
        <v/>
      </c>
      <c r="O16" s="18"/>
    </row>
    <row r="17" s="6" customFormat="1" ht="12.75" customHeight="1" spans="1:15">
      <c r="A17" s="17"/>
      <c r="B17" s="18"/>
      <c r="C17" s="18"/>
      <c r="D17" s="18"/>
      <c r="E17" s="314"/>
      <c r="F17" s="105"/>
      <c r="G17" s="20"/>
      <c r="H17" s="105"/>
      <c r="I17" s="387"/>
      <c r="J17" s="105"/>
      <c r="K17" s="314"/>
      <c r="L17" s="105"/>
      <c r="M17" s="20"/>
      <c r="N17" s="20" t="str">
        <f t="shared" si="2"/>
        <v/>
      </c>
      <c r="O17" s="18"/>
    </row>
    <row r="18" s="6" customFormat="1" ht="12.75" customHeight="1" spans="1:15">
      <c r="A18" s="17"/>
      <c r="B18" s="18"/>
      <c r="C18" s="18"/>
      <c r="D18" s="18"/>
      <c r="E18" s="314"/>
      <c r="F18" s="105"/>
      <c r="G18" s="20"/>
      <c r="H18" s="105"/>
      <c r="I18" s="387"/>
      <c r="J18" s="105"/>
      <c r="K18" s="314"/>
      <c r="L18" s="105"/>
      <c r="M18" s="20"/>
      <c r="N18" s="20" t="str">
        <f t="shared" si="2"/>
        <v/>
      </c>
      <c r="O18" s="18"/>
    </row>
    <row r="19" ht="12.75" customHeight="1" spans="1:16">
      <c r="A19" s="17" t="str">
        <f t="shared" ref="A19" si="3">IF(B19="","",ROW()-7)</f>
        <v/>
      </c>
      <c r="B19" s="18"/>
      <c r="C19" s="18"/>
      <c r="D19" s="18"/>
      <c r="E19" s="314"/>
      <c r="F19" s="105"/>
      <c r="G19" s="20"/>
      <c r="H19" s="105"/>
      <c r="I19" s="387"/>
      <c r="J19" s="105"/>
      <c r="K19" s="314"/>
      <c r="L19" s="105"/>
      <c r="M19" s="20"/>
      <c r="N19" s="20" t="str">
        <f t="shared" ref="N19:N22" si="4">IF(G19-H19=0,"",(M19-G19+H19)/(G19-H19)*100)</f>
        <v/>
      </c>
      <c r="O19" s="18"/>
      <c r="P19" s="6"/>
    </row>
    <row r="20" ht="12.75" customHeight="1" spans="1:16">
      <c r="A20" s="17" t="s">
        <v>1259</v>
      </c>
      <c r="B20" s="163"/>
      <c r="C20" s="163"/>
      <c r="D20" s="164"/>
      <c r="E20" s="314"/>
      <c r="F20" s="105"/>
      <c r="G20" s="105">
        <f>SUM(G8:G19)</f>
        <v>0</v>
      </c>
      <c r="H20" s="105">
        <f>SUM(H8:H19)</f>
        <v>0</v>
      </c>
      <c r="I20" s="388"/>
      <c r="J20" s="105"/>
      <c r="K20" s="47"/>
      <c r="L20" s="20"/>
      <c r="M20" s="105">
        <f>SUM(M8:M19)</f>
        <v>0</v>
      </c>
      <c r="N20" s="20" t="str">
        <f t="shared" si="4"/>
        <v/>
      </c>
      <c r="O20" s="18"/>
      <c r="P20" s="6"/>
    </row>
    <row r="21" ht="12.75" customHeight="1" spans="1:16">
      <c r="A21" s="17" t="s">
        <v>1260</v>
      </c>
      <c r="B21" s="163"/>
      <c r="C21" s="163"/>
      <c r="D21" s="164"/>
      <c r="E21" s="314"/>
      <c r="F21" s="105"/>
      <c r="G21" s="105">
        <f>H20</f>
        <v>0</v>
      </c>
      <c r="H21" s="105"/>
      <c r="I21" s="388"/>
      <c r="J21" s="105"/>
      <c r="K21" s="47"/>
      <c r="L21" s="20"/>
      <c r="M21" s="20"/>
      <c r="N21" s="20"/>
      <c r="O21" s="18"/>
      <c r="P21" s="6"/>
    </row>
    <row r="22" customHeight="1" spans="1:16">
      <c r="A22" s="21" t="s">
        <v>1261</v>
      </c>
      <c r="B22" s="167"/>
      <c r="C22" s="167"/>
      <c r="D22" s="168"/>
      <c r="E22" s="315"/>
      <c r="F22" s="28"/>
      <c r="G22" s="315">
        <f>G20-G21</f>
        <v>0</v>
      </c>
      <c r="H22" s="315"/>
      <c r="I22" s="389"/>
      <c r="J22" s="315"/>
      <c r="K22" s="315"/>
      <c r="L22" s="28"/>
      <c r="M22" s="315">
        <f>M20</f>
        <v>0</v>
      </c>
      <c r="N22" s="20" t="str">
        <f t="shared" si="4"/>
        <v/>
      </c>
      <c r="O22" s="24"/>
      <c r="P22" s="6"/>
    </row>
    <row r="23" customHeight="1" spans="1:16">
      <c r="A23" s="7" t="str">
        <f>基本信息输入表!$K$6&amp;"填表人："&amp;基本信息输入表!$M$31</f>
        <v>产权持有单位填表人：刘亚鑫</v>
      </c>
      <c r="F23" s="7"/>
      <c r="M23" s="7" t="str">
        <f>"评估人员："&amp;基本信息输入表!$Q$31</f>
        <v>评估人员：王庆国</v>
      </c>
      <c r="P23" s="6"/>
    </row>
    <row r="24" customHeight="1" spans="1:16">
      <c r="A24" s="7" t="str">
        <f>"填表日期："&amp;YEAR(基本信息输入表!$O$31)&amp;"年"&amp;MONTH(基本信息输入表!$O$31)&amp;"月"&amp;DAY(基本信息输入表!$O$31)&amp;"日"</f>
        <v>填表日期：2025年2月22日</v>
      </c>
      <c r="F24" s="7"/>
      <c r="P24" s="6"/>
    </row>
  </sheetData>
  <mergeCells count="16">
    <mergeCell ref="A2:O2"/>
    <mergeCell ref="A3:O3"/>
    <mergeCell ref="E6:G6"/>
    <mergeCell ref="K6:M6"/>
    <mergeCell ref="A20:D20"/>
    <mergeCell ref="A21:D21"/>
    <mergeCell ref="A22:D22"/>
    <mergeCell ref="A6:A7"/>
    <mergeCell ref="B6:B7"/>
    <mergeCell ref="C6:C7"/>
    <mergeCell ref="D6:D7"/>
    <mergeCell ref="H6:H7"/>
    <mergeCell ref="I6:I7"/>
    <mergeCell ref="J6:J7"/>
    <mergeCell ref="N6:N7"/>
    <mergeCell ref="O6:O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0"/>
  <sheetViews>
    <sheetView showGridLines="0" zoomScale="96" zoomScaleNormal="96" topLeftCell="A37" workbookViewId="0">
      <selection activeCell="K59" sqref="K59"/>
    </sheetView>
  </sheetViews>
  <sheetFormatPr defaultColWidth="9" defaultRowHeight="15.75"/>
  <cols>
    <col min="1" max="1" width="2.7" style="779" customWidth="1"/>
    <col min="2" max="2" width="2.5" style="779" customWidth="1"/>
    <col min="3" max="3" width="4.7" style="779" customWidth="1"/>
    <col min="4" max="4" width="2.7" style="779" customWidth="1"/>
    <col min="5" max="5" width="20.2" style="779" customWidth="1"/>
    <col min="6" max="10" width="2.7" style="779" customWidth="1"/>
    <col min="11" max="11" width="13.7" style="779" customWidth="1"/>
    <col min="12" max="12" width="2.7" style="779" customWidth="1"/>
    <col min="13" max="13" width="7" style="779" customWidth="1"/>
    <col min="14" max="15" width="7.7" style="779" customWidth="1"/>
    <col min="16" max="16" width="10.7" style="779" customWidth="1"/>
    <col min="17" max="17" width="10.7" style="779" customWidth="1" outlineLevel="1"/>
    <col min="18" max="18" width="8.5" style="779" customWidth="1" outlineLevel="1"/>
    <col min="19" max="24" width="9" style="779" customWidth="1"/>
    <col min="25" max="136" width="9" style="780" customWidth="1"/>
    <col min="137" max="16384" width="9" style="780"/>
  </cols>
  <sheetData>
    <row r="1" spans="1:3">
      <c r="A1" s="781" t="s">
        <v>0</v>
      </c>
      <c r="B1" s="782"/>
      <c r="C1" s="782"/>
    </row>
    <row r="4" spans="1:18">
      <c r="A4" s="783"/>
      <c r="B4" s="784"/>
      <c r="C4" s="784"/>
      <c r="D4" s="784"/>
      <c r="E4" s="784"/>
      <c r="F4" s="784"/>
      <c r="G4" s="784"/>
      <c r="H4" s="784"/>
      <c r="I4" s="784"/>
      <c r="J4" s="784"/>
      <c r="K4" s="784"/>
      <c r="L4" s="784"/>
      <c r="M4" s="784"/>
      <c r="N4" s="784"/>
      <c r="O4" s="784"/>
      <c r="P4" s="784"/>
      <c r="Q4" s="784"/>
      <c r="R4" s="784"/>
    </row>
    <row r="5" spans="1:18">
      <c r="A5" s="785" t="s">
        <v>181</v>
      </c>
      <c r="B5" s="786"/>
      <c r="C5" s="786"/>
      <c r="D5" s="786"/>
      <c r="E5" s="786"/>
      <c r="F5" s="786"/>
      <c r="G5" s="786"/>
      <c r="H5" s="786"/>
      <c r="I5" s="786"/>
      <c r="J5" s="786"/>
      <c r="K5" s="786"/>
      <c r="L5" s="786"/>
      <c r="M5" s="786"/>
      <c r="N5" s="786"/>
      <c r="O5" s="786"/>
      <c r="P5" s="786"/>
      <c r="Q5" s="786"/>
      <c r="R5" s="786"/>
    </row>
    <row r="6" spans="1:18">
      <c r="A6" s="787"/>
      <c r="B6" s="786" t="s">
        <v>182</v>
      </c>
      <c r="C6" s="786"/>
      <c r="D6" s="786"/>
      <c r="E6" s="786"/>
      <c r="F6" s="786"/>
      <c r="G6" s="786"/>
      <c r="H6" s="786"/>
      <c r="I6" s="786"/>
      <c r="J6" s="786"/>
      <c r="K6" s="791" t="s">
        <v>183</v>
      </c>
      <c r="L6" s="786"/>
      <c r="M6" s="792" t="s">
        <v>184</v>
      </c>
      <c r="N6" s="793"/>
      <c r="O6" s="793"/>
      <c r="P6" s="793"/>
      <c r="Q6" s="793"/>
      <c r="R6" s="800"/>
    </row>
    <row r="7" spans="1:18">
      <c r="A7" s="787"/>
      <c r="B7" s="786" t="s">
        <v>185</v>
      </c>
      <c r="C7" s="786"/>
      <c r="D7" s="786"/>
      <c r="E7" s="786"/>
      <c r="F7" s="786"/>
      <c r="G7" s="786"/>
      <c r="H7" s="786"/>
      <c r="I7" s="786"/>
      <c r="J7" s="786"/>
      <c r="K7" s="786"/>
      <c r="L7" s="786"/>
      <c r="M7" s="794">
        <v>45708</v>
      </c>
      <c r="N7" s="793"/>
      <c r="O7" s="793"/>
      <c r="P7" s="793"/>
      <c r="Q7" s="793"/>
      <c r="R7" s="800"/>
    </row>
    <row r="8" spans="1:18">
      <c r="A8" s="787"/>
      <c r="B8" s="786" t="s">
        <v>186</v>
      </c>
      <c r="C8" s="786"/>
      <c r="D8" s="786"/>
      <c r="E8" s="786"/>
      <c r="F8" s="786"/>
      <c r="G8" s="786"/>
      <c r="H8" s="786"/>
      <c r="I8" s="786"/>
      <c r="J8" s="786"/>
      <c r="K8" s="786"/>
      <c r="L8" s="786"/>
      <c r="M8" s="795" t="s">
        <v>187</v>
      </c>
      <c r="N8" s="793"/>
      <c r="O8" s="793"/>
      <c r="P8" s="793"/>
      <c r="Q8" s="793"/>
      <c r="R8" s="800"/>
    </row>
    <row r="9" spans="1:18">
      <c r="A9" s="787"/>
      <c r="B9" s="786" t="s">
        <v>188</v>
      </c>
      <c r="C9" s="786"/>
      <c r="D9" s="786"/>
      <c r="E9" s="786"/>
      <c r="F9" s="786"/>
      <c r="G9" s="786"/>
      <c r="H9" s="786"/>
      <c r="I9" s="786"/>
      <c r="J9" s="786"/>
      <c r="K9" s="786"/>
      <c r="L9" s="786"/>
      <c r="M9" s="795" t="s">
        <v>189</v>
      </c>
      <c r="N9" s="793"/>
      <c r="O9" s="793"/>
      <c r="P9" s="793"/>
      <c r="Q9" s="793"/>
      <c r="R9" s="800"/>
    </row>
    <row r="10" spans="1:18">
      <c r="A10" s="787"/>
      <c r="B10" s="786" t="s">
        <v>190</v>
      </c>
      <c r="C10" s="786"/>
      <c r="D10" s="786"/>
      <c r="E10" s="786"/>
      <c r="F10" s="786"/>
      <c r="G10" s="786"/>
      <c r="H10" s="786"/>
      <c r="I10" s="786"/>
      <c r="J10" s="786"/>
      <c r="K10" s="786"/>
      <c r="L10" s="786"/>
      <c r="M10" s="786"/>
      <c r="N10" s="786"/>
      <c r="O10" s="786"/>
      <c r="P10" s="786"/>
      <c r="Q10" s="786"/>
      <c r="R10" s="786"/>
    </row>
    <row r="11" spans="1:18">
      <c r="A11" s="787"/>
      <c r="B11" s="786"/>
      <c r="C11" s="786" t="s">
        <v>191</v>
      </c>
      <c r="D11" s="786" t="s">
        <v>192</v>
      </c>
      <c r="E11" s="786"/>
      <c r="F11" s="786"/>
      <c r="G11" s="786"/>
      <c r="H11" s="786"/>
      <c r="I11" s="786"/>
      <c r="J11" s="786"/>
      <c r="K11" s="786"/>
      <c r="L11" s="786"/>
      <c r="M11" s="789" t="s">
        <v>193</v>
      </c>
      <c r="N11" s="796"/>
      <c r="O11" s="789" t="s">
        <v>194</v>
      </c>
      <c r="P11" s="796"/>
      <c r="Q11" s="789" t="s">
        <v>195</v>
      </c>
      <c r="R11" s="796"/>
    </row>
    <row r="12" spans="1:18">
      <c r="A12" s="787"/>
      <c r="B12" s="788"/>
      <c r="C12" s="789" t="s">
        <v>196</v>
      </c>
      <c r="D12" s="790" t="s">
        <v>197</v>
      </c>
      <c r="E12" s="786"/>
      <c r="F12" s="786"/>
      <c r="G12" s="786"/>
      <c r="H12" s="786"/>
      <c r="I12" s="786"/>
      <c r="J12" s="786"/>
      <c r="K12" s="786"/>
      <c r="L12" s="786"/>
      <c r="M12" s="797" t="s">
        <v>198</v>
      </c>
      <c r="N12" s="796"/>
      <c r="O12" s="798">
        <v>45710</v>
      </c>
      <c r="P12" s="799"/>
      <c r="Q12" s="797" t="s">
        <v>199</v>
      </c>
      <c r="R12" s="796"/>
    </row>
    <row r="13" spans="1:18">
      <c r="A13" s="787"/>
      <c r="B13" s="788"/>
      <c r="C13" s="789" t="s">
        <v>196</v>
      </c>
      <c r="D13" s="790" t="s">
        <v>200</v>
      </c>
      <c r="E13" s="786"/>
      <c r="F13" s="786"/>
      <c r="G13" s="786"/>
      <c r="H13" s="786"/>
      <c r="I13" s="786"/>
      <c r="J13" s="786"/>
      <c r="K13" s="786"/>
      <c r="L13" s="786"/>
      <c r="M13" s="797" t="s">
        <v>198</v>
      </c>
      <c r="N13" s="796"/>
      <c r="O13" s="798">
        <v>45710</v>
      </c>
      <c r="P13" s="799"/>
      <c r="Q13" s="797" t="s">
        <v>199</v>
      </c>
      <c r="R13" s="796"/>
    </row>
    <row r="14" spans="1:18">
      <c r="A14" s="787"/>
      <c r="B14" s="788"/>
      <c r="C14" s="789" t="s">
        <v>196</v>
      </c>
      <c r="D14" s="790" t="s">
        <v>201</v>
      </c>
      <c r="E14" s="786"/>
      <c r="F14" s="786"/>
      <c r="G14" s="786"/>
      <c r="H14" s="786"/>
      <c r="I14" s="786"/>
      <c r="J14" s="786"/>
      <c r="K14" s="786"/>
      <c r="L14" s="786"/>
      <c r="M14" s="797" t="s">
        <v>198</v>
      </c>
      <c r="N14" s="796"/>
      <c r="O14" s="798">
        <v>45710</v>
      </c>
      <c r="P14" s="799"/>
      <c r="Q14" s="797" t="s">
        <v>199</v>
      </c>
      <c r="R14" s="796"/>
    </row>
    <row r="15" spans="1:18">
      <c r="A15" s="787"/>
      <c r="B15" s="788"/>
      <c r="C15" s="789" t="s">
        <v>196</v>
      </c>
      <c r="D15" s="790" t="s">
        <v>202</v>
      </c>
      <c r="E15" s="786"/>
      <c r="F15" s="786"/>
      <c r="G15" s="786"/>
      <c r="H15" s="786"/>
      <c r="I15" s="786"/>
      <c r="J15" s="786"/>
      <c r="K15" s="786"/>
      <c r="L15" s="786"/>
      <c r="M15" s="797" t="s">
        <v>198</v>
      </c>
      <c r="N15" s="796"/>
      <c r="O15" s="798">
        <v>45710</v>
      </c>
      <c r="P15" s="799"/>
      <c r="Q15" s="797" t="s">
        <v>199</v>
      </c>
      <c r="R15" s="796"/>
    </row>
    <row r="16" spans="1:18">
      <c r="A16" s="787"/>
      <c r="B16" s="788"/>
      <c r="C16" s="789" t="s">
        <v>196</v>
      </c>
      <c r="D16" s="790" t="s">
        <v>203</v>
      </c>
      <c r="E16" s="786"/>
      <c r="F16" s="786"/>
      <c r="G16" s="786"/>
      <c r="H16" s="786"/>
      <c r="I16" s="786"/>
      <c r="J16" s="786"/>
      <c r="K16" s="786"/>
      <c r="L16" s="786"/>
      <c r="M16" s="797" t="s">
        <v>198</v>
      </c>
      <c r="N16" s="796"/>
      <c r="O16" s="798">
        <v>45710</v>
      </c>
      <c r="P16" s="799"/>
      <c r="Q16" s="797" t="s">
        <v>199</v>
      </c>
      <c r="R16" s="796"/>
    </row>
    <row r="17" spans="1:18">
      <c r="A17" s="787"/>
      <c r="B17" s="788"/>
      <c r="C17" s="789" t="s">
        <v>196</v>
      </c>
      <c r="D17" s="790" t="s">
        <v>204</v>
      </c>
      <c r="E17" s="786"/>
      <c r="F17" s="786"/>
      <c r="G17" s="786"/>
      <c r="H17" s="786"/>
      <c r="I17" s="786"/>
      <c r="J17" s="786"/>
      <c r="K17" s="786"/>
      <c r="L17" s="786"/>
      <c r="M17" s="797" t="s">
        <v>198</v>
      </c>
      <c r="N17" s="796"/>
      <c r="O17" s="798">
        <v>45710</v>
      </c>
      <c r="P17" s="799"/>
      <c r="Q17" s="797" t="s">
        <v>199</v>
      </c>
      <c r="R17" s="796"/>
    </row>
    <row r="18" spans="1:18">
      <c r="A18" s="787"/>
      <c r="B18" s="788"/>
      <c r="C18" s="789" t="s">
        <v>196</v>
      </c>
      <c r="D18" s="790" t="s">
        <v>205</v>
      </c>
      <c r="E18" s="786"/>
      <c r="F18" s="786"/>
      <c r="G18" s="786"/>
      <c r="H18" s="786"/>
      <c r="I18" s="786"/>
      <c r="J18" s="786"/>
      <c r="K18" s="786"/>
      <c r="L18" s="786"/>
      <c r="M18" s="797" t="s">
        <v>198</v>
      </c>
      <c r="N18" s="796"/>
      <c r="O18" s="798">
        <v>45710</v>
      </c>
      <c r="P18" s="799"/>
      <c r="Q18" s="797" t="s">
        <v>199</v>
      </c>
      <c r="R18" s="796"/>
    </row>
    <row r="19" spans="1:18">
      <c r="A19" s="787"/>
      <c r="B19" s="788"/>
      <c r="C19" s="789" t="s">
        <v>196</v>
      </c>
      <c r="D19" s="790" t="s">
        <v>206</v>
      </c>
      <c r="E19" s="786"/>
      <c r="F19" s="786"/>
      <c r="G19" s="786"/>
      <c r="H19" s="786"/>
      <c r="I19" s="786"/>
      <c r="J19" s="786"/>
      <c r="K19" s="786"/>
      <c r="L19" s="786"/>
      <c r="M19" s="797" t="s">
        <v>198</v>
      </c>
      <c r="N19" s="796"/>
      <c r="O19" s="798">
        <v>45710</v>
      </c>
      <c r="P19" s="799"/>
      <c r="Q19" s="797" t="s">
        <v>199</v>
      </c>
      <c r="R19" s="796"/>
    </row>
    <row r="20" spans="1:18">
      <c r="A20" s="787"/>
      <c r="B20" s="788"/>
      <c r="C20" s="789" t="s">
        <v>196</v>
      </c>
      <c r="D20" s="790" t="s">
        <v>207</v>
      </c>
      <c r="E20" s="786"/>
      <c r="F20" s="786"/>
      <c r="G20" s="786"/>
      <c r="H20" s="786"/>
      <c r="I20" s="786"/>
      <c r="J20" s="786"/>
      <c r="K20" s="786"/>
      <c r="L20" s="786"/>
      <c r="M20" s="797" t="s">
        <v>198</v>
      </c>
      <c r="N20" s="796"/>
      <c r="O20" s="798">
        <v>45710</v>
      </c>
      <c r="P20" s="799"/>
      <c r="Q20" s="797" t="s">
        <v>199</v>
      </c>
      <c r="R20" s="796"/>
    </row>
    <row r="21" spans="1:18">
      <c r="A21" s="787"/>
      <c r="B21" s="788"/>
      <c r="C21" s="789" t="s">
        <v>196</v>
      </c>
      <c r="D21" s="790" t="s">
        <v>208</v>
      </c>
      <c r="E21" s="786"/>
      <c r="F21" s="786"/>
      <c r="G21" s="786"/>
      <c r="H21" s="786"/>
      <c r="I21" s="786"/>
      <c r="J21" s="786"/>
      <c r="K21" s="786"/>
      <c r="L21" s="786"/>
      <c r="M21" s="797" t="s">
        <v>198</v>
      </c>
      <c r="N21" s="796"/>
      <c r="O21" s="798">
        <v>45710</v>
      </c>
      <c r="P21" s="799"/>
      <c r="Q21" s="797" t="s">
        <v>199</v>
      </c>
      <c r="R21" s="796"/>
    </row>
    <row r="22" spans="1:18">
      <c r="A22" s="787"/>
      <c r="B22" s="788"/>
      <c r="C22" s="789" t="s">
        <v>196</v>
      </c>
      <c r="D22" s="790" t="s">
        <v>209</v>
      </c>
      <c r="E22" s="786"/>
      <c r="F22" s="786"/>
      <c r="G22" s="786"/>
      <c r="H22" s="786"/>
      <c r="I22" s="786"/>
      <c r="J22" s="786"/>
      <c r="K22" s="786"/>
      <c r="L22" s="786"/>
      <c r="M22" s="797" t="s">
        <v>198</v>
      </c>
      <c r="N22" s="796"/>
      <c r="O22" s="798">
        <v>45710</v>
      </c>
      <c r="P22" s="799"/>
      <c r="Q22" s="797" t="s">
        <v>199</v>
      </c>
      <c r="R22" s="796"/>
    </row>
    <row r="23" spans="1:18">
      <c r="A23" s="787"/>
      <c r="B23" s="788"/>
      <c r="C23" s="789" t="s">
        <v>196</v>
      </c>
      <c r="D23" s="790" t="s">
        <v>210</v>
      </c>
      <c r="E23" s="786"/>
      <c r="F23" s="786"/>
      <c r="G23" s="786"/>
      <c r="H23" s="786"/>
      <c r="I23" s="786"/>
      <c r="J23" s="786"/>
      <c r="K23" s="786"/>
      <c r="L23" s="786"/>
      <c r="M23" s="797" t="s">
        <v>198</v>
      </c>
      <c r="N23" s="796"/>
      <c r="O23" s="798">
        <v>45710</v>
      </c>
      <c r="P23" s="799"/>
      <c r="Q23" s="797" t="s">
        <v>199</v>
      </c>
      <c r="R23" s="796"/>
    </row>
    <row r="24" spans="1:18">
      <c r="A24" s="787"/>
      <c r="B24" s="788"/>
      <c r="C24" s="789" t="s">
        <v>196</v>
      </c>
      <c r="D24" s="790" t="s">
        <v>211</v>
      </c>
      <c r="E24" s="786"/>
      <c r="F24" s="786"/>
      <c r="G24" s="786"/>
      <c r="H24" s="786"/>
      <c r="I24" s="786"/>
      <c r="J24" s="786"/>
      <c r="K24" s="786"/>
      <c r="L24" s="786"/>
      <c r="M24" s="797" t="s">
        <v>198</v>
      </c>
      <c r="N24" s="796"/>
      <c r="O24" s="798">
        <v>45710</v>
      </c>
      <c r="P24" s="799"/>
      <c r="Q24" s="797" t="s">
        <v>199</v>
      </c>
      <c r="R24" s="796"/>
    </row>
    <row r="25" spans="1:18">
      <c r="A25" s="787"/>
      <c r="B25" s="788"/>
      <c r="C25" s="789" t="s">
        <v>196</v>
      </c>
      <c r="D25" s="790" t="s">
        <v>212</v>
      </c>
      <c r="E25" s="786"/>
      <c r="F25" s="786"/>
      <c r="G25" s="786"/>
      <c r="H25" s="786"/>
      <c r="I25" s="786"/>
      <c r="J25" s="786"/>
      <c r="K25" s="786"/>
      <c r="L25" s="786"/>
      <c r="M25" s="797" t="s">
        <v>198</v>
      </c>
      <c r="N25" s="796"/>
      <c r="O25" s="798">
        <v>45710</v>
      </c>
      <c r="P25" s="799"/>
      <c r="Q25" s="797" t="s">
        <v>199</v>
      </c>
      <c r="R25" s="796"/>
    </row>
    <row r="26" spans="1:18">
      <c r="A26" s="787"/>
      <c r="B26" s="788"/>
      <c r="C26" s="789" t="s">
        <v>196</v>
      </c>
      <c r="D26" s="786" t="s">
        <v>213</v>
      </c>
      <c r="E26" s="786"/>
      <c r="F26" s="786"/>
      <c r="G26" s="786"/>
      <c r="H26" s="786"/>
      <c r="I26" s="786"/>
      <c r="J26" s="786"/>
      <c r="K26" s="786"/>
      <c r="L26" s="786"/>
      <c r="M26" s="797" t="s">
        <v>198</v>
      </c>
      <c r="N26" s="796"/>
      <c r="O26" s="798">
        <v>45710</v>
      </c>
      <c r="P26" s="799"/>
      <c r="Q26" s="797" t="s">
        <v>199</v>
      </c>
      <c r="R26" s="796"/>
    </row>
    <row r="27" spans="1:18">
      <c r="A27" s="787"/>
      <c r="B27" s="788"/>
      <c r="C27" s="789" t="s">
        <v>196</v>
      </c>
      <c r="D27" s="790" t="s">
        <v>214</v>
      </c>
      <c r="E27" s="786"/>
      <c r="F27" s="786"/>
      <c r="G27" s="786"/>
      <c r="H27" s="786"/>
      <c r="I27" s="786"/>
      <c r="J27" s="786"/>
      <c r="K27" s="786"/>
      <c r="L27" s="786"/>
      <c r="M27" s="797" t="s">
        <v>198</v>
      </c>
      <c r="N27" s="796"/>
      <c r="O27" s="798">
        <v>45710</v>
      </c>
      <c r="P27" s="799"/>
      <c r="Q27" s="797" t="s">
        <v>199</v>
      </c>
      <c r="R27" s="796"/>
    </row>
    <row r="28" spans="1:18">
      <c r="A28" s="787"/>
      <c r="B28" s="788"/>
      <c r="C28" s="789" t="s">
        <v>196</v>
      </c>
      <c r="D28" s="790" t="s">
        <v>215</v>
      </c>
      <c r="E28" s="786"/>
      <c r="F28" s="786"/>
      <c r="G28" s="786"/>
      <c r="H28" s="786"/>
      <c r="I28" s="786"/>
      <c r="J28" s="786"/>
      <c r="K28" s="786"/>
      <c r="L28" s="786"/>
      <c r="M28" s="797" t="s">
        <v>198</v>
      </c>
      <c r="N28" s="796"/>
      <c r="O28" s="798">
        <v>45710</v>
      </c>
      <c r="P28" s="799"/>
      <c r="Q28" s="797" t="s">
        <v>199</v>
      </c>
      <c r="R28" s="796"/>
    </row>
    <row r="29" spans="1:18">
      <c r="A29" s="787"/>
      <c r="B29" s="788"/>
      <c r="C29" s="789" t="s">
        <v>196</v>
      </c>
      <c r="D29" s="790" t="s">
        <v>216</v>
      </c>
      <c r="E29" s="786"/>
      <c r="F29" s="786"/>
      <c r="G29" s="786"/>
      <c r="H29" s="786"/>
      <c r="I29" s="786"/>
      <c r="J29" s="786"/>
      <c r="K29" s="786"/>
      <c r="L29" s="786"/>
      <c r="M29" s="797" t="s">
        <v>198</v>
      </c>
      <c r="N29" s="796"/>
      <c r="O29" s="798">
        <v>45710</v>
      </c>
      <c r="P29" s="799"/>
      <c r="Q29" s="797" t="s">
        <v>199</v>
      </c>
      <c r="R29" s="796"/>
    </row>
    <row r="30" spans="1:18">
      <c r="A30" s="787"/>
      <c r="B30" s="788"/>
      <c r="C30" s="789" t="s">
        <v>196</v>
      </c>
      <c r="D30" s="790" t="s">
        <v>217</v>
      </c>
      <c r="E30" s="786"/>
      <c r="F30" s="786"/>
      <c r="G30" s="786"/>
      <c r="H30" s="786"/>
      <c r="I30" s="786"/>
      <c r="J30" s="786"/>
      <c r="K30" s="786"/>
      <c r="L30" s="786"/>
      <c r="M30" s="797" t="s">
        <v>198</v>
      </c>
      <c r="N30" s="796"/>
      <c r="O30" s="798">
        <v>45710</v>
      </c>
      <c r="P30" s="799"/>
      <c r="Q30" s="797" t="s">
        <v>199</v>
      </c>
      <c r="R30" s="796"/>
    </row>
    <row r="31" spans="1:18">
      <c r="A31" s="787"/>
      <c r="B31" s="788"/>
      <c r="C31" s="789" t="s">
        <v>196</v>
      </c>
      <c r="D31" s="790" t="s">
        <v>218</v>
      </c>
      <c r="E31" s="786"/>
      <c r="F31" s="786"/>
      <c r="G31" s="786"/>
      <c r="H31" s="786"/>
      <c r="I31" s="786"/>
      <c r="J31" s="786"/>
      <c r="K31" s="786"/>
      <c r="L31" s="786"/>
      <c r="M31" s="797" t="s">
        <v>198</v>
      </c>
      <c r="N31" s="796"/>
      <c r="O31" s="798">
        <v>45710</v>
      </c>
      <c r="P31" s="799"/>
      <c r="Q31" s="797" t="s">
        <v>199</v>
      </c>
      <c r="R31" s="796"/>
    </row>
    <row r="32" spans="1:18">
      <c r="A32" s="787"/>
      <c r="B32" s="788"/>
      <c r="C32" s="789" t="s">
        <v>196</v>
      </c>
      <c r="D32" s="790" t="s">
        <v>219</v>
      </c>
      <c r="E32" s="786"/>
      <c r="F32" s="786"/>
      <c r="G32" s="786"/>
      <c r="H32" s="786"/>
      <c r="I32" s="786"/>
      <c r="J32" s="786"/>
      <c r="K32" s="786"/>
      <c r="L32" s="786"/>
      <c r="M32" s="797" t="s">
        <v>198</v>
      </c>
      <c r="N32" s="796"/>
      <c r="O32" s="798">
        <v>45710</v>
      </c>
      <c r="P32" s="799"/>
      <c r="Q32" s="797" t="s">
        <v>199</v>
      </c>
      <c r="R32" s="796"/>
    </row>
    <row r="33" spans="1:18">
      <c r="A33" s="787"/>
      <c r="B33" s="788"/>
      <c r="C33" s="789" t="s">
        <v>196</v>
      </c>
      <c r="D33" s="790" t="s">
        <v>220</v>
      </c>
      <c r="E33" s="786"/>
      <c r="F33" s="786"/>
      <c r="G33" s="786"/>
      <c r="H33" s="786"/>
      <c r="I33" s="786"/>
      <c r="J33" s="786"/>
      <c r="K33" s="786"/>
      <c r="L33" s="786"/>
      <c r="M33" s="797" t="s">
        <v>198</v>
      </c>
      <c r="N33" s="796"/>
      <c r="O33" s="798">
        <v>45710</v>
      </c>
      <c r="P33" s="799"/>
      <c r="Q33" s="797" t="s">
        <v>199</v>
      </c>
      <c r="R33" s="796"/>
    </row>
    <row r="34" spans="1:18">
      <c r="A34" s="787"/>
      <c r="B34" s="788"/>
      <c r="C34" s="789" t="s">
        <v>196</v>
      </c>
      <c r="D34" s="790" t="s">
        <v>221</v>
      </c>
      <c r="E34" s="786"/>
      <c r="F34" s="786"/>
      <c r="G34" s="786"/>
      <c r="H34" s="786"/>
      <c r="I34" s="786"/>
      <c r="J34" s="786"/>
      <c r="K34" s="786"/>
      <c r="L34" s="786"/>
      <c r="M34" s="797" t="s">
        <v>198</v>
      </c>
      <c r="N34" s="796"/>
      <c r="O34" s="798">
        <v>45710</v>
      </c>
      <c r="P34" s="799"/>
      <c r="Q34" s="797" t="s">
        <v>199</v>
      </c>
      <c r="R34" s="796"/>
    </row>
    <row r="35" spans="1:18">
      <c r="A35" s="787"/>
      <c r="B35" s="788"/>
      <c r="C35" s="789" t="s">
        <v>196</v>
      </c>
      <c r="D35" s="790" t="s">
        <v>222</v>
      </c>
      <c r="E35" s="786"/>
      <c r="F35" s="786"/>
      <c r="G35" s="786"/>
      <c r="H35" s="786"/>
      <c r="I35" s="786"/>
      <c r="J35" s="786"/>
      <c r="K35" s="786"/>
      <c r="L35" s="786"/>
      <c r="M35" s="797" t="s">
        <v>198</v>
      </c>
      <c r="N35" s="796"/>
      <c r="O35" s="798">
        <v>45710</v>
      </c>
      <c r="P35" s="799"/>
      <c r="Q35" s="797" t="s">
        <v>199</v>
      </c>
      <c r="R35" s="796"/>
    </row>
    <row r="36" spans="1:18">
      <c r="A36" s="787"/>
      <c r="B36" s="788"/>
      <c r="C36" s="789" t="s">
        <v>196</v>
      </c>
      <c r="D36" s="790" t="s">
        <v>223</v>
      </c>
      <c r="E36" s="786"/>
      <c r="F36" s="786"/>
      <c r="G36" s="786"/>
      <c r="H36" s="786"/>
      <c r="I36" s="786"/>
      <c r="J36" s="786"/>
      <c r="K36" s="786"/>
      <c r="L36" s="786"/>
      <c r="M36" s="797" t="s">
        <v>198</v>
      </c>
      <c r="N36" s="796"/>
      <c r="O36" s="798">
        <v>45710</v>
      </c>
      <c r="P36" s="799"/>
      <c r="Q36" s="797" t="s">
        <v>199</v>
      </c>
      <c r="R36" s="796"/>
    </row>
    <row r="37" spans="1:18">
      <c r="A37" s="787"/>
      <c r="B37" s="788"/>
      <c r="C37" s="789" t="s">
        <v>196</v>
      </c>
      <c r="D37" s="790" t="s">
        <v>224</v>
      </c>
      <c r="E37" s="786"/>
      <c r="F37" s="786"/>
      <c r="G37" s="786"/>
      <c r="H37" s="786"/>
      <c r="I37" s="786"/>
      <c r="J37" s="786"/>
      <c r="K37" s="786"/>
      <c r="L37" s="786"/>
      <c r="M37" s="797" t="s">
        <v>198</v>
      </c>
      <c r="N37" s="796"/>
      <c r="O37" s="798">
        <v>45710</v>
      </c>
      <c r="P37" s="799"/>
      <c r="Q37" s="797" t="s">
        <v>199</v>
      </c>
      <c r="R37" s="796"/>
    </row>
    <row r="38" spans="1:18">
      <c r="A38" s="787"/>
      <c r="B38" s="788"/>
      <c r="C38" s="789" t="s">
        <v>196</v>
      </c>
      <c r="D38" s="790" t="s">
        <v>225</v>
      </c>
      <c r="E38" s="786"/>
      <c r="F38" s="786"/>
      <c r="G38" s="786"/>
      <c r="H38" s="786"/>
      <c r="I38" s="786"/>
      <c r="J38" s="786"/>
      <c r="K38" s="786"/>
      <c r="L38" s="786"/>
      <c r="M38" s="797" t="s">
        <v>198</v>
      </c>
      <c r="N38" s="796"/>
      <c r="O38" s="798">
        <v>45710</v>
      </c>
      <c r="P38" s="799"/>
      <c r="Q38" s="797" t="s">
        <v>199</v>
      </c>
      <c r="R38" s="796"/>
    </row>
    <row r="39" spans="1:18">
      <c r="A39" s="787"/>
      <c r="B39" s="788"/>
      <c r="C39" s="789" t="s">
        <v>196</v>
      </c>
      <c r="D39" s="790" t="s">
        <v>226</v>
      </c>
      <c r="E39" s="786"/>
      <c r="F39" s="786"/>
      <c r="G39" s="786"/>
      <c r="H39" s="786"/>
      <c r="I39" s="786"/>
      <c r="J39" s="786"/>
      <c r="K39" s="786"/>
      <c r="L39" s="786"/>
      <c r="M39" s="797" t="s">
        <v>198</v>
      </c>
      <c r="N39" s="796"/>
      <c r="O39" s="798">
        <v>45710</v>
      </c>
      <c r="P39" s="799"/>
      <c r="Q39" s="797" t="s">
        <v>199</v>
      </c>
      <c r="R39" s="796"/>
    </row>
    <row r="40" spans="1:18">
      <c r="A40" s="787"/>
      <c r="B40" s="788"/>
      <c r="C40" s="789" t="s">
        <v>196</v>
      </c>
      <c r="D40" s="790" t="s">
        <v>227</v>
      </c>
      <c r="E40" s="786"/>
      <c r="F40" s="786"/>
      <c r="G40" s="786"/>
      <c r="H40" s="786"/>
      <c r="I40" s="786"/>
      <c r="J40" s="786"/>
      <c r="K40" s="786"/>
      <c r="L40" s="786"/>
      <c r="M40" s="797" t="s">
        <v>198</v>
      </c>
      <c r="N40" s="796"/>
      <c r="O40" s="798">
        <v>45710</v>
      </c>
      <c r="P40" s="799"/>
      <c r="Q40" s="797" t="s">
        <v>199</v>
      </c>
      <c r="R40" s="796"/>
    </row>
    <row r="41" spans="1:18">
      <c r="A41" s="787"/>
      <c r="B41" s="788"/>
      <c r="C41" s="789" t="s">
        <v>196</v>
      </c>
      <c r="D41" s="786" t="s">
        <v>228</v>
      </c>
      <c r="E41" s="786"/>
      <c r="F41" s="786"/>
      <c r="G41" s="786"/>
      <c r="H41" s="786"/>
      <c r="I41" s="786"/>
      <c r="J41" s="786"/>
      <c r="K41" s="786"/>
      <c r="L41" s="786"/>
      <c r="M41" s="797" t="s">
        <v>198</v>
      </c>
      <c r="N41" s="796"/>
      <c r="O41" s="798">
        <v>45710</v>
      </c>
      <c r="P41" s="799"/>
      <c r="Q41" s="797" t="s">
        <v>199</v>
      </c>
      <c r="R41" s="796"/>
    </row>
    <row r="42" spans="1:18">
      <c r="A42" s="787"/>
      <c r="B42" s="788"/>
      <c r="C42" s="789" t="s">
        <v>196</v>
      </c>
      <c r="D42" s="786" t="s">
        <v>229</v>
      </c>
      <c r="E42" s="786"/>
      <c r="F42" s="786"/>
      <c r="G42" s="786"/>
      <c r="H42" s="786"/>
      <c r="I42" s="786"/>
      <c r="J42" s="786"/>
      <c r="K42" s="786"/>
      <c r="L42" s="786"/>
      <c r="M42" s="797" t="s">
        <v>198</v>
      </c>
      <c r="N42" s="796"/>
      <c r="O42" s="798">
        <v>45710</v>
      </c>
      <c r="P42" s="799"/>
      <c r="Q42" s="797" t="s">
        <v>199</v>
      </c>
      <c r="R42" s="796"/>
    </row>
    <row r="43" spans="1:18">
      <c r="A43" s="787"/>
      <c r="B43" s="788"/>
      <c r="C43" s="789" t="s">
        <v>196</v>
      </c>
      <c r="D43" s="790" t="s">
        <v>230</v>
      </c>
      <c r="E43" s="786"/>
      <c r="F43" s="786"/>
      <c r="G43" s="786"/>
      <c r="H43" s="786"/>
      <c r="I43" s="786"/>
      <c r="J43" s="786"/>
      <c r="K43" s="786"/>
      <c r="L43" s="786"/>
      <c r="M43" s="797" t="s">
        <v>198</v>
      </c>
      <c r="N43" s="796"/>
      <c r="O43" s="798">
        <v>45710</v>
      </c>
      <c r="P43" s="799"/>
      <c r="Q43" s="797" t="s">
        <v>199</v>
      </c>
      <c r="R43" s="796"/>
    </row>
    <row r="44" spans="1:18">
      <c r="A44" s="787"/>
      <c r="B44" s="788"/>
      <c r="C44" s="789" t="s">
        <v>196</v>
      </c>
      <c r="D44" s="790" t="s">
        <v>231</v>
      </c>
      <c r="E44" s="786"/>
      <c r="F44" s="786"/>
      <c r="G44" s="786"/>
      <c r="H44" s="786"/>
      <c r="I44" s="786"/>
      <c r="J44" s="786"/>
      <c r="K44" s="786"/>
      <c r="L44" s="786"/>
      <c r="M44" s="797" t="s">
        <v>198</v>
      </c>
      <c r="N44" s="796"/>
      <c r="O44" s="798">
        <v>45710</v>
      </c>
      <c r="P44" s="799"/>
      <c r="Q44" s="797" t="s">
        <v>199</v>
      </c>
      <c r="R44" s="796"/>
    </row>
    <row r="45" spans="1:18">
      <c r="A45" s="787"/>
      <c r="B45" s="788"/>
      <c r="C45" s="789" t="s">
        <v>196</v>
      </c>
      <c r="D45" s="790" t="s">
        <v>206</v>
      </c>
      <c r="E45" s="786"/>
      <c r="F45" s="786"/>
      <c r="G45" s="786"/>
      <c r="H45" s="786"/>
      <c r="I45" s="786"/>
      <c r="J45" s="786"/>
      <c r="K45" s="786"/>
      <c r="L45" s="786"/>
      <c r="M45" s="797" t="s">
        <v>198</v>
      </c>
      <c r="N45" s="796"/>
      <c r="O45" s="798">
        <v>45710</v>
      </c>
      <c r="P45" s="799"/>
      <c r="Q45" s="797" t="s">
        <v>199</v>
      </c>
      <c r="R45" s="796"/>
    </row>
    <row r="46" spans="1:18">
      <c r="A46" s="787"/>
      <c r="B46" s="788"/>
      <c r="C46" s="789" t="s">
        <v>196</v>
      </c>
      <c r="D46" s="790" t="s">
        <v>232</v>
      </c>
      <c r="E46" s="786"/>
      <c r="F46" s="786"/>
      <c r="G46" s="786"/>
      <c r="H46" s="786"/>
      <c r="I46" s="786"/>
      <c r="J46" s="786"/>
      <c r="K46" s="786"/>
      <c r="L46" s="786"/>
      <c r="M46" s="797" t="s">
        <v>198</v>
      </c>
      <c r="N46" s="796"/>
      <c r="O46" s="798">
        <v>45710</v>
      </c>
      <c r="P46" s="799"/>
      <c r="Q46" s="797" t="s">
        <v>199</v>
      </c>
      <c r="R46" s="796"/>
    </row>
    <row r="47" spans="1:18">
      <c r="A47" s="787"/>
      <c r="B47" s="788"/>
      <c r="C47" s="789" t="s">
        <v>196</v>
      </c>
      <c r="D47" s="790" t="s">
        <v>233</v>
      </c>
      <c r="E47" s="786"/>
      <c r="F47" s="786"/>
      <c r="G47" s="786"/>
      <c r="H47" s="786"/>
      <c r="I47" s="786"/>
      <c r="J47" s="786"/>
      <c r="K47" s="786"/>
      <c r="L47" s="786"/>
      <c r="M47" s="797" t="s">
        <v>198</v>
      </c>
      <c r="N47" s="796"/>
      <c r="O47" s="798">
        <v>45710</v>
      </c>
      <c r="P47" s="799"/>
      <c r="Q47" s="797" t="s">
        <v>199</v>
      </c>
      <c r="R47" s="796"/>
    </row>
    <row r="48" spans="1:18">
      <c r="A48" s="787"/>
      <c r="B48" s="788"/>
      <c r="C48" s="789" t="s">
        <v>196</v>
      </c>
      <c r="D48" s="790" t="s">
        <v>234</v>
      </c>
      <c r="E48" s="786"/>
      <c r="F48" s="786"/>
      <c r="G48" s="786"/>
      <c r="H48" s="786"/>
      <c r="I48" s="786"/>
      <c r="J48" s="786"/>
      <c r="K48" s="786"/>
      <c r="L48" s="786"/>
      <c r="M48" s="797" t="s">
        <v>198</v>
      </c>
      <c r="N48" s="796"/>
      <c r="O48" s="798">
        <v>45710</v>
      </c>
      <c r="P48" s="799"/>
      <c r="Q48" s="797" t="s">
        <v>199</v>
      </c>
      <c r="R48" s="796"/>
    </row>
    <row r="49" spans="1:18">
      <c r="A49" s="787"/>
      <c r="B49" s="788"/>
      <c r="C49" s="789" t="s">
        <v>196</v>
      </c>
      <c r="D49" s="786" t="s">
        <v>235</v>
      </c>
      <c r="E49" s="786"/>
      <c r="F49" s="786"/>
      <c r="G49" s="786"/>
      <c r="H49" s="786"/>
      <c r="I49" s="786"/>
      <c r="J49" s="786"/>
      <c r="K49" s="786"/>
      <c r="L49" s="786"/>
      <c r="M49" s="797" t="s">
        <v>198</v>
      </c>
      <c r="N49" s="796"/>
      <c r="O49" s="798">
        <v>45710</v>
      </c>
      <c r="P49" s="799"/>
      <c r="Q49" s="797" t="s">
        <v>199</v>
      </c>
      <c r="R49" s="796"/>
    </row>
    <row r="50" spans="1:18">
      <c r="A50" s="787"/>
      <c r="B50" s="788"/>
      <c r="C50" s="789" t="s">
        <v>196</v>
      </c>
      <c r="D50" s="790" t="s">
        <v>236</v>
      </c>
      <c r="E50" s="786"/>
      <c r="F50" s="786"/>
      <c r="G50" s="786"/>
      <c r="H50" s="786"/>
      <c r="I50" s="786"/>
      <c r="J50" s="786"/>
      <c r="K50" s="786"/>
      <c r="L50" s="786"/>
      <c r="M50" s="797" t="s">
        <v>198</v>
      </c>
      <c r="N50" s="796"/>
      <c r="O50" s="798">
        <v>45710</v>
      </c>
      <c r="P50" s="799"/>
      <c r="Q50" s="797" t="s">
        <v>199</v>
      </c>
      <c r="R50" s="796"/>
    </row>
    <row r="51" spans="1:18">
      <c r="A51" s="787"/>
      <c r="B51" s="788"/>
      <c r="C51" s="789" t="s">
        <v>196</v>
      </c>
      <c r="D51" s="790" t="s">
        <v>237</v>
      </c>
      <c r="E51" s="786"/>
      <c r="F51" s="786"/>
      <c r="G51" s="786"/>
      <c r="H51" s="786"/>
      <c r="I51" s="786"/>
      <c r="J51" s="786"/>
      <c r="K51" s="786"/>
      <c r="L51" s="786"/>
      <c r="M51" s="797" t="s">
        <v>198</v>
      </c>
      <c r="N51" s="796"/>
      <c r="O51" s="798">
        <v>45710</v>
      </c>
      <c r="P51" s="799"/>
      <c r="Q51" s="797" t="s">
        <v>199</v>
      </c>
      <c r="R51" s="796"/>
    </row>
    <row r="52" spans="1:18">
      <c r="A52" s="787"/>
      <c r="B52" s="788"/>
      <c r="C52" s="789" t="s">
        <v>196</v>
      </c>
      <c r="D52" s="790" t="s">
        <v>238</v>
      </c>
      <c r="E52" s="786"/>
      <c r="F52" s="786"/>
      <c r="G52" s="786"/>
      <c r="H52" s="786"/>
      <c r="I52" s="786"/>
      <c r="J52" s="786"/>
      <c r="K52" s="786"/>
      <c r="L52" s="786"/>
      <c r="M52" s="797" t="s">
        <v>198</v>
      </c>
      <c r="N52" s="796"/>
      <c r="O52" s="798">
        <v>45710</v>
      </c>
      <c r="P52" s="799"/>
      <c r="Q52" s="797" t="s">
        <v>199</v>
      </c>
      <c r="R52" s="796"/>
    </row>
    <row r="53" spans="1:18">
      <c r="A53" s="787"/>
      <c r="B53" s="788"/>
      <c r="C53" s="789" t="s">
        <v>196</v>
      </c>
      <c r="D53" s="790" t="s">
        <v>239</v>
      </c>
      <c r="E53" s="786"/>
      <c r="F53" s="786"/>
      <c r="G53" s="786"/>
      <c r="H53" s="786"/>
      <c r="I53" s="786"/>
      <c r="J53" s="786"/>
      <c r="K53" s="786"/>
      <c r="L53" s="786"/>
      <c r="M53" s="797" t="s">
        <v>198</v>
      </c>
      <c r="N53" s="796"/>
      <c r="O53" s="798">
        <v>45710</v>
      </c>
      <c r="P53" s="799"/>
      <c r="Q53" s="797" t="s">
        <v>199</v>
      </c>
      <c r="R53" s="796"/>
    </row>
    <row r="54" spans="1:23">
      <c r="A54" s="787"/>
      <c r="B54" s="788"/>
      <c r="C54" s="789" t="s">
        <v>196</v>
      </c>
      <c r="D54" s="790" t="s">
        <v>240</v>
      </c>
      <c r="E54" s="786"/>
      <c r="F54" s="786"/>
      <c r="G54" s="786"/>
      <c r="H54" s="786"/>
      <c r="I54" s="786"/>
      <c r="J54" s="786"/>
      <c r="K54" s="786"/>
      <c r="L54" s="786"/>
      <c r="M54" s="797" t="s">
        <v>198</v>
      </c>
      <c r="N54" s="796"/>
      <c r="O54" s="798">
        <v>45710</v>
      </c>
      <c r="P54" s="799"/>
      <c r="Q54" s="797" t="s">
        <v>199</v>
      </c>
      <c r="R54" s="796"/>
      <c r="U54" s="801"/>
      <c r="W54" s="802"/>
    </row>
    <row r="55" spans="1:18">
      <c r="A55" s="787"/>
      <c r="B55" s="788"/>
      <c r="C55" s="789" t="s">
        <v>196</v>
      </c>
      <c r="D55" s="790" t="s">
        <v>241</v>
      </c>
      <c r="E55" s="786"/>
      <c r="F55" s="786"/>
      <c r="G55" s="786"/>
      <c r="H55" s="786"/>
      <c r="I55" s="786"/>
      <c r="J55" s="786"/>
      <c r="K55" s="786"/>
      <c r="L55" s="786"/>
      <c r="M55" s="797" t="s">
        <v>198</v>
      </c>
      <c r="N55" s="796"/>
      <c r="O55" s="798">
        <v>45710</v>
      </c>
      <c r="P55" s="799"/>
      <c r="Q55" s="797" t="s">
        <v>199</v>
      </c>
      <c r="R55" s="796"/>
    </row>
    <row r="56" spans="1:18">
      <c r="A56" s="787"/>
      <c r="B56" s="788"/>
      <c r="C56" s="789" t="s">
        <v>196</v>
      </c>
      <c r="D56" s="790" t="s">
        <v>242</v>
      </c>
      <c r="E56" s="786"/>
      <c r="F56" s="786"/>
      <c r="G56" s="786"/>
      <c r="H56" s="786"/>
      <c r="I56" s="786"/>
      <c r="J56" s="786"/>
      <c r="K56" s="786"/>
      <c r="L56" s="786"/>
      <c r="M56" s="797" t="s">
        <v>198</v>
      </c>
      <c r="N56" s="796"/>
      <c r="O56" s="798">
        <v>45710</v>
      </c>
      <c r="P56" s="799"/>
      <c r="Q56" s="797" t="s">
        <v>199</v>
      </c>
      <c r="R56" s="796"/>
    </row>
    <row r="57" spans="1:18">
      <c r="A57" s="787"/>
      <c r="B57" s="788"/>
      <c r="C57" s="789" t="s">
        <v>196</v>
      </c>
      <c r="D57" s="790" t="s">
        <v>243</v>
      </c>
      <c r="E57" s="786"/>
      <c r="F57" s="786"/>
      <c r="G57" s="786"/>
      <c r="H57" s="786"/>
      <c r="I57" s="786"/>
      <c r="J57" s="786"/>
      <c r="K57" s="786"/>
      <c r="L57" s="786"/>
      <c r="M57" s="797" t="s">
        <v>198</v>
      </c>
      <c r="N57" s="796"/>
      <c r="O57" s="798">
        <v>45710</v>
      </c>
      <c r="P57" s="799"/>
      <c r="Q57" s="797" t="s">
        <v>199</v>
      </c>
      <c r="R57" s="796"/>
    </row>
    <row r="58" spans="1:18">
      <c r="A58" s="787"/>
      <c r="B58" s="788"/>
      <c r="C58" s="789" t="s">
        <v>196</v>
      </c>
      <c r="D58" s="790" t="s">
        <v>244</v>
      </c>
      <c r="E58" s="786"/>
      <c r="F58" s="786"/>
      <c r="G58" s="786"/>
      <c r="H58" s="786"/>
      <c r="I58" s="786"/>
      <c r="J58" s="786"/>
      <c r="K58" s="786"/>
      <c r="L58" s="786"/>
      <c r="M58" s="797" t="s">
        <v>198</v>
      </c>
      <c r="N58" s="796"/>
      <c r="O58" s="798">
        <v>45710</v>
      </c>
      <c r="P58" s="799"/>
      <c r="Q58" s="797" t="s">
        <v>199</v>
      </c>
      <c r="R58" s="796"/>
    </row>
    <row r="59" spans="1:18">
      <c r="A59" s="787"/>
      <c r="B59" s="788"/>
      <c r="C59" s="789" t="s">
        <v>196</v>
      </c>
      <c r="D59" s="790" t="s">
        <v>245</v>
      </c>
      <c r="E59" s="786"/>
      <c r="F59" s="786"/>
      <c r="G59" s="786"/>
      <c r="H59" s="786"/>
      <c r="I59" s="786"/>
      <c r="J59" s="786"/>
      <c r="K59" s="786"/>
      <c r="L59" s="786"/>
      <c r="M59" s="797" t="s">
        <v>198</v>
      </c>
      <c r="N59" s="796"/>
      <c r="O59" s="798">
        <v>45710</v>
      </c>
      <c r="P59" s="799"/>
      <c r="Q59" s="797" t="s">
        <v>199</v>
      </c>
      <c r="R59" s="796"/>
    </row>
    <row r="60" spans="1:18">
      <c r="A60" s="787"/>
      <c r="B60" s="788"/>
      <c r="C60" s="789" t="s">
        <v>196</v>
      </c>
      <c r="D60" s="790" t="s">
        <v>246</v>
      </c>
      <c r="E60" s="786"/>
      <c r="F60" s="786"/>
      <c r="G60" s="786"/>
      <c r="H60" s="786"/>
      <c r="I60" s="786"/>
      <c r="J60" s="786"/>
      <c r="K60" s="786"/>
      <c r="L60" s="786"/>
      <c r="M60" s="797" t="s">
        <v>198</v>
      </c>
      <c r="N60" s="796"/>
      <c r="O60" s="798">
        <v>45710</v>
      </c>
      <c r="P60" s="799"/>
      <c r="Q60" s="797" t="s">
        <v>199</v>
      </c>
      <c r="R60" s="796"/>
    </row>
    <row r="61" spans="1:18">
      <c r="A61" s="787"/>
      <c r="B61" s="788"/>
      <c r="C61" s="789" t="s">
        <v>196</v>
      </c>
      <c r="D61" s="790" t="s">
        <v>247</v>
      </c>
      <c r="E61" s="786"/>
      <c r="F61" s="786"/>
      <c r="G61" s="786"/>
      <c r="H61" s="786"/>
      <c r="I61" s="786"/>
      <c r="J61" s="786"/>
      <c r="K61" s="786"/>
      <c r="L61" s="786"/>
      <c r="M61" s="797" t="s">
        <v>198</v>
      </c>
      <c r="N61" s="796"/>
      <c r="O61" s="798">
        <v>45710</v>
      </c>
      <c r="P61" s="799"/>
      <c r="Q61" s="797" t="s">
        <v>199</v>
      </c>
      <c r="R61" s="796"/>
    </row>
    <row r="62" spans="1:18">
      <c r="A62" s="787"/>
      <c r="B62" s="788"/>
      <c r="C62" s="789" t="s">
        <v>196</v>
      </c>
      <c r="D62" s="790" t="s">
        <v>248</v>
      </c>
      <c r="E62" s="786"/>
      <c r="F62" s="786"/>
      <c r="G62" s="786"/>
      <c r="H62" s="786"/>
      <c r="I62" s="786"/>
      <c r="J62" s="786"/>
      <c r="K62" s="786"/>
      <c r="L62" s="786"/>
      <c r="M62" s="797" t="s">
        <v>198</v>
      </c>
      <c r="N62" s="796"/>
      <c r="O62" s="798">
        <v>45710</v>
      </c>
      <c r="P62" s="799"/>
      <c r="Q62" s="797" t="s">
        <v>199</v>
      </c>
      <c r="R62" s="796"/>
    </row>
    <row r="63" spans="1:18">
      <c r="A63" s="787"/>
      <c r="B63" s="788"/>
      <c r="C63" s="789" t="s">
        <v>196</v>
      </c>
      <c r="D63" s="790" t="s">
        <v>249</v>
      </c>
      <c r="E63" s="786"/>
      <c r="F63" s="786"/>
      <c r="G63" s="786"/>
      <c r="H63" s="786"/>
      <c r="I63" s="786"/>
      <c r="J63" s="786"/>
      <c r="K63" s="786"/>
      <c r="L63" s="786"/>
      <c r="M63" s="797" t="s">
        <v>198</v>
      </c>
      <c r="N63" s="796"/>
      <c r="O63" s="798">
        <v>45710</v>
      </c>
      <c r="P63" s="799"/>
      <c r="Q63" s="797" t="s">
        <v>199</v>
      </c>
      <c r="R63" s="796"/>
    </row>
    <row r="64" spans="1:18">
      <c r="A64" s="787"/>
      <c r="B64" s="788"/>
      <c r="C64" s="789" t="s">
        <v>196</v>
      </c>
      <c r="D64" s="790" t="s">
        <v>250</v>
      </c>
      <c r="E64" s="786"/>
      <c r="F64" s="786"/>
      <c r="G64" s="786"/>
      <c r="H64" s="786"/>
      <c r="I64" s="786"/>
      <c r="J64" s="786"/>
      <c r="K64" s="786"/>
      <c r="L64" s="786"/>
      <c r="M64" s="797" t="s">
        <v>198</v>
      </c>
      <c r="N64" s="796"/>
      <c r="O64" s="798">
        <v>45710</v>
      </c>
      <c r="P64" s="799"/>
      <c r="Q64" s="797" t="s">
        <v>199</v>
      </c>
      <c r="R64" s="796"/>
    </row>
    <row r="65" spans="1:18">
      <c r="A65" s="787"/>
      <c r="B65" s="788"/>
      <c r="C65" s="789" t="s">
        <v>196</v>
      </c>
      <c r="D65" s="790" t="s">
        <v>251</v>
      </c>
      <c r="E65" s="786"/>
      <c r="F65" s="786"/>
      <c r="G65" s="786"/>
      <c r="H65" s="786"/>
      <c r="I65" s="786"/>
      <c r="J65" s="786"/>
      <c r="K65" s="786"/>
      <c r="L65" s="786"/>
      <c r="M65" s="797" t="s">
        <v>198</v>
      </c>
      <c r="N65" s="796"/>
      <c r="O65" s="798">
        <v>45710</v>
      </c>
      <c r="P65" s="799"/>
      <c r="Q65" s="797" t="s">
        <v>199</v>
      </c>
      <c r="R65" s="796"/>
    </row>
    <row r="66" spans="1:18">
      <c r="A66" s="787"/>
      <c r="B66" s="788"/>
      <c r="C66" s="789" t="s">
        <v>196</v>
      </c>
      <c r="D66" s="790" t="s">
        <v>252</v>
      </c>
      <c r="E66" s="786"/>
      <c r="F66" s="786"/>
      <c r="G66" s="786"/>
      <c r="H66" s="786"/>
      <c r="I66" s="786"/>
      <c r="J66" s="786"/>
      <c r="K66" s="786"/>
      <c r="L66" s="786"/>
      <c r="M66" s="797" t="s">
        <v>198</v>
      </c>
      <c r="N66" s="796"/>
      <c r="O66" s="798">
        <v>45710</v>
      </c>
      <c r="P66" s="799"/>
      <c r="Q66" s="797" t="s">
        <v>199</v>
      </c>
      <c r="R66" s="796"/>
    </row>
    <row r="67" spans="1:18">
      <c r="A67" s="787"/>
      <c r="B67" s="788"/>
      <c r="C67" s="789" t="s">
        <v>196</v>
      </c>
      <c r="D67" s="790" t="s">
        <v>253</v>
      </c>
      <c r="E67" s="786"/>
      <c r="F67" s="786"/>
      <c r="G67" s="786"/>
      <c r="H67" s="786"/>
      <c r="I67" s="786"/>
      <c r="J67" s="786"/>
      <c r="K67" s="786"/>
      <c r="L67" s="786"/>
      <c r="M67" s="797" t="s">
        <v>198</v>
      </c>
      <c r="N67" s="796"/>
      <c r="O67" s="798">
        <v>45710</v>
      </c>
      <c r="P67" s="799"/>
      <c r="Q67" s="797" t="s">
        <v>199</v>
      </c>
      <c r="R67" s="796"/>
    </row>
    <row r="68" spans="1:18">
      <c r="A68" s="787"/>
      <c r="B68" s="788"/>
      <c r="C68" s="789" t="s">
        <v>196</v>
      </c>
      <c r="D68" s="790" t="s">
        <v>254</v>
      </c>
      <c r="E68" s="786"/>
      <c r="F68" s="786"/>
      <c r="G68" s="786"/>
      <c r="H68" s="786"/>
      <c r="I68" s="786"/>
      <c r="J68" s="786"/>
      <c r="K68" s="786"/>
      <c r="L68" s="786"/>
      <c r="M68" s="797" t="s">
        <v>198</v>
      </c>
      <c r="N68" s="796"/>
      <c r="O68" s="798">
        <v>45710</v>
      </c>
      <c r="P68" s="799"/>
      <c r="Q68" s="797" t="s">
        <v>199</v>
      </c>
      <c r="R68" s="796"/>
    </row>
    <row r="69" spans="1:18">
      <c r="A69" s="787"/>
      <c r="B69" s="788"/>
      <c r="C69" s="789" t="s">
        <v>196</v>
      </c>
      <c r="D69" s="790" t="s">
        <v>255</v>
      </c>
      <c r="E69" s="786"/>
      <c r="F69" s="786"/>
      <c r="G69" s="786"/>
      <c r="H69" s="786"/>
      <c r="I69" s="786"/>
      <c r="J69" s="786"/>
      <c r="K69" s="786"/>
      <c r="L69" s="786"/>
      <c r="M69" s="797" t="s">
        <v>198</v>
      </c>
      <c r="N69" s="796"/>
      <c r="O69" s="798">
        <v>45710</v>
      </c>
      <c r="P69" s="799"/>
      <c r="Q69" s="797" t="s">
        <v>199</v>
      </c>
      <c r="R69" s="796"/>
    </row>
    <row r="70" spans="1:18">
      <c r="A70" s="787"/>
      <c r="B70" s="788"/>
      <c r="C70" s="789" t="s">
        <v>196</v>
      </c>
      <c r="D70" s="790" t="s">
        <v>256</v>
      </c>
      <c r="E70" s="786"/>
      <c r="F70" s="786"/>
      <c r="G70" s="786"/>
      <c r="H70" s="786"/>
      <c r="I70" s="786"/>
      <c r="J70" s="786"/>
      <c r="K70" s="786"/>
      <c r="L70" s="786"/>
      <c r="M70" s="797" t="s">
        <v>198</v>
      </c>
      <c r="N70" s="796"/>
      <c r="O70" s="798">
        <v>45710</v>
      </c>
      <c r="P70" s="799"/>
      <c r="Q70" s="797" t="s">
        <v>199</v>
      </c>
      <c r="R70" s="796"/>
    </row>
    <row r="71" spans="1:18">
      <c r="A71" s="787"/>
      <c r="B71" s="788"/>
      <c r="C71" s="789" t="s">
        <v>196</v>
      </c>
      <c r="D71" s="790" t="s">
        <v>257</v>
      </c>
      <c r="E71" s="786"/>
      <c r="F71" s="786"/>
      <c r="G71" s="786"/>
      <c r="H71" s="786"/>
      <c r="I71" s="786"/>
      <c r="J71" s="786"/>
      <c r="K71" s="786"/>
      <c r="L71" s="786"/>
      <c r="M71" s="797" t="s">
        <v>198</v>
      </c>
      <c r="N71" s="796"/>
      <c r="O71" s="798">
        <v>45710</v>
      </c>
      <c r="P71" s="799"/>
      <c r="Q71" s="797" t="s">
        <v>199</v>
      </c>
      <c r="R71" s="796"/>
    </row>
    <row r="72" spans="1:18">
      <c r="A72" s="787"/>
      <c r="B72" s="788"/>
      <c r="C72" s="789" t="s">
        <v>196</v>
      </c>
      <c r="D72" s="790" t="s">
        <v>258</v>
      </c>
      <c r="E72" s="786"/>
      <c r="F72" s="786"/>
      <c r="G72" s="786"/>
      <c r="H72" s="786"/>
      <c r="I72" s="786"/>
      <c r="J72" s="786"/>
      <c r="K72" s="786"/>
      <c r="L72" s="786"/>
      <c r="M72" s="797" t="s">
        <v>198</v>
      </c>
      <c r="N72" s="796"/>
      <c r="O72" s="798">
        <v>45710</v>
      </c>
      <c r="P72" s="799"/>
      <c r="Q72" s="797" t="s">
        <v>199</v>
      </c>
      <c r="R72" s="796"/>
    </row>
    <row r="73" spans="1:18">
      <c r="A73" s="787"/>
      <c r="B73" s="788"/>
      <c r="C73" s="789" t="s">
        <v>196</v>
      </c>
      <c r="D73" s="790" t="s">
        <v>259</v>
      </c>
      <c r="E73" s="786"/>
      <c r="F73" s="786"/>
      <c r="G73" s="786"/>
      <c r="H73" s="786"/>
      <c r="I73" s="786"/>
      <c r="J73" s="786"/>
      <c r="K73" s="786"/>
      <c r="L73" s="786"/>
      <c r="M73" s="797" t="s">
        <v>198</v>
      </c>
      <c r="N73" s="796"/>
      <c r="O73" s="798">
        <v>45710</v>
      </c>
      <c r="P73" s="799"/>
      <c r="Q73" s="797" t="s">
        <v>199</v>
      </c>
      <c r="R73" s="796"/>
    </row>
    <row r="74" spans="1:18">
      <c r="A74" s="787"/>
      <c r="B74" s="788"/>
      <c r="C74" s="789" t="s">
        <v>196</v>
      </c>
      <c r="D74" s="790" t="s">
        <v>260</v>
      </c>
      <c r="E74" s="786"/>
      <c r="F74" s="786"/>
      <c r="G74" s="786"/>
      <c r="H74" s="786"/>
      <c r="I74" s="786"/>
      <c r="J74" s="786"/>
      <c r="K74" s="786"/>
      <c r="L74" s="786"/>
      <c r="M74" s="797" t="s">
        <v>198</v>
      </c>
      <c r="N74" s="796"/>
      <c r="O74" s="798">
        <v>45710</v>
      </c>
      <c r="P74" s="799"/>
      <c r="Q74" s="797" t="s">
        <v>199</v>
      </c>
      <c r="R74" s="796"/>
    </row>
    <row r="75" spans="1:18">
      <c r="A75" s="787"/>
      <c r="B75" s="788"/>
      <c r="C75" s="789" t="s">
        <v>196</v>
      </c>
      <c r="D75" s="790" t="s">
        <v>261</v>
      </c>
      <c r="E75" s="786"/>
      <c r="F75" s="786"/>
      <c r="G75" s="786"/>
      <c r="H75" s="786"/>
      <c r="I75" s="786"/>
      <c r="J75" s="786"/>
      <c r="K75" s="786"/>
      <c r="L75" s="786"/>
      <c r="M75" s="797" t="s">
        <v>198</v>
      </c>
      <c r="N75" s="796"/>
      <c r="O75" s="798">
        <v>45710</v>
      </c>
      <c r="P75" s="799"/>
      <c r="Q75" s="797" t="s">
        <v>199</v>
      </c>
      <c r="R75" s="796"/>
    </row>
    <row r="76" spans="1:18">
      <c r="A76" s="787"/>
      <c r="B76" s="788"/>
      <c r="C76" s="789" t="s">
        <v>196</v>
      </c>
      <c r="D76" s="790" t="s">
        <v>262</v>
      </c>
      <c r="E76" s="786"/>
      <c r="F76" s="786"/>
      <c r="G76" s="786"/>
      <c r="H76" s="786"/>
      <c r="I76" s="786"/>
      <c r="J76" s="786"/>
      <c r="K76" s="786"/>
      <c r="L76" s="786"/>
      <c r="M76" s="797" t="s">
        <v>198</v>
      </c>
      <c r="N76" s="796"/>
      <c r="O76" s="798">
        <v>45710</v>
      </c>
      <c r="P76" s="799"/>
      <c r="Q76" s="797" t="s">
        <v>199</v>
      </c>
      <c r="R76" s="796"/>
    </row>
    <row r="77" spans="1:18">
      <c r="A77" s="787"/>
      <c r="B77" s="788"/>
      <c r="C77" s="789" t="s">
        <v>196</v>
      </c>
      <c r="D77" s="790" t="s">
        <v>263</v>
      </c>
      <c r="E77" s="786"/>
      <c r="F77" s="786"/>
      <c r="G77" s="786"/>
      <c r="H77" s="786"/>
      <c r="I77" s="786"/>
      <c r="J77" s="786"/>
      <c r="K77" s="786"/>
      <c r="L77" s="786"/>
      <c r="M77" s="797" t="s">
        <v>198</v>
      </c>
      <c r="N77" s="796"/>
      <c r="O77" s="798">
        <v>45710</v>
      </c>
      <c r="P77" s="799"/>
      <c r="Q77" s="797" t="s">
        <v>199</v>
      </c>
      <c r="R77" s="796"/>
    </row>
    <row r="78" spans="1:18">
      <c r="A78" s="787"/>
      <c r="B78" s="788"/>
      <c r="C78" s="789" t="s">
        <v>196</v>
      </c>
      <c r="D78" s="790" t="s">
        <v>264</v>
      </c>
      <c r="E78" s="786"/>
      <c r="F78" s="786"/>
      <c r="G78" s="786"/>
      <c r="H78" s="786"/>
      <c r="I78" s="786"/>
      <c r="J78" s="786"/>
      <c r="K78" s="786"/>
      <c r="L78" s="786"/>
      <c r="M78" s="797" t="s">
        <v>198</v>
      </c>
      <c r="N78" s="796"/>
      <c r="O78" s="798">
        <v>45710</v>
      </c>
      <c r="P78" s="799"/>
      <c r="Q78" s="797" t="s">
        <v>199</v>
      </c>
      <c r="R78" s="796"/>
    </row>
    <row r="79" spans="1:18">
      <c r="A79" s="787"/>
      <c r="B79" s="788"/>
      <c r="C79" s="789" t="s">
        <v>196</v>
      </c>
      <c r="D79" s="790" t="s">
        <v>265</v>
      </c>
      <c r="E79" s="786"/>
      <c r="F79" s="786"/>
      <c r="G79" s="786"/>
      <c r="H79" s="786"/>
      <c r="I79" s="786"/>
      <c r="J79" s="786"/>
      <c r="K79" s="786"/>
      <c r="L79" s="786"/>
      <c r="M79" s="797" t="s">
        <v>198</v>
      </c>
      <c r="N79" s="796"/>
      <c r="O79" s="798">
        <v>45710</v>
      </c>
      <c r="P79" s="799"/>
      <c r="Q79" s="797" t="s">
        <v>199</v>
      </c>
      <c r="R79" s="796"/>
    </row>
    <row r="80" spans="1:18">
      <c r="A80" s="787"/>
      <c r="B80" s="788"/>
      <c r="C80" s="789" t="s">
        <v>196</v>
      </c>
      <c r="D80" s="790" t="s">
        <v>266</v>
      </c>
      <c r="E80" s="786"/>
      <c r="F80" s="786"/>
      <c r="G80" s="786"/>
      <c r="H80" s="786"/>
      <c r="I80" s="786"/>
      <c r="J80" s="786"/>
      <c r="K80" s="786"/>
      <c r="L80" s="786"/>
      <c r="M80" s="797" t="s">
        <v>198</v>
      </c>
      <c r="N80" s="796"/>
      <c r="O80" s="798">
        <v>45710</v>
      </c>
      <c r="P80" s="799"/>
      <c r="Q80" s="797" t="s">
        <v>199</v>
      </c>
      <c r="R80" s="796"/>
    </row>
    <row r="81" spans="1:18">
      <c r="A81" s="787"/>
      <c r="B81" s="788"/>
      <c r="C81" s="789" t="s">
        <v>196</v>
      </c>
      <c r="D81" s="790" t="s">
        <v>267</v>
      </c>
      <c r="E81" s="786"/>
      <c r="F81" s="786"/>
      <c r="G81" s="786"/>
      <c r="H81" s="786"/>
      <c r="I81" s="786"/>
      <c r="J81" s="786"/>
      <c r="K81" s="786"/>
      <c r="L81" s="786"/>
      <c r="M81" s="797" t="s">
        <v>198</v>
      </c>
      <c r="N81" s="796"/>
      <c r="O81" s="798">
        <v>45710</v>
      </c>
      <c r="P81" s="799"/>
      <c r="Q81" s="797" t="s">
        <v>199</v>
      </c>
      <c r="R81" s="796"/>
    </row>
    <row r="82" spans="1:18">
      <c r="A82" s="787"/>
      <c r="B82" s="788"/>
      <c r="C82" s="789" t="s">
        <v>196</v>
      </c>
      <c r="D82" s="790" t="s">
        <v>268</v>
      </c>
      <c r="E82" s="786"/>
      <c r="F82" s="786"/>
      <c r="G82" s="786"/>
      <c r="H82" s="786"/>
      <c r="I82" s="786"/>
      <c r="J82" s="786"/>
      <c r="K82" s="786"/>
      <c r="L82" s="786"/>
      <c r="M82" s="797" t="s">
        <v>198</v>
      </c>
      <c r="N82" s="796"/>
      <c r="O82" s="798">
        <v>45710</v>
      </c>
      <c r="P82" s="799"/>
      <c r="Q82" s="797" t="s">
        <v>199</v>
      </c>
      <c r="R82" s="796"/>
    </row>
    <row r="83" spans="1:18">
      <c r="A83" s="787"/>
      <c r="B83" s="788"/>
      <c r="C83" s="789" t="s">
        <v>196</v>
      </c>
      <c r="D83" s="786" t="s">
        <v>269</v>
      </c>
      <c r="E83" s="786"/>
      <c r="F83" s="786"/>
      <c r="G83" s="786"/>
      <c r="H83" s="786"/>
      <c r="I83" s="786"/>
      <c r="J83" s="786"/>
      <c r="K83" s="786"/>
      <c r="L83" s="786"/>
      <c r="M83" s="797" t="s">
        <v>198</v>
      </c>
      <c r="N83" s="796"/>
      <c r="O83" s="798">
        <v>45710</v>
      </c>
      <c r="P83" s="799"/>
      <c r="Q83" s="797" t="s">
        <v>199</v>
      </c>
      <c r="R83" s="796"/>
    </row>
    <row r="84" spans="1:18">
      <c r="A84" s="787"/>
      <c r="B84" s="788"/>
      <c r="C84" s="789" t="s">
        <v>196</v>
      </c>
      <c r="D84" s="790" t="s">
        <v>270</v>
      </c>
      <c r="E84" s="786"/>
      <c r="F84" s="786"/>
      <c r="G84" s="786"/>
      <c r="H84" s="786"/>
      <c r="I84" s="786"/>
      <c r="J84" s="786"/>
      <c r="K84" s="786"/>
      <c r="L84" s="786"/>
      <c r="M84" s="797" t="s">
        <v>198</v>
      </c>
      <c r="N84" s="796"/>
      <c r="O84" s="798">
        <v>45710</v>
      </c>
      <c r="P84" s="799"/>
      <c r="Q84" s="797" t="s">
        <v>199</v>
      </c>
      <c r="R84" s="796"/>
    </row>
    <row r="85" spans="1:18">
      <c r="A85" s="787"/>
      <c r="B85" s="788"/>
      <c r="C85" s="789" t="s">
        <v>196</v>
      </c>
      <c r="D85" s="790" t="s">
        <v>271</v>
      </c>
      <c r="E85" s="786"/>
      <c r="F85" s="786"/>
      <c r="G85" s="786"/>
      <c r="H85" s="786"/>
      <c r="I85" s="786"/>
      <c r="J85" s="786"/>
      <c r="K85" s="786"/>
      <c r="L85" s="786"/>
      <c r="M85" s="797" t="s">
        <v>198</v>
      </c>
      <c r="N85" s="796"/>
      <c r="O85" s="798">
        <v>45710</v>
      </c>
      <c r="P85" s="799"/>
      <c r="Q85" s="797" t="s">
        <v>199</v>
      </c>
      <c r="R85" s="796"/>
    </row>
    <row r="86" spans="1:18">
      <c r="A86" s="787"/>
      <c r="B86" s="788"/>
      <c r="C86" s="789" t="s">
        <v>196</v>
      </c>
      <c r="D86" s="790" t="s">
        <v>272</v>
      </c>
      <c r="E86" s="786"/>
      <c r="F86" s="786"/>
      <c r="G86" s="786"/>
      <c r="H86" s="786"/>
      <c r="I86" s="786"/>
      <c r="J86" s="786"/>
      <c r="K86" s="786"/>
      <c r="L86" s="786"/>
      <c r="M86" s="797" t="s">
        <v>198</v>
      </c>
      <c r="N86" s="796"/>
      <c r="O86" s="798">
        <v>45710</v>
      </c>
      <c r="P86" s="799"/>
      <c r="Q86" s="797" t="s">
        <v>199</v>
      </c>
      <c r="R86" s="796"/>
    </row>
    <row r="87" spans="1:18">
      <c r="A87" s="787"/>
      <c r="B87" s="788"/>
      <c r="C87" s="789" t="s">
        <v>196</v>
      </c>
      <c r="D87" s="786" t="s">
        <v>273</v>
      </c>
      <c r="E87" s="786"/>
      <c r="F87" s="786"/>
      <c r="G87" s="786"/>
      <c r="H87" s="786"/>
      <c r="I87" s="786"/>
      <c r="J87" s="786"/>
      <c r="K87" s="786"/>
      <c r="L87" s="786"/>
      <c r="M87" s="797" t="s">
        <v>198</v>
      </c>
      <c r="N87" s="796"/>
      <c r="O87" s="798">
        <v>45710</v>
      </c>
      <c r="P87" s="799"/>
      <c r="Q87" s="797" t="s">
        <v>199</v>
      </c>
      <c r="R87" s="796"/>
    </row>
    <row r="88" spans="1:18">
      <c r="A88" s="787"/>
      <c r="B88" s="788"/>
      <c r="C88" s="789" t="s">
        <v>196</v>
      </c>
      <c r="D88" s="790" t="s">
        <v>274</v>
      </c>
      <c r="E88" s="786"/>
      <c r="F88" s="786"/>
      <c r="G88" s="786"/>
      <c r="H88" s="786"/>
      <c r="I88" s="786"/>
      <c r="J88" s="786"/>
      <c r="K88" s="786"/>
      <c r="L88" s="786"/>
      <c r="M88" s="797" t="s">
        <v>198</v>
      </c>
      <c r="N88" s="796"/>
      <c r="O88" s="798">
        <v>45710</v>
      </c>
      <c r="P88" s="799"/>
      <c r="Q88" s="797" t="s">
        <v>199</v>
      </c>
      <c r="R88" s="796"/>
    </row>
    <row r="89" spans="1:18">
      <c r="A89" s="787"/>
      <c r="B89" s="788"/>
      <c r="C89" s="789" t="s">
        <v>196</v>
      </c>
      <c r="D89" s="790" t="s">
        <v>275</v>
      </c>
      <c r="E89" s="786"/>
      <c r="F89" s="786"/>
      <c r="G89" s="786"/>
      <c r="H89" s="786"/>
      <c r="I89" s="786"/>
      <c r="J89" s="786"/>
      <c r="K89" s="786"/>
      <c r="L89" s="786"/>
      <c r="M89" s="797" t="s">
        <v>198</v>
      </c>
      <c r="N89" s="796"/>
      <c r="O89" s="798">
        <v>45710</v>
      </c>
      <c r="P89" s="799"/>
      <c r="Q89" s="797" t="s">
        <v>199</v>
      </c>
      <c r="R89" s="796"/>
    </row>
    <row r="90" spans="1:18">
      <c r="A90" s="787"/>
      <c r="B90" s="788"/>
      <c r="C90" s="789" t="s">
        <v>196</v>
      </c>
      <c r="D90" s="790" t="s">
        <v>276</v>
      </c>
      <c r="E90" s="786"/>
      <c r="F90" s="786"/>
      <c r="G90" s="786"/>
      <c r="H90" s="786"/>
      <c r="I90" s="786"/>
      <c r="J90" s="786"/>
      <c r="K90" s="786"/>
      <c r="L90" s="786"/>
      <c r="M90" s="797" t="s">
        <v>198</v>
      </c>
      <c r="N90" s="796"/>
      <c r="O90" s="798">
        <v>45710</v>
      </c>
      <c r="P90" s="799"/>
      <c r="Q90" s="797" t="s">
        <v>199</v>
      </c>
      <c r="R90" s="796"/>
    </row>
    <row r="91" spans="1:18">
      <c r="A91" s="787"/>
      <c r="B91" s="788"/>
      <c r="C91" s="789" t="s">
        <v>196</v>
      </c>
      <c r="D91" s="786" t="s">
        <v>277</v>
      </c>
      <c r="E91" s="786"/>
      <c r="F91" s="786"/>
      <c r="G91" s="786"/>
      <c r="H91" s="786"/>
      <c r="I91" s="786"/>
      <c r="J91" s="786"/>
      <c r="K91" s="786"/>
      <c r="L91" s="786"/>
      <c r="M91" s="797" t="s">
        <v>198</v>
      </c>
      <c r="N91" s="796"/>
      <c r="O91" s="798">
        <v>45710</v>
      </c>
      <c r="P91" s="799"/>
      <c r="Q91" s="797" t="s">
        <v>199</v>
      </c>
      <c r="R91" s="796"/>
    </row>
    <row r="92" spans="1:18">
      <c r="A92" s="787"/>
      <c r="B92" s="788"/>
      <c r="C92" s="789" t="s">
        <v>196</v>
      </c>
      <c r="D92" s="790" t="s">
        <v>278</v>
      </c>
      <c r="E92" s="786"/>
      <c r="F92" s="786"/>
      <c r="G92" s="786"/>
      <c r="H92" s="786"/>
      <c r="I92" s="786"/>
      <c r="J92" s="786"/>
      <c r="K92" s="786"/>
      <c r="L92" s="786"/>
      <c r="M92" s="797" t="s">
        <v>198</v>
      </c>
      <c r="N92" s="796"/>
      <c r="O92" s="798">
        <v>45710</v>
      </c>
      <c r="P92" s="799"/>
      <c r="Q92" s="797" t="s">
        <v>199</v>
      </c>
      <c r="R92" s="796"/>
    </row>
    <row r="93" spans="1:18">
      <c r="A93" s="787"/>
      <c r="B93" s="788"/>
      <c r="C93" s="789" t="s">
        <v>196</v>
      </c>
      <c r="D93" s="790" t="s">
        <v>279</v>
      </c>
      <c r="E93" s="786"/>
      <c r="F93" s="786"/>
      <c r="G93" s="786"/>
      <c r="H93" s="786"/>
      <c r="I93" s="786"/>
      <c r="J93" s="786"/>
      <c r="K93" s="786"/>
      <c r="L93" s="786"/>
      <c r="M93" s="797" t="s">
        <v>198</v>
      </c>
      <c r="N93" s="796"/>
      <c r="O93" s="798">
        <v>45710</v>
      </c>
      <c r="P93" s="799"/>
      <c r="Q93" s="797" t="s">
        <v>199</v>
      </c>
      <c r="R93" s="796"/>
    </row>
    <row r="94" spans="1:18">
      <c r="A94" s="787"/>
      <c r="B94" s="788"/>
      <c r="C94" s="789" t="s">
        <v>196</v>
      </c>
      <c r="D94" s="790" t="s">
        <v>280</v>
      </c>
      <c r="E94" s="786"/>
      <c r="F94" s="786"/>
      <c r="G94" s="786"/>
      <c r="H94" s="786"/>
      <c r="I94" s="786"/>
      <c r="J94" s="786"/>
      <c r="K94" s="786"/>
      <c r="L94" s="786"/>
      <c r="M94" s="797" t="s">
        <v>198</v>
      </c>
      <c r="N94" s="796"/>
      <c r="O94" s="798">
        <v>45710</v>
      </c>
      <c r="P94" s="799"/>
      <c r="Q94" s="797" t="s">
        <v>199</v>
      </c>
      <c r="R94" s="796"/>
    </row>
    <row r="95" spans="1:18">
      <c r="A95" s="787"/>
      <c r="B95" s="788"/>
      <c r="C95" s="789" t="s">
        <v>196</v>
      </c>
      <c r="D95" s="790" t="s">
        <v>281</v>
      </c>
      <c r="E95" s="786"/>
      <c r="F95" s="786"/>
      <c r="G95" s="786"/>
      <c r="H95" s="786"/>
      <c r="I95" s="786"/>
      <c r="J95" s="786"/>
      <c r="K95" s="786"/>
      <c r="L95" s="786"/>
      <c r="M95" s="797" t="s">
        <v>198</v>
      </c>
      <c r="N95" s="796"/>
      <c r="O95" s="798">
        <v>45710</v>
      </c>
      <c r="P95" s="799"/>
      <c r="Q95" s="797" t="s">
        <v>199</v>
      </c>
      <c r="R95" s="796"/>
    </row>
    <row r="96" spans="1:18">
      <c r="A96" s="787"/>
      <c r="B96" s="788"/>
      <c r="C96" s="789" t="s">
        <v>196</v>
      </c>
      <c r="D96" s="790" t="s">
        <v>282</v>
      </c>
      <c r="E96" s="786"/>
      <c r="F96" s="786"/>
      <c r="G96" s="786"/>
      <c r="H96" s="786"/>
      <c r="I96" s="786"/>
      <c r="J96" s="786"/>
      <c r="K96" s="786"/>
      <c r="L96" s="786"/>
      <c r="M96" s="797" t="s">
        <v>198</v>
      </c>
      <c r="N96" s="796"/>
      <c r="O96" s="798">
        <v>45710</v>
      </c>
      <c r="P96" s="799"/>
      <c r="Q96" s="797" t="s">
        <v>199</v>
      </c>
      <c r="R96" s="796"/>
    </row>
    <row r="97" spans="1:18">
      <c r="A97" s="787"/>
      <c r="B97" s="788"/>
      <c r="C97" s="789" t="s">
        <v>196</v>
      </c>
      <c r="D97" s="790" t="s">
        <v>283</v>
      </c>
      <c r="E97" s="786"/>
      <c r="F97" s="786"/>
      <c r="G97" s="786"/>
      <c r="H97" s="786"/>
      <c r="I97" s="786"/>
      <c r="J97" s="786"/>
      <c r="K97" s="786"/>
      <c r="L97" s="786"/>
      <c r="M97" s="797" t="s">
        <v>198</v>
      </c>
      <c r="N97" s="796"/>
      <c r="O97" s="798">
        <v>45710</v>
      </c>
      <c r="P97" s="799"/>
      <c r="Q97" s="797" t="s">
        <v>199</v>
      </c>
      <c r="R97" s="796"/>
    </row>
    <row r="98" spans="1:18">
      <c r="A98" s="787"/>
      <c r="B98" s="788"/>
      <c r="C98" s="789" t="s">
        <v>196</v>
      </c>
      <c r="D98" s="790" t="s">
        <v>284</v>
      </c>
      <c r="E98" s="786"/>
      <c r="F98" s="786"/>
      <c r="G98" s="786"/>
      <c r="H98" s="786"/>
      <c r="I98" s="786"/>
      <c r="J98" s="786"/>
      <c r="K98" s="786"/>
      <c r="L98" s="786"/>
      <c r="M98" s="797" t="s">
        <v>198</v>
      </c>
      <c r="N98" s="796"/>
      <c r="O98" s="798">
        <v>45710</v>
      </c>
      <c r="P98" s="799"/>
      <c r="Q98" s="797" t="s">
        <v>199</v>
      </c>
      <c r="R98" s="796"/>
    </row>
    <row r="99" spans="1:18">
      <c r="A99" s="787"/>
      <c r="B99" s="788"/>
      <c r="C99" s="789" t="s">
        <v>196</v>
      </c>
      <c r="D99" s="790" t="s">
        <v>285</v>
      </c>
      <c r="E99" s="786"/>
      <c r="F99" s="786"/>
      <c r="G99" s="786"/>
      <c r="H99" s="786"/>
      <c r="I99" s="786"/>
      <c r="J99" s="786"/>
      <c r="K99" s="786"/>
      <c r="L99" s="786"/>
      <c r="M99" s="797" t="s">
        <v>198</v>
      </c>
      <c r="N99" s="796"/>
      <c r="O99" s="798">
        <v>45710</v>
      </c>
      <c r="P99" s="799"/>
      <c r="Q99" s="797" t="s">
        <v>199</v>
      </c>
      <c r="R99" s="796"/>
    </row>
    <row r="100" spans="1:18">
      <c r="A100" s="787"/>
      <c r="B100" s="788"/>
      <c r="C100" s="789" t="s">
        <v>196</v>
      </c>
      <c r="D100" s="790" t="s">
        <v>286</v>
      </c>
      <c r="E100" s="786"/>
      <c r="F100" s="786"/>
      <c r="G100" s="786"/>
      <c r="H100" s="786"/>
      <c r="I100" s="786"/>
      <c r="J100" s="786"/>
      <c r="K100" s="786"/>
      <c r="L100" s="786"/>
      <c r="M100" s="797" t="s">
        <v>198</v>
      </c>
      <c r="N100" s="796"/>
      <c r="O100" s="798">
        <v>45710</v>
      </c>
      <c r="P100" s="799"/>
      <c r="Q100" s="797" t="s">
        <v>199</v>
      </c>
      <c r="R100" s="796"/>
    </row>
    <row r="101" spans="1:18">
      <c r="A101" s="787"/>
      <c r="B101" s="788"/>
      <c r="C101" s="789" t="s">
        <v>196</v>
      </c>
      <c r="D101" s="786" t="s">
        <v>287</v>
      </c>
      <c r="E101" s="786"/>
      <c r="F101" s="786"/>
      <c r="G101" s="786"/>
      <c r="H101" s="786"/>
      <c r="I101" s="786"/>
      <c r="J101" s="786"/>
      <c r="K101" s="786"/>
      <c r="L101" s="786"/>
      <c r="M101" s="797" t="s">
        <v>198</v>
      </c>
      <c r="N101" s="796"/>
      <c r="O101" s="798">
        <v>45710</v>
      </c>
      <c r="P101" s="799"/>
      <c r="Q101" s="797" t="s">
        <v>199</v>
      </c>
      <c r="R101" s="796"/>
    </row>
    <row r="102" spans="1:18">
      <c r="A102" s="787"/>
      <c r="B102" s="786"/>
      <c r="C102" s="789" t="s">
        <v>196</v>
      </c>
      <c r="D102" s="790" t="s">
        <v>288</v>
      </c>
      <c r="E102" s="786"/>
      <c r="F102" s="786"/>
      <c r="G102" s="786"/>
      <c r="H102" s="786"/>
      <c r="I102" s="786"/>
      <c r="J102" s="786"/>
      <c r="K102" s="786"/>
      <c r="L102" s="786"/>
      <c r="M102" s="797" t="s">
        <v>198</v>
      </c>
      <c r="N102" s="796"/>
      <c r="O102" s="798">
        <v>45710</v>
      </c>
      <c r="P102" s="799"/>
      <c r="Q102" s="797" t="s">
        <v>199</v>
      </c>
      <c r="R102" s="796"/>
    </row>
    <row r="103" spans="1:18">
      <c r="A103" s="787"/>
      <c r="B103" s="786"/>
      <c r="C103" s="789" t="s">
        <v>196</v>
      </c>
      <c r="D103" s="790" t="s">
        <v>289</v>
      </c>
      <c r="E103" s="786"/>
      <c r="F103" s="786"/>
      <c r="G103" s="786"/>
      <c r="H103" s="786"/>
      <c r="I103" s="786"/>
      <c r="J103" s="786"/>
      <c r="K103" s="786"/>
      <c r="L103" s="786"/>
      <c r="M103" s="797" t="s">
        <v>198</v>
      </c>
      <c r="N103" s="796"/>
      <c r="O103" s="798">
        <v>45710</v>
      </c>
      <c r="P103" s="799"/>
      <c r="Q103" s="797" t="s">
        <v>199</v>
      </c>
      <c r="R103" s="796"/>
    </row>
    <row r="104" spans="1:18">
      <c r="A104" s="787"/>
      <c r="B104" s="786"/>
      <c r="C104" s="789" t="s">
        <v>196</v>
      </c>
      <c r="D104" s="790" t="s">
        <v>290</v>
      </c>
      <c r="E104" s="786"/>
      <c r="F104" s="786"/>
      <c r="G104" s="786"/>
      <c r="H104" s="786"/>
      <c r="I104" s="786"/>
      <c r="J104" s="786"/>
      <c r="K104" s="786"/>
      <c r="L104" s="786"/>
      <c r="M104" s="797" t="s">
        <v>198</v>
      </c>
      <c r="N104" s="796"/>
      <c r="O104" s="798">
        <v>45710</v>
      </c>
      <c r="P104" s="799"/>
      <c r="Q104" s="797" t="s">
        <v>199</v>
      </c>
      <c r="R104" s="796"/>
    </row>
    <row r="105" spans="1:18">
      <c r="A105" s="787"/>
      <c r="B105" s="786"/>
      <c r="C105" s="789" t="s">
        <v>196</v>
      </c>
      <c r="D105" s="786" t="s">
        <v>291</v>
      </c>
      <c r="E105" s="786"/>
      <c r="F105" s="786"/>
      <c r="G105" s="786"/>
      <c r="H105" s="786"/>
      <c r="I105" s="786"/>
      <c r="J105" s="786"/>
      <c r="K105" s="786"/>
      <c r="L105" s="786"/>
      <c r="M105" s="797" t="s">
        <v>198</v>
      </c>
      <c r="N105" s="796"/>
      <c r="O105" s="798">
        <v>45710</v>
      </c>
      <c r="P105" s="799"/>
      <c r="Q105" s="797" t="s">
        <v>199</v>
      </c>
      <c r="R105" s="796"/>
    </row>
    <row r="106" spans="1:18">
      <c r="A106" s="787"/>
      <c r="B106" s="786"/>
      <c r="C106" s="789" t="s">
        <v>196</v>
      </c>
      <c r="D106" s="790" t="s">
        <v>292</v>
      </c>
      <c r="E106" s="786"/>
      <c r="F106" s="786"/>
      <c r="G106" s="786"/>
      <c r="H106" s="786"/>
      <c r="I106" s="786"/>
      <c r="J106" s="786"/>
      <c r="K106" s="786"/>
      <c r="L106" s="786"/>
      <c r="M106" s="797" t="s">
        <v>198</v>
      </c>
      <c r="N106" s="796"/>
      <c r="O106" s="798">
        <v>45710</v>
      </c>
      <c r="P106" s="799"/>
      <c r="Q106" s="797" t="s">
        <v>199</v>
      </c>
      <c r="R106" s="796"/>
    </row>
    <row r="107" spans="1:1">
      <c r="A107" s="803"/>
    </row>
    <row r="108" spans="1:1">
      <c r="A108" s="803"/>
    </row>
    <row r="109" spans="1:1">
      <c r="A109" s="803"/>
    </row>
    <row r="110" spans="1:1">
      <c r="A110" s="803"/>
    </row>
    <row r="111" spans="1:1">
      <c r="A111" s="803"/>
    </row>
    <row r="112" spans="1:1">
      <c r="A112" s="803"/>
    </row>
    <row r="113" spans="1:1">
      <c r="A113" s="803"/>
    </row>
    <row r="114" spans="1:1">
      <c r="A114" s="803"/>
    </row>
    <row r="115" spans="1:1">
      <c r="A115" s="803"/>
    </row>
    <row r="116" spans="1:1">
      <c r="A116" s="803"/>
    </row>
    <row r="117" spans="1:1">
      <c r="A117" s="803"/>
    </row>
    <row r="118" spans="1:1">
      <c r="A118" s="803"/>
    </row>
    <row r="119" spans="1:1">
      <c r="A119" s="803"/>
    </row>
    <row r="120" spans="1:1">
      <c r="A120" s="803"/>
    </row>
    <row r="121" spans="1:1">
      <c r="A121" s="803"/>
    </row>
    <row r="122" spans="1:1">
      <c r="A122" s="803"/>
    </row>
    <row r="123" spans="1:1">
      <c r="A123" s="803"/>
    </row>
    <row r="124" spans="1:1">
      <c r="A124" s="803"/>
    </row>
    <row r="268" spans="5:5">
      <c r="E268" s="804"/>
    </row>
    <row r="269" spans="5:5">
      <c r="E269" s="804"/>
    </row>
    <row r="270" spans="5:5">
      <c r="E270" s="804"/>
    </row>
    <row r="271" spans="5:5">
      <c r="E271" s="804"/>
    </row>
    <row r="272" hidden="1" spans="5:5">
      <c r="E272" s="804"/>
    </row>
    <row r="273" hidden="1" spans="5:5">
      <c r="E273" s="804">
        <v>43861</v>
      </c>
    </row>
    <row r="274" hidden="1" spans="5:5">
      <c r="E274" s="804">
        <v>43890</v>
      </c>
    </row>
    <row r="275" hidden="1" spans="5:5">
      <c r="E275" s="804">
        <v>43921</v>
      </c>
    </row>
    <row r="276" hidden="1" spans="5:5">
      <c r="E276" s="804">
        <v>43951</v>
      </c>
    </row>
    <row r="277" hidden="1" spans="5:5">
      <c r="E277" s="804">
        <v>43982</v>
      </c>
    </row>
    <row r="278" hidden="1" spans="5:5">
      <c r="E278" s="804">
        <v>44012</v>
      </c>
    </row>
    <row r="279" hidden="1" spans="5:5">
      <c r="E279" s="804">
        <v>44043</v>
      </c>
    </row>
    <row r="280" hidden="1" spans="5:5">
      <c r="E280" s="804">
        <v>44074</v>
      </c>
    </row>
    <row r="281" hidden="1" spans="5:5">
      <c r="E281" s="804">
        <v>44104</v>
      </c>
    </row>
    <row r="282" hidden="1" spans="5:5">
      <c r="E282" s="804">
        <v>44135</v>
      </c>
    </row>
    <row r="283" hidden="1" spans="5:5">
      <c r="E283" s="804">
        <v>44165</v>
      </c>
    </row>
    <row r="284" hidden="1" spans="5:5">
      <c r="E284" s="804">
        <v>44196</v>
      </c>
    </row>
    <row r="285" hidden="1" spans="5:5">
      <c r="E285" s="804">
        <v>44227</v>
      </c>
    </row>
    <row r="286" hidden="1" spans="5:5">
      <c r="E286" s="804">
        <v>44255</v>
      </c>
    </row>
    <row r="287" hidden="1" spans="5:5">
      <c r="E287" s="804">
        <v>44286</v>
      </c>
    </row>
    <row r="288" hidden="1" spans="5:5">
      <c r="E288" s="804">
        <v>44316</v>
      </c>
    </row>
    <row r="289" hidden="1" spans="5:5">
      <c r="E289" s="804">
        <v>44347</v>
      </c>
    </row>
    <row r="290" hidden="1" spans="5:5">
      <c r="E290" s="804">
        <v>44377</v>
      </c>
    </row>
    <row r="291" hidden="1" spans="5:5">
      <c r="E291" s="804">
        <v>44408</v>
      </c>
    </row>
    <row r="292" hidden="1" spans="5:5">
      <c r="E292" s="804">
        <v>44439</v>
      </c>
    </row>
    <row r="293" hidden="1" spans="5:5">
      <c r="E293" s="804">
        <v>44469</v>
      </c>
    </row>
    <row r="294" hidden="1" spans="5:5">
      <c r="E294" s="804">
        <v>44500</v>
      </c>
    </row>
    <row r="295" hidden="1" spans="5:5">
      <c r="E295" s="804">
        <v>44530</v>
      </c>
    </row>
    <row r="296" hidden="1" spans="5:5">
      <c r="E296" s="804">
        <v>44561</v>
      </c>
    </row>
    <row r="297" hidden="1" spans="5:5">
      <c r="E297" s="804">
        <v>44592</v>
      </c>
    </row>
    <row r="298" hidden="1" spans="5:5">
      <c r="E298" s="804">
        <v>44620</v>
      </c>
    </row>
    <row r="299" hidden="1" spans="5:5">
      <c r="E299" s="804">
        <v>44651</v>
      </c>
    </row>
    <row r="300" hidden="1" spans="5:5">
      <c r="E300" s="804">
        <v>44681</v>
      </c>
    </row>
    <row r="301" hidden="1" spans="5:5">
      <c r="E301" s="804">
        <v>44712</v>
      </c>
    </row>
    <row r="302" hidden="1" spans="5:5">
      <c r="E302" s="804">
        <v>44742</v>
      </c>
    </row>
    <row r="303" hidden="1" spans="5:5">
      <c r="E303" s="804">
        <v>44773</v>
      </c>
    </row>
    <row r="304" hidden="1" spans="5:5">
      <c r="E304" s="804">
        <v>44804</v>
      </c>
    </row>
    <row r="305" hidden="1" spans="5:5">
      <c r="E305" s="804">
        <v>44834</v>
      </c>
    </row>
    <row r="306" hidden="1" spans="5:5">
      <c r="E306" s="804">
        <v>44865</v>
      </c>
    </row>
    <row r="307" hidden="1" spans="5:5">
      <c r="E307" s="804">
        <v>44895</v>
      </c>
    </row>
    <row r="308" hidden="1" spans="5:5">
      <c r="E308" s="804">
        <v>44926</v>
      </c>
    </row>
    <row r="309" hidden="1" spans="5:5">
      <c r="E309" s="804">
        <v>43496</v>
      </c>
    </row>
    <row r="310" hidden="1" spans="5:5">
      <c r="E310" s="804">
        <v>43524</v>
      </c>
    </row>
    <row r="311" hidden="1" spans="5:5">
      <c r="E311" s="804">
        <v>43555</v>
      </c>
    </row>
    <row r="312" hidden="1" spans="5:5">
      <c r="E312" s="804">
        <v>43585</v>
      </c>
    </row>
    <row r="313" hidden="1" spans="5:5">
      <c r="E313" s="804">
        <v>43616</v>
      </c>
    </row>
    <row r="314" hidden="1" spans="5:5">
      <c r="E314" s="804">
        <v>43646</v>
      </c>
    </row>
    <row r="315" hidden="1" spans="5:5">
      <c r="E315" s="804">
        <v>43677</v>
      </c>
    </row>
    <row r="316" hidden="1" spans="5:5">
      <c r="E316" s="804">
        <v>43708</v>
      </c>
    </row>
    <row r="317" hidden="1" spans="5:5">
      <c r="E317" s="804">
        <v>43738</v>
      </c>
    </row>
    <row r="318" hidden="1" spans="5:5">
      <c r="E318" s="804">
        <v>43769</v>
      </c>
    </row>
    <row r="319" hidden="1" spans="5:5">
      <c r="E319" s="804">
        <v>43799</v>
      </c>
    </row>
    <row r="320" hidden="1" spans="5:5">
      <c r="E320" s="804">
        <v>43830</v>
      </c>
    </row>
  </sheetData>
  <mergeCells count="294">
    <mergeCell ref="M6:R6"/>
    <mergeCell ref="M7:R7"/>
    <mergeCell ref="M8:R8"/>
    <mergeCell ref="M9:R9"/>
    <mergeCell ref="M11:N11"/>
    <mergeCell ref="O11:P11"/>
    <mergeCell ref="Q11:R11"/>
    <mergeCell ref="M12:N12"/>
    <mergeCell ref="O12:P12"/>
    <mergeCell ref="Q12:R12"/>
    <mergeCell ref="M13:N13"/>
    <mergeCell ref="O13:P13"/>
    <mergeCell ref="Q13:R13"/>
    <mergeCell ref="M14:N14"/>
    <mergeCell ref="O14:P14"/>
    <mergeCell ref="Q14:R14"/>
    <mergeCell ref="M15:N15"/>
    <mergeCell ref="O15:P15"/>
    <mergeCell ref="Q15:R15"/>
    <mergeCell ref="M16:N16"/>
    <mergeCell ref="O16:P16"/>
    <mergeCell ref="Q16:R16"/>
    <mergeCell ref="M17:N17"/>
    <mergeCell ref="O17:P17"/>
    <mergeCell ref="Q17:R17"/>
    <mergeCell ref="M18:N18"/>
    <mergeCell ref="O18:P18"/>
    <mergeCell ref="Q18:R18"/>
    <mergeCell ref="M19:N19"/>
    <mergeCell ref="O19:P19"/>
    <mergeCell ref="Q19:R19"/>
    <mergeCell ref="M20:N20"/>
    <mergeCell ref="O20:P20"/>
    <mergeCell ref="Q20:R20"/>
    <mergeCell ref="M21:N21"/>
    <mergeCell ref="O21:P21"/>
    <mergeCell ref="Q21:R21"/>
    <mergeCell ref="M22:N22"/>
    <mergeCell ref="O22:P22"/>
    <mergeCell ref="Q22:R22"/>
    <mergeCell ref="M23:N23"/>
    <mergeCell ref="O23:P23"/>
    <mergeCell ref="Q23:R23"/>
    <mergeCell ref="M24:N24"/>
    <mergeCell ref="O24:P24"/>
    <mergeCell ref="Q24:R24"/>
    <mergeCell ref="M25:N25"/>
    <mergeCell ref="O25:P25"/>
    <mergeCell ref="Q25:R25"/>
    <mergeCell ref="M26:N26"/>
    <mergeCell ref="O26:P26"/>
    <mergeCell ref="Q26:R26"/>
    <mergeCell ref="M27:N27"/>
    <mergeCell ref="O27:P27"/>
    <mergeCell ref="Q27:R27"/>
    <mergeCell ref="M28:N28"/>
    <mergeCell ref="O28:P28"/>
    <mergeCell ref="Q28:R28"/>
    <mergeCell ref="M29:N29"/>
    <mergeCell ref="O29:P29"/>
    <mergeCell ref="Q29:R29"/>
    <mergeCell ref="M30:N30"/>
    <mergeCell ref="O30:P30"/>
    <mergeCell ref="Q30:R30"/>
    <mergeCell ref="M31:N31"/>
    <mergeCell ref="O31:P31"/>
    <mergeCell ref="Q31:R31"/>
    <mergeCell ref="M32:N32"/>
    <mergeCell ref="O32:P32"/>
    <mergeCell ref="Q32:R32"/>
    <mergeCell ref="M33:N33"/>
    <mergeCell ref="O33:P33"/>
    <mergeCell ref="Q33:R33"/>
    <mergeCell ref="M34:N34"/>
    <mergeCell ref="O34:P34"/>
    <mergeCell ref="Q34:R34"/>
    <mergeCell ref="M35:N35"/>
    <mergeCell ref="O35:P35"/>
    <mergeCell ref="Q35:R35"/>
    <mergeCell ref="M36:N36"/>
    <mergeCell ref="O36:P36"/>
    <mergeCell ref="Q36:R36"/>
    <mergeCell ref="M37:N37"/>
    <mergeCell ref="O37:P37"/>
    <mergeCell ref="Q37:R37"/>
    <mergeCell ref="M38:N38"/>
    <mergeCell ref="O38:P38"/>
    <mergeCell ref="Q38:R38"/>
    <mergeCell ref="M39:N39"/>
    <mergeCell ref="O39:P39"/>
    <mergeCell ref="Q39:R39"/>
    <mergeCell ref="M40:N40"/>
    <mergeCell ref="O40:P40"/>
    <mergeCell ref="Q40:R40"/>
    <mergeCell ref="M41:N41"/>
    <mergeCell ref="O41:P41"/>
    <mergeCell ref="Q41:R41"/>
    <mergeCell ref="M42:N42"/>
    <mergeCell ref="O42:P42"/>
    <mergeCell ref="Q42:R42"/>
    <mergeCell ref="M43:N43"/>
    <mergeCell ref="O43:P43"/>
    <mergeCell ref="Q43:R43"/>
    <mergeCell ref="M44:N44"/>
    <mergeCell ref="O44:P44"/>
    <mergeCell ref="Q44:R44"/>
    <mergeCell ref="M45:N45"/>
    <mergeCell ref="O45:P45"/>
    <mergeCell ref="Q45:R45"/>
    <mergeCell ref="M46:N46"/>
    <mergeCell ref="O46:P46"/>
    <mergeCell ref="Q46:R46"/>
    <mergeCell ref="M47:N47"/>
    <mergeCell ref="O47:P47"/>
    <mergeCell ref="Q47:R47"/>
    <mergeCell ref="M48:N48"/>
    <mergeCell ref="O48:P48"/>
    <mergeCell ref="Q48:R48"/>
    <mergeCell ref="M49:N49"/>
    <mergeCell ref="O49:P49"/>
    <mergeCell ref="Q49:R49"/>
    <mergeCell ref="M50:N50"/>
    <mergeCell ref="O50:P50"/>
    <mergeCell ref="Q50:R50"/>
    <mergeCell ref="M51:N51"/>
    <mergeCell ref="O51:P51"/>
    <mergeCell ref="Q51:R51"/>
    <mergeCell ref="M52:N52"/>
    <mergeCell ref="O52:P52"/>
    <mergeCell ref="Q52:R52"/>
    <mergeCell ref="M53:N53"/>
    <mergeCell ref="O53:P53"/>
    <mergeCell ref="Q53:R53"/>
    <mergeCell ref="M54:N54"/>
    <mergeCell ref="O54:P54"/>
    <mergeCell ref="Q54:R54"/>
    <mergeCell ref="U54:V54"/>
    <mergeCell ref="W54:X54"/>
    <mergeCell ref="M55:N55"/>
    <mergeCell ref="O55:P55"/>
    <mergeCell ref="Q55:R55"/>
    <mergeCell ref="M56:N56"/>
    <mergeCell ref="O56:P56"/>
    <mergeCell ref="Q56:R56"/>
    <mergeCell ref="M57:N57"/>
    <mergeCell ref="O57:P57"/>
    <mergeCell ref="Q57:R57"/>
    <mergeCell ref="M58:N58"/>
    <mergeCell ref="O58:P58"/>
    <mergeCell ref="Q58:R58"/>
    <mergeCell ref="M59:N59"/>
    <mergeCell ref="O59:P59"/>
    <mergeCell ref="Q59:R59"/>
    <mergeCell ref="M60:N60"/>
    <mergeCell ref="O60:P60"/>
    <mergeCell ref="Q60:R60"/>
    <mergeCell ref="M61:N61"/>
    <mergeCell ref="O61:P61"/>
    <mergeCell ref="Q61:R61"/>
    <mergeCell ref="M62:N62"/>
    <mergeCell ref="O62:P62"/>
    <mergeCell ref="Q62:R62"/>
    <mergeCell ref="M63:N63"/>
    <mergeCell ref="O63:P63"/>
    <mergeCell ref="Q63:R63"/>
    <mergeCell ref="M64:N64"/>
    <mergeCell ref="O64:P64"/>
    <mergeCell ref="Q64:R64"/>
    <mergeCell ref="M65:N65"/>
    <mergeCell ref="O65:P65"/>
    <mergeCell ref="Q65:R65"/>
    <mergeCell ref="M66:N66"/>
    <mergeCell ref="O66:P66"/>
    <mergeCell ref="Q66:R66"/>
    <mergeCell ref="M67:N67"/>
    <mergeCell ref="O67:P67"/>
    <mergeCell ref="Q67:R67"/>
    <mergeCell ref="M68:N68"/>
    <mergeCell ref="O68:P68"/>
    <mergeCell ref="Q68:R68"/>
    <mergeCell ref="M69:N69"/>
    <mergeCell ref="O69:P69"/>
    <mergeCell ref="Q69:R69"/>
    <mergeCell ref="M70:N70"/>
    <mergeCell ref="O70:P70"/>
    <mergeCell ref="Q70:R70"/>
    <mergeCell ref="M71:N71"/>
    <mergeCell ref="O71:P71"/>
    <mergeCell ref="Q71:R71"/>
    <mergeCell ref="M72:N72"/>
    <mergeCell ref="O72:P72"/>
    <mergeCell ref="Q72:R72"/>
    <mergeCell ref="M73:N73"/>
    <mergeCell ref="O73:P73"/>
    <mergeCell ref="Q73:R73"/>
    <mergeCell ref="M74:N74"/>
    <mergeCell ref="O74:P74"/>
    <mergeCell ref="Q74:R74"/>
    <mergeCell ref="M75:N75"/>
    <mergeCell ref="O75:P75"/>
    <mergeCell ref="Q75:R75"/>
    <mergeCell ref="M76:N76"/>
    <mergeCell ref="O76:P76"/>
    <mergeCell ref="Q76:R76"/>
    <mergeCell ref="M77:N77"/>
    <mergeCell ref="O77:P77"/>
    <mergeCell ref="Q77:R77"/>
    <mergeCell ref="M78:N78"/>
    <mergeCell ref="O78:P78"/>
    <mergeCell ref="Q78:R78"/>
    <mergeCell ref="M79:N79"/>
    <mergeCell ref="O79:P79"/>
    <mergeCell ref="Q79:R79"/>
    <mergeCell ref="M80:N80"/>
    <mergeCell ref="O80:P80"/>
    <mergeCell ref="Q80:R80"/>
    <mergeCell ref="M81:N81"/>
    <mergeCell ref="O81:P81"/>
    <mergeCell ref="Q81:R81"/>
    <mergeCell ref="M82:N82"/>
    <mergeCell ref="O82:P82"/>
    <mergeCell ref="Q82:R82"/>
    <mergeCell ref="M83:N83"/>
    <mergeCell ref="O83:P83"/>
    <mergeCell ref="Q83:R83"/>
    <mergeCell ref="M84:N84"/>
    <mergeCell ref="O84:P84"/>
    <mergeCell ref="Q84:R84"/>
    <mergeCell ref="M85:N85"/>
    <mergeCell ref="O85:P85"/>
    <mergeCell ref="Q85:R85"/>
    <mergeCell ref="M86:N86"/>
    <mergeCell ref="O86:P86"/>
    <mergeCell ref="Q86:R86"/>
    <mergeCell ref="M87:N87"/>
    <mergeCell ref="O87:P87"/>
    <mergeCell ref="Q87:R87"/>
    <mergeCell ref="M88:N88"/>
    <mergeCell ref="O88:P88"/>
    <mergeCell ref="Q88:R88"/>
    <mergeCell ref="M89:N89"/>
    <mergeCell ref="O89:P89"/>
    <mergeCell ref="Q89:R89"/>
    <mergeCell ref="M90:N90"/>
    <mergeCell ref="O90:P90"/>
    <mergeCell ref="Q90:R90"/>
    <mergeCell ref="M91:N91"/>
    <mergeCell ref="O91:P91"/>
    <mergeCell ref="Q91:R91"/>
    <mergeCell ref="M92:N92"/>
    <mergeCell ref="O92:P92"/>
    <mergeCell ref="Q92:R92"/>
    <mergeCell ref="M93:N93"/>
    <mergeCell ref="O93:P93"/>
    <mergeCell ref="Q93:R93"/>
    <mergeCell ref="M94:N94"/>
    <mergeCell ref="O94:P94"/>
    <mergeCell ref="Q94:R94"/>
    <mergeCell ref="M95:N95"/>
    <mergeCell ref="O95:P95"/>
    <mergeCell ref="Q95:R95"/>
    <mergeCell ref="M96:N96"/>
    <mergeCell ref="O96:P96"/>
    <mergeCell ref="Q96:R96"/>
    <mergeCell ref="M97:N97"/>
    <mergeCell ref="O97:P97"/>
    <mergeCell ref="Q97:R97"/>
    <mergeCell ref="M98:N98"/>
    <mergeCell ref="O98:P98"/>
    <mergeCell ref="Q98:R98"/>
    <mergeCell ref="M99:N99"/>
    <mergeCell ref="O99:P99"/>
    <mergeCell ref="Q99:R99"/>
    <mergeCell ref="M100:N100"/>
    <mergeCell ref="O100:P100"/>
    <mergeCell ref="Q100:R100"/>
    <mergeCell ref="M101:N101"/>
    <mergeCell ref="O101:P101"/>
    <mergeCell ref="Q101:R101"/>
    <mergeCell ref="M102:N102"/>
    <mergeCell ref="O102:P102"/>
    <mergeCell ref="Q102:R102"/>
    <mergeCell ref="M103:N103"/>
    <mergeCell ref="O103:P103"/>
    <mergeCell ref="Q103:R103"/>
    <mergeCell ref="M104:N104"/>
    <mergeCell ref="O104:P104"/>
    <mergeCell ref="Q104:R104"/>
    <mergeCell ref="M105:N105"/>
    <mergeCell ref="O105:P105"/>
    <mergeCell ref="Q105:R105"/>
    <mergeCell ref="M106:N106"/>
    <mergeCell ref="O106:P106"/>
    <mergeCell ref="Q106:R106"/>
  </mergeCells>
  <dataValidations count="3">
    <dataValidation type="list" showInputMessage="1" showErrorMessage="1" sqref="K6">
      <formula1>"被评估单位,产权持有单位,委托人"</formula1>
    </dataValidation>
    <dataValidation type="list" showInputMessage="1" showErrorMessage="1" sqref="M7:R7">
      <formula1>"2025年2月20日"</formula1>
    </dataValidation>
    <dataValidation type="list" showInputMessage="1" showErrorMessage="1" sqref="B65382">
      <formula1>#REF!</formula1>
    </dataValidation>
  </dataValidation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6"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topLeftCell="A4" workbookViewId="0">
      <selection activeCell="U622" sqref="U622"/>
    </sheetView>
  </sheetViews>
  <sheetFormatPr defaultColWidth="9" defaultRowHeight="15.75" customHeight="1"/>
  <cols>
    <col min="1" max="1" width="5.7" style="7" customWidth="1"/>
    <col min="2" max="2" width="13.2" style="7" customWidth="1"/>
    <col min="3" max="3" width="11.2" style="7" customWidth="1"/>
    <col min="4" max="4" width="8" style="7" customWidth="1"/>
    <col min="5" max="5" width="6.2" style="7" customWidth="1"/>
    <col min="6" max="6" width="5.5" style="7" customWidth="1"/>
    <col min="7" max="7" width="9.2" style="7" customWidth="1"/>
    <col min="8" max="8" width="15" style="7" customWidth="1"/>
    <col min="9" max="9" width="8" style="7" customWidth="1"/>
    <col min="10" max="10" width="8.7" style="7" customWidth="1"/>
    <col min="11" max="11" width="9.7" style="7" customWidth="1"/>
    <col min="12" max="13" width="8.2" style="7" customWidth="1"/>
    <col min="14" max="14" width="9" style="6" customWidth="1"/>
    <col min="15" max="16" width="9" style="7" customWidth="1"/>
    <col min="17" max="16384" width="9" style="7"/>
  </cols>
  <sheetData>
    <row r="1" customHeight="1" spans="1:1">
      <c r="A1" s="8" t="s">
        <v>0</v>
      </c>
    </row>
    <row r="2" s="5" customFormat="1" ht="30" customHeight="1" spans="1:14">
      <c r="A2" s="9" t="s">
        <v>41</v>
      </c>
      <c r="N2" s="10"/>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1262</v>
      </c>
    </row>
    <row r="5" customHeight="1" spans="1:13">
      <c r="A5" s="7" t="str">
        <f>基本信息输入表!K6&amp;"："&amp;基本信息输入表!M6</f>
        <v>产权持有单位：中国石油天然气股份有限公司塔里木油田分公司塔西南勘探开发公司</v>
      </c>
      <c r="M5" s="82" t="s">
        <v>847</v>
      </c>
    </row>
    <row r="6" s="6" customFormat="1" customHeight="1" spans="1:13">
      <c r="A6" s="33" t="s">
        <v>4</v>
      </c>
      <c r="B6" s="33" t="s">
        <v>946</v>
      </c>
      <c r="C6" s="33" t="s">
        <v>1263</v>
      </c>
      <c r="D6" s="89" t="s">
        <v>947</v>
      </c>
      <c r="E6" s="33" t="s">
        <v>6</v>
      </c>
      <c r="F6" s="163"/>
      <c r="G6" s="164"/>
      <c r="H6" s="193" t="s">
        <v>948</v>
      </c>
      <c r="I6" s="33" t="s">
        <v>7</v>
      </c>
      <c r="J6" s="163"/>
      <c r="K6" s="164"/>
      <c r="L6" s="33" t="s">
        <v>729</v>
      </c>
      <c r="M6" s="33" t="s">
        <v>176</v>
      </c>
    </row>
    <row r="7" s="6" customFormat="1" customHeight="1" spans="1:14">
      <c r="A7" s="159"/>
      <c r="B7" s="159"/>
      <c r="C7" s="159"/>
      <c r="D7" s="159"/>
      <c r="E7" s="257" t="s">
        <v>949</v>
      </c>
      <c r="F7" s="98" t="s">
        <v>950</v>
      </c>
      <c r="G7" s="98" t="s">
        <v>951</v>
      </c>
      <c r="H7" s="194"/>
      <c r="I7" s="257" t="s">
        <v>952</v>
      </c>
      <c r="J7" s="98" t="s">
        <v>953</v>
      </c>
      <c r="K7" s="98" t="s">
        <v>951</v>
      </c>
      <c r="L7" s="159"/>
      <c r="M7" s="159"/>
      <c r="N7" s="196" t="s">
        <v>852</v>
      </c>
    </row>
    <row r="8" ht="12.75" customHeight="1" spans="1:13">
      <c r="A8" s="17" t="str">
        <f t="shared" ref="A8" si="0">IF(B8="","",ROW()-7)</f>
        <v/>
      </c>
      <c r="B8" s="18"/>
      <c r="C8" s="18"/>
      <c r="D8" s="18"/>
      <c r="E8" s="314"/>
      <c r="F8" s="105"/>
      <c r="G8" s="105"/>
      <c r="H8" s="105"/>
      <c r="I8" s="314"/>
      <c r="J8" s="105"/>
      <c r="K8" s="105"/>
      <c r="L8" s="20" t="str">
        <f t="shared" ref="L8" si="1">IF(G8-H8=0,"",(K8-G8+H8)/(G8-H8)*100)</f>
        <v/>
      </c>
      <c r="M8" s="18"/>
    </row>
    <row r="9" ht="12.75" customHeight="1" spans="1:13">
      <c r="A9" s="17"/>
      <c r="B9" s="18"/>
      <c r="C9" s="18"/>
      <c r="D9" s="18"/>
      <c r="E9" s="314"/>
      <c r="F9" s="105"/>
      <c r="G9" s="105"/>
      <c r="H9" s="105"/>
      <c r="I9" s="314"/>
      <c r="J9" s="105"/>
      <c r="K9" s="105"/>
      <c r="L9" s="20" t="str">
        <f t="shared" ref="L9:L18" si="2">IF(G9-H9=0,"",(K9-G9+H9)/(G9-H9)*100)</f>
        <v/>
      </c>
      <c r="M9" s="18"/>
    </row>
    <row r="10" ht="12.75" customHeight="1" spans="1:13">
      <c r="A10" s="17"/>
      <c r="B10" s="18"/>
      <c r="C10" s="18"/>
      <c r="D10" s="18"/>
      <c r="E10" s="314"/>
      <c r="F10" s="105"/>
      <c r="G10" s="105"/>
      <c r="H10" s="105"/>
      <c r="I10" s="314"/>
      <c r="J10" s="105"/>
      <c r="K10" s="105"/>
      <c r="L10" s="20" t="str">
        <f t="shared" si="2"/>
        <v/>
      </c>
      <c r="M10" s="18"/>
    </row>
    <row r="11" ht="12.75" customHeight="1" spans="1:13">
      <c r="A11" s="17"/>
      <c r="B11" s="18"/>
      <c r="C11" s="18"/>
      <c r="D11" s="18"/>
      <c r="E11" s="314"/>
      <c r="F11" s="105"/>
      <c r="G11" s="105"/>
      <c r="H11" s="105"/>
      <c r="I11" s="314"/>
      <c r="J11" s="105"/>
      <c r="K11" s="105"/>
      <c r="L11" s="20" t="str">
        <f t="shared" si="2"/>
        <v/>
      </c>
      <c r="M11" s="18"/>
    </row>
    <row r="12" ht="12.75" customHeight="1" spans="1:13">
      <c r="A12" s="17"/>
      <c r="B12" s="18"/>
      <c r="C12" s="18"/>
      <c r="D12" s="18"/>
      <c r="E12" s="314"/>
      <c r="F12" s="105"/>
      <c r="G12" s="105"/>
      <c r="H12" s="105"/>
      <c r="I12" s="314"/>
      <c r="J12" s="105"/>
      <c r="K12" s="105"/>
      <c r="L12" s="20" t="str">
        <f t="shared" si="2"/>
        <v/>
      </c>
      <c r="M12" s="18"/>
    </row>
    <row r="13" ht="12.75" customHeight="1" spans="1:13">
      <c r="A13" s="17"/>
      <c r="B13" s="18"/>
      <c r="C13" s="18"/>
      <c r="D13" s="18"/>
      <c r="E13" s="314"/>
      <c r="F13" s="105"/>
      <c r="G13" s="105"/>
      <c r="H13" s="105"/>
      <c r="I13" s="314"/>
      <c r="J13" s="105"/>
      <c r="K13" s="105"/>
      <c r="L13" s="20" t="str">
        <f t="shared" si="2"/>
        <v/>
      </c>
      <c r="M13" s="18"/>
    </row>
    <row r="14" ht="12.75" customHeight="1" spans="1:13">
      <c r="A14" s="17"/>
      <c r="B14" s="18"/>
      <c r="C14" s="18"/>
      <c r="D14" s="18"/>
      <c r="E14" s="314"/>
      <c r="F14" s="105"/>
      <c r="G14" s="105"/>
      <c r="H14" s="105"/>
      <c r="I14" s="314"/>
      <c r="J14" s="105"/>
      <c r="K14" s="105"/>
      <c r="L14" s="20" t="str">
        <f t="shared" si="2"/>
        <v/>
      </c>
      <c r="M14" s="18"/>
    </row>
    <row r="15" ht="12.75" customHeight="1" spans="1:13">
      <c r="A15" s="17"/>
      <c r="B15" s="18"/>
      <c r="C15" s="18"/>
      <c r="D15" s="18"/>
      <c r="E15" s="314"/>
      <c r="F15" s="105"/>
      <c r="G15" s="105"/>
      <c r="H15" s="105"/>
      <c r="I15" s="314"/>
      <c r="J15" s="105"/>
      <c r="K15" s="105"/>
      <c r="L15" s="20" t="str">
        <f t="shared" si="2"/>
        <v/>
      </c>
      <c r="M15" s="18"/>
    </row>
    <row r="16" ht="12.75" customHeight="1" spans="1:13">
      <c r="A16" s="17"/>
      <c r="B16" s="18"/>
      <c r="C16" s="18"/>
      <c r="D16" s="18"/>
      <c r="E16" s="314"/>
      <c r="F16" s="105"/>
      <c r="G16" s="105"/>
      <c r="H16" s="105"/>
      <c r="I16" s="314"/>
      <c r="J16" s="105"/>
      <c r="K16" s="105"/>
      <c r="L16" s="20" t="str">
        <f t="shared" si="2"/>
        <v/>
      </c>
      <c r="M16" s="18"/>
    </row>
    <row r="17" ht="12.75" customHeight="1" spans="1:13">
      <c r="A17" s="17"/>
      <c r="B17" s="18"/>
      <c r="C17" s="18"/>
      <c r="D17" s="18"/>
      <c r="E17" s="314"/>
      <c r="F17" s="105"/>
      <c r="G17" s="105"/>
      <c r="H17" s="105"/>
      <c r="I17" s="314"/>
      <c r="J17" s="105"/>
      <c r="K17" s="105"/>
      <c r="L17" s="20" t="str">
        <f t="shared" si="2"/>
        <v/>
      </c>
      <c r="M17" s="18"/>
    </row>
    <row r="18" ht="12.75" customHeight="1" spans="1:13">
      <c r="A18" s="17"/>
      <c r="B18" s="18"/>
      <c r="C18" s="18"/>
      <c r="D18" s="18"/>
      <c r="E18" s="314"/>
      <c r="F18" s="105"/>
      <c r="G18" s="105"/>
      <c r="H18" s="105"/>
      <c r="I18" s="314"/>
      <c r="J18" s="105"/>
      <c r="K18" s="105"/>
      <c r="L18" s="20" t="str">
        <f t="shared" si="2"/>
        <v/>
      </c>
      <c r="M18" s="18"/>
    </row>
    <row r="19" ht="12.75" customHeight="1" spans="1:13">
      <c r="A19" s="17" t="str">
        <f t="shared" ref="A19" si="3">IF(B19="","",ROW()-7)</f>
        <v/>
      </c>
      <c r="B19" s="18"/>
      <c r="C19" s="18"/>
      <c r="D19" s="18"/>
      <c r="E19" s="314"/>
      <c r="F19" s="105"/>
      <c r="G19" s="105"/>
      <c r="H19" s="105"/>
      <c r="I19" s="314"/>
      <c r="J19" s="105"/>
      <c r="K19" s="105"/>
      <c r="L19" s="20" t="str">
        <f t="shared" ref="L19:L22" si="4">IF(G19-H19=0,"",(K19-G19+H19)/(G19-H19)*100)</f>
        <v/>
      </c>
      <c r="M19" s="18"/>
    </row>
    <row r="20" ht="12.75" customHeight="1" spans="1:13">
      <c r="A20" s="17" t="s">
        <v>1264</v>
      </c>
      <c r="B20" s="163"/>
      <c r="C20" s="163"/>
      <c r="D20" s="164"/>
      <c r="E20" s="314"/>
      <c r="F20" s="105"/>
      <c r="G20" s="105">
        <f>SUM(G8:G19)</f>
        <v>0</v>
      </c>
      <c r="H20" s="105">
        <f>SUM(H8:H19)</f>
        <v>0</v>
      </c>
      <c r="I20" s="314"/>
      <c r="J20" s="20"/>
      <c r="K20" s="105">
        <f>SUM(K8:K19)</f>
        <v>0</v>
      </c>
      <c r="L20" s="20" t="str">
        <f t="shared" si="4"/>
        <v/>
      </c>
      <c r="M20" s="18"/>
    </row>
    <row r="21" ht="12.75" customHeight="1" spans="1:13">
      <c r="A21" s="17" t="s">
        <v>1265</v>
      </c>
      <c r="B21" s="163"/>
      <c r="C21" s="163"/>
      <c r="D21" s="164"/>
      <c r="E21" s="314"/>
      <c r="F21" s="105"/>
      <c r="G21" s="105">
        <f>H20</f>
        <v>0</v>
      </c>
      <c r="H21" s="105"/>
      <c r="I21" s="314"/>
      <c r="J21" s="20"/>
      <c r="K21" s="20"/>
      <c r="L21" s="20"/>
      <c r="M21" s="18"/>
    </row>
    <row r="22" customHeight="1" spans="1:13">
      <c r="A22" s="21" t="s">
        <v>1266</v>
      </c>
      <c r="B22" s="167"/>
      <c r="C22" s="167"/>
      <c r="D22" s="168"/>
      <c r="E22" s="315"/>
      <c r="F22" s="28"/>
      <c r="G22" s="315">
        <f>G20-G21</f>
        <v>0</v>
      </c>
      <c r="H22" s="315"/>
      <c r="I22" s="28"/>
      <c r="J22" s="28"/>
      <c r="K22" s="315">
        <f>K20</f>
        <v>0</v>
      </c>
      <c r="L22" s="20" t="str">
        <f t="shared" si="4"/>
        <v/>
      </c>
      <c r="M22" s="24"/>
    </row>
    <row r="23" customHeight="1" spans="1:14">
      <c r="A23" s="7" t="str">
        <f>基本信息输入表!$K$6&amp;"填表人："&amp;基本信息输入表!$M$32</f>
        <v>产权持有单位填表人：刘亚鑫</v>
      </c>
      <c r="K23" s="7" t="str">
        <f>"评估人员："&amp;基本信息输入表!$Q$32</f>
        <v>评估人员：王庆国</v>
      </c>
      <c r="N23" s="196" t="s">
        <v>838</v>
      </c>
    </row>
    <row r="24" customHeight="1" spans="1:1">
      <c r="A24" s="7" t="str">
        <f>"填表日期："&amp;YEAR(基本信息输入表!$O$32)&amp;"年"&amp;MONTH(基本信息输入表!$O$32)&amp;"月"&amp;DAY(基本信息输入表!$O$32)&amp;"日"</f>
        <v>填表日期：2025年2月22日</v>
      </c>
    </row>
  </sheetData>
  <mergeCells count="15">
    <mergeCell ref="A2:M2"/>
    <mergeCell ref="A3:M3"/>
    <mergeCell ref="L4:M4"/>
    <mergeCell ref="E6:G6"/>
    <mergeCell ref="I6:K6"/>
    <mergeCell ref="A20:D20"/>
    <mergeCell ref="A21:D21"/>
    <mergeCell ref="A22:D22"/>
    <mergeCell ref="A6:A7"/>
    <mergeCell ref="B6:B7"/>
    <mergeCell ref="C6:C7"/>
    <mergeCell ref="D6:D7"/>
    <mergeCell ref="H6:H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
  <sheetViews>
    <sheetView showGridLines="0" zoomScale="96" zoomScaleNormal="96" workbookViewId="0">
      <selection activeCell="U622" sqref="U622"/>
    </sheetView>
  </sheetViews>
  <sheetFormatPr defaultColWidth="9" defaultRowHeight="15.75" customHeight="1"/>
  <cols>
    <col min="1" max="1" width="4.5" style="7" customWidth="1"/>
    <col min="2" max="2" width="21.2" style="7" customWidth="1"/>
    <col min="3" max="4" width="8" style="7" customWidth="1"/>
    <col min="5" max="5" width="22.2" style="7" customWidth="1"/>
    <col min="6" max="6" width="12.5" style="7" customWidth="1"/>
    <col min="7" max="7" width="4.7" style="7" customWidth="1"/>
    <col min="8" max="8" width="5.5" style="7" customWidth="1"/>
    <col min="9" max="9" width="10.2" style="316" customWidth="1"/>
    <col min="10" max="10" width="11.2" style="316" customWidth="1"/>
    <col min="11" max="11" width="8" style="7" customWidth="1"/>
    <col min="12" max="12" width="8.7" style="7" customWidth="1"/>
    <col min="13" max="13" width="9.7" style="7" customWidth="1"/>
    <col min="14" max="14" width="9.2" style="7" customWidth="1"/>
    <col min="15" max="15" width="16.7" style="7" customWidth="1"/>
    <col min="16" max="16" width="8.7" style="7" customWidth="1"/>
    <col min="17" max="18" width="9" style="7" customWidth="1"/>
    <col min="19" max="16384" width="9" style="7"/>
  </cols>
  <sheetData>
    <row r="1" customHeight="1" spans="1:1">
      <c r="A1" s="8" t="s">
        <v>0</v>
      </c>
    </row>
    <row r="2" s="5" customFormat="1" ht="30" customHeight="1" spans="1:1">
      <c r="A2" s="9" t="s">
        <v>45</v>
      </c>
    </row>
    <row r="3" customHeight="1" spans="1:1">
      <c r="A3" s="6" t="str">
        <f>"评估基准日："&amp;TEXT(基本信息输入表!M7,"yyyy年mm月dd日")</f>
        <v>评估基准日：2025年02月20日</v>
      </c>
    </row>
    <row r="4" ht="14.25" customHeight="1" spans="1:15">
      <c r="A4" s="6"/>
      <c r="B4" s="6"/>
      <c r="C4" s="6"/>
      <c r="D4" s="6"/>
      <c r="E4" s="6"/>
      <c r="F4" s="6"/>
      <c r="G4" s="6"/>
      <c r="H4" s="6"/>
      <c r="I4" s="6"/>
      <c r="J4" s="6"/>
      <c r="K4" s="6"/>
      <c r="L4" s="6"/>
      <c r="M4" s="6"/>
      <c r="N4" s="6"/>
      <c r="O4" s="11" t="s">
        <v>1267</v>
      </c>
    </row>
    <row r="5" customHeight="1" spans="1:15">
      <c r="A5" s="7" t="str">
        <f>基本信息输入表!K6&amp;"："&amp;基本信息输入表!M6</f>
        <v>产权持有单位：中国石油天然气股份有限公司塔里木油田分公司塔西南勘探开发公司</v>
      </c>
      <c r="O5" s="82" t="s">
        <v>847</v>
      </c>
    </row>
    <row r="6" s="6" customFormat="1" customHeight="1" spans="1:15">
      <c r="A6" s="33" t="s">
        <v>4</v>
      </c>
      <c r="B6" s="33" t="s">
        <v>1268</v>
      </c>
      <c r="C6" s="15" t="s">
        <v>959</v>
      </c>
      <c r="D6" s="70" t="s">
        <v>947</v>
      </c>
      <c r="E6" s="70" t="s">
        <v>1269</v>
      </c>
      <c r="F6" s="70" t="s">
        <v>1270</v>
      </c>
      <c r="G6" s="33" t="s">
        <v>6</v>
      </c>
      <c r="H6" s="163"/>
      <c r="I6" s="164"/>
      <c r="J6" s="70" t="s">
        <v>948</v>
      </c>
      <c r="K6" s="33" t="s">
        <v>7</v>
      </c>
      <c r="L6" s="163"/>
      <c r="M6" s="164"/>
      <c r="N6" s="33" t="s">
        <v>729</v>
      </c>
      <c r="O6" s="33" t="s">
        <v>176</v>
      </c>
    </row>
    <row r="7" s="6" customFormat="1" customHeight="1" spans="1:16">
      <c r="A7" s="159"/>
      <c r="B7" s="159"/>
      <c r="C7" s="194"/>
      <c r="D7" s="194"/>
      <c r="E7" s="194"/>
      <c r="F7" s="194"/>
      <c r="G7" s="257" t="s">
        <v>949</v>
      </c>
      <c r="H7" s="98" t="s">
        <v>950</v>
      </c>
      <c r="I7" s="98" t="s">
        <v>951</v>
      </c>
      <c r="J7" s="194"/>
      <c r="K7" s="317" t="s">
        <v>952</v>
      </c>
      <c r="L7" s="98" t="s">
        <v>953</v>
      </c>
      <c r="M7" s="98" t="s">
        <v>951</v>
      </c>
      <c r="N7" s="159"/>
      <c r="O7" s="159"/>
      <c r="P7" s="196" t="s">
        <v>852</v>
      </c>
    </row>
    <row r="8" s="6" customFormat="1" ht="12.75" customHeight="1" spans="1:16">
      <c r="A8" s="17" t="str">
        <f t="shared" ref="A8" si="0">IF(B8="","",ROW()-7)</f>
        <v/>
      </c>
      <c r="B8" s="18"/>
      <c r="C8" s="18"/>
      <c r="D8" s="18"/>
      <c r="E8" s="20"/>
      <c r="F8" s="18"/>
      <c r="G8" s="314"/>
      <c r="H8" s="105"/>
      <c r="I8" s="105"/>
      <c r="J8" s="105"/>
      <c r="K8" s="314"/>
      <c r="L8" s="105"/>
      <c r="M8" s="105"/>
      <c r="N8" s="20" t="str">
        <f t="shared" ref="N8" si="1">IF(I8-J8=0,"",(M8-I8+J8)/(I8-J8)*100)</f>
        <v/>
      </c>
      <c r="O8" s="18"/>
      <c r="P8" s="237"/>
    </row>
    <row r="9" s="6" customFormat="1" ht="12.75" customHeight="1" spans="1:16">
      <c r="A9" s="17"/>
      <c r="B9" s="18"/>
      <c r="C9" s="18"/>
      <c r="D9" s="18"/>
      <c r="E9" s="20"/>
      <c r="F9" s="18"/>
      <c r="G9" s="314"/>
      <c r="H9" s="105"/>
      <c r="I9" s="105"/>
      <c r="J9" s="105"/>
      <c r="K9" s="314"/>
      <c r="L9" s="105"/>
      <c r="M9" s="105"/>
      <c r="N9" s="20" t="str">
        <f t="shared" ref="N9:N18" si="2">IF(I9-J9=0,"",(M9-I9+J9)/(I9-J9)*100)</f>
        <v/>
      </c>
      <c r="O9" s="18"/>
      <c r="P9" s="237"/>
    </row>
    <row r="10" s="6" customFormat="1" ht="12.75" customHeight="1" spans="1:16">
      <c r="A10" s="17"/>
      <c r="B10" s="18"/>
      <c r="C10" s="18"/>
      <c r="D10" s="18"/>
      <c r="E10" s="20"/>
      <c r="F10" s="18"/>
      <c r="G10" s="314"/>
      <c r="H10" s="105"/>
      <c r="I10" s="105"/>
      <c r="J10" s="105"/>
      <c r="K10" s="314"/>
      <c r="L10" s="105"/>
      <c r="M10" s="105"/>
      <c r="N10" s="20" t="str">
        <f t="shared" si="2"/>
        <v/>
      </c>
      <c r="O10" s="18"/>
      <c r="P10" s="237"/>
    </row>
    <row r="11" s="6" customFormat="1" ht="12.75" customHeight="1" spans="1:16">
      <c r="A11" s="17"/>
      <c r="B11" s="18"/>
      <c r="C11" s="18"/>
      <c r="D11" s="18"/>
      <c r="E11" s="20"/>
      <c r="F11" s="18"/>
      <c r="G11" s="314"/>
      <c r="H11" s="105"/>
      <c r="I11" s="105"/>
      <c r="J11" s="105"/>
      <c r="K11" s="314"/>
      <c r="L11" s="105"/>
      <c r="M11" s="105"/>
      <c r="N11" s="20" t="str">
        <f t="shared" si="2"/>
        <v/>
      </c>
      <c r="O11" s="18"/>
      <c r="P11" s="237"/>
    </row>
    <row r="12" s="6" customFormat="1" ht="12.75" customHeight="1" spans="1:16">
      <c r="A12" s="17"/>
      <c r="B12" s="18"/>
      <c r="C12" s="18"/>
      <c r="D12" s="18"/>
      <c r="E12" s="20"/>
      <c r="F12" s="18"/>
      <c r="G12" s="314"/>
      <c r="H12" s="105"/>
      <c r="I12" s="105"/>
      <c r="J12" s="105"/>
      <c r="K12" s="314"/>
      <c r="L12" s="105"/>
      <c r="M12" s="105"/>
      <c r="N12" s="20" t="str">
        <f t="shared" si="2"/>
        <v/>
      </c>
      <c r="O12" s="18"/>
      <c r="P12" s="237"/>
    </row>
    <row r="13" s="6" customFormat="1" ht="12.75" customHeight="1" spans="1:16">
      <c r="A13" s="17"/>
      <c r="B13" s="18"/>
      <c r="C13" s="18"/>
      <c r="D13" s="18"/>
      <c r="E13" s="20"/>
      <c r="F13" s="18"/>
      <c r="G13" s="314"/>
      <c r="H13" s="105"/>
      <c r="I13" s="105"/>
      <c r="J13" s="105"/>
      <c r="K13" s="314"/>
      <c r="L13" s="105"/>
      <c r="M13" s="105"/>
      <c r="N13" s="20" t="str">
        <f t="shared" si="2"/>
        <v/>
      </c>
      <c r="O13" s="18"/>
      <c r="P13" s="237"/>
    </row>
    <row r="14" s="6" customFormat="1" ht="12.75" customHeight="1" spans="1:16">
      <c r="A14" s="17"/>
      <c r="B14" s="18"/>
      <c r="C14" s="18"/>
      <c r="D14" s="18"/>
      <c r="E14" s="20"/>
      <c r="F14" s="18"/>
      <c r="G14" s="314"/>
      <c r="H14" s="105"/>
      <c r="I14" s="105"/>
      <c r="J14" s="105"/>
      <c r="K14" s="314"/>
      <c r="L14" s="105"/>
      <c r="M14" s="105"/>
      <c r="N14" s="20" t="str">
        <f t="shared" si="2"/>
        <v/>
      </c>
      <c r="O14" s="18"/>
      <c r="P14" s="237"/>
    </row>
    <row r="15" s="6" customFormat="1" ht="12.75" customHeight="1" spans="1:16">
      <c r="A15" s="17"/>
      <c r="B15" s="18"/>
      <c r="C15" s="18"/>
      <c r="D15" s="18"/>
      <c r="E15" s="20"/>
      <c r="F15" s="18"/>
      <c r="G15" s="314"/>
      <c r="H15" s="105"/>
      <c r="I15" s="105"/>
      <c r="J15" s="105"/>
      <c r="K15" s="314"/>
      <c r="L15" s="105"/>
      <c r="M15" s="105"/>
      <c r="N15" s="20" t="str">
        <f t="shared" si="2"/>
        <v/>
      </c>
      <c r="O15" s="18"/>
      <c r="P15" s="237"/>
    </row>
    <row r="16" s="6" customFormat="1" ht="12.75" customHeight="1" spans="1:16">
      <c r="A16" s="17"/>
      <c r="B16" s="18"/>
      <c r="C16" s="18"/>
      <c r="D16" s="18"/>
      <c r="E16" s="20"/>
      <c r="F16" s="18"/>
      <c r="G16" s="314"/>
      <c r="H16" s="105"/>
      <c r="I16" s="105"/>
      <c r="J16" s="105"/>
      <c r="K16" s="314"/>
      <c r="L16" s="105"/>
      <c r="M16" s="105"/>
      <c r="N16" s="20" t="str">
        <f t="shared" si="2"/>
        <v/>
      </c>
      <c r="O16" s="18"/>
      <c r="P16" s="237"/>
    </row>
    <row r="17" s="6" customFormat="1" ht="12.75" customHeight="1" spans="1:16">
      <c r="A17" s="17"/>
      <c r="B17" s="18"/>
      <c r="C17" s="18"/>
      <c r="D17" s="18"/>
      <c r="E17" s="20"/>
      <c r="F17" s="18"/>
      <c r="G17" s="314"/>
      <c r="H17" s="105"/>
      <c r="I17" s="105"/>
      <c r="J17" s="105"/>
      <c r="K17" s="314"/>
      <c r="L17" s="105"/>
      <c r="M17" s="105"/>
      <c r="N17" s="20" t="str">
        <f t="shared" si="2"/>
        <v/>
      </c>
      <c r="O17" s="18"/>
      <c r="P17" s="237"/>
    </row>
    <row r="18" s="6" customFormat="1" ht="12.75" customHeight="1" spans="1:16">
      <c r="A18" s="17"/>
      <c r="B18" s="18"/>
      <c r="C18" s="18"/>
      <c r="D18" s="18"/>
      <c r="E18" s="20"/>
      <c r="F18" s="18"/>
      <c r="G18" s="314"/>
      <c r="H18" s="105"/>
      <c r="I18" s="105"/>
      <c r="J18" s="105"/>
      <c r="K18" s="314"/>
      <c r="L18" s="105"/>
      <c r="M18" s="105"/>
      <c r="N18" s="20" t="str">
        <f t="shared" si="2"/>
        <v/>
      </c>
      <c r="O18" s="18"/>
      <c r="P18" s="237"/>
    </row>
    <row r="19" ht="12.75" customHeight="1" spans="1:16">
      <c r="A19" s="17" t="str">
        <f t="shared" ref="A19" si="3">IF(B19="","",ROW()-7)</f>
        <v/>
      </c>
      <c r="B19" s="18"/>
      <c r="C19" s="18"/>
      <c r="D19" s="18"/>
      <c r="E19" s="20"/>
      <c r="F19" s="18"/>
      <c r="G19" s="314"/>
      <c r="H19" s="105"/>
      <c r="I19" s="105"/>
      <c r="J19" s="105"/>
      <c r="K19" s="314"/>
      <c r="L19" s="105"/>
      <c r="M19" s="105"/>
      <c r="N19" s="20" t="str">
        <f t="shared" ref="N19:N22" si="4">IF(I19-J19=0,"",(M19-I19+J19)/(I19-J19)*100)</f>
        <v/>
      </c>
      <c r="O19" s="18"/>
      <c r="P19" s="237"/>
    </row>
    <row r="20" ht="12.75" customHeight="1" spans="1:16">
      <c r="A20" s="17" t="s">
        <v>1271</v>
      </c>
      <c r="B20" s="163"/>
      <c r="C20" s="163"/>
      <c r="D20" s="164"/>
      <c r="E20" s="20"/>
      <c r="F20" s="18"/>
      <c r="G20" s="314"/>
      <c r="H20" s="105"/>
      <c r="I20" s="105">
        <f>SUM(I8:I19)</f>
        <v>0</v>
      </c>
      <c r="J20" s="105">
        <f>SUM(J8:J19)</f>
        <v>0</v>
      </c>
      <c r="K20" s="314"/>
      <c r="L20" s="105"/>
      <c r="M20" s="105">
        <f>SUM(M8:M19)</f>
        <v>0</v>
      </c>
      <c r="N20" s="20" t="str">
        <f t="shared" si="4"/>
        <v/>
      </c>
      <c r="O20" s="18"/>
      <c r="P20" s="190"/>
    </row>
    <row r="21" ht="12.75" customHeight="1" spans="1:15">
      <c r="A21" s="17" t="s">
        <v>1272</v>
      </c>
      <c r="B21" s="163"/>
      <c r="C21" s="163"/>
      <c r="D21" s="164"/>
      <c r="E21" s="20"/>
      <c r="F21" s="18"/>
      <c r="G21" s="314"/>
      <c r="H21" s="105"/>
      <c r="I21" s="105">
        <f>J20</f>
        <v>0</v>
      </c>
      <c r="J21" s="105"/>
      <c r="K21" s="314"/>
      <c r="L21" s="105"/>
      <c r="M21" s="20"/>
      <c r="N21" s="20"/>
      <c r="O21" s="18"/>
    </row>
    <row r="22" customHeight="1" spans="1:15">
      <c r="A22" s="21" t="s">
        <v>1273</v>
      </c>
      <c r="B22" s="167"/>
      <c r="C22" s="167"/>
      <c r="D22" s="168"/>
      <c r="E22" s="24"/>
      <c r="F22" s="24"/>
      <c r="G22" s="315"/>
      <c r="H22" s="315"/>
      <c r="I22" s="315">
        <f>I20-I21</f>
        <v>0</v>
      </c>
      <c r="J22" s="28"/>
      <c r="K22" s="28"/>
      <c r="L22" s="28"/>
      <c r="M22" s="315">
        <f>M20</f>
        <v>0</v>
      </c>
      <c r="N22" s="20" t="str">
        <f t="shared" si="4"/>
        <v/>
      </c>
      <c r="O22" s="24"/>
    </row>
    <row r="23" customHeight="1" spans="1:16">
      <c r="A23" s="7" t="str">
        <f>基本信息输入表!$K$6&amp;"填表人："&amp;基本信息输入表!$M$33</f>
        <v>产权持有单位填表人：刘亚鑫</v>
      </c>
      <c r="I23" s="7"/>
      <c r="J23" s="7"/>
      <c r="M23" s="7" t="str">
        <f>"评估人员："&amp;基本信息输入表!$Q$33</f>
        <v>评估人员：王庆国</v>
      </c>
      <c r="P23" s="41" t="s">
        <v>838</v>
      </c>
    </row>
    <row r="24" customHeight="1" spans="1:10">
      <c r="A24" s="7" t="str">
        <f>"填表日期："&amp;YEAR(基本信息输入表!$O$33)&amp;"年"&amp;MONTH(基本信息输入表!$O$33)&amp;"月"&amp;DAY(基本信息输入表!$O$33)&amp;"日"</f>
        <v>填表日期：2025年2月22日</v>
      </c>
      <c r="I24" s="7"/>
      <c r="J24" s="7"/>
    </row>
  </sheetData>
  <mergeCells count="16">
    <mergeCell ref="A2:O2"/>
    <mergeCell ref="A3:O3"/>
    <mergeCell ref="G6:I6"/>
    <mergeCell ref="K6:M6"/>
    <mergeCell ref="A20:D20"/>
    <mergeCell ref="A21:D21"/>
    <mergeCell ref="A22:D22"/>
    <mergeCell ref="A6:A7"/>
    <mergeCell ref="B6:B7"/>
    <mergeCell ref="C6:C7"/>
    <mergeCell ref="D6:D7"/>
    <mergeCell ref="E6:E7"/>
    <mergeCell ref="F6:F7"/>
    <mergeCell ref="J6:J7"/>
    <mergeCell ref="N6:N7"/>
    <mergeCell ref="O6:O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topLeftCell="A3" workbookViewId="0">
      <selection activeCell="U622" sqref="U622"/>
    </sheetView>
  </sheetViews>
  <sheetFormatPr defaultColWidth="9" defaultRowHeight="15.75" customHeight="1"/>
  <cols>
    <col min="1" max="1" width="7.5" style="7" customWidth="1"/>
    <col min="2" max="2" width="20.5" style="7" customWidth="1"/>
    <col min="3" max="3" width="8" style="7" customWidth="1"/>
    <col min="4" max="4" width="10.7" style="7" customWidth="1"/>
    <col min="5" max="5" width="5.5" style="7" customWidth="1"/>
    <col min="6" max="6" width="9.2" style="7" customWidth="1"/>
    <col min="7" max="7" width="15" style="7" customWidth="1"/>
    <col min="8" max="8" width="9.2" style="7" customWidth="1"/>
    <col min="9" max="9" width="8" style="7" customWidth="1"/>
    <col min="10" max="10" width="8.7" style="7" customWidth="1"/>
    <col min="11" max="11" width="9.7" style="7" customWidth="1"/>
    <col min="12" max="12" width="8.7" style="7" customWidth="1"/>
    <col min="13" max="13" width="9.5" style="7" customWidth="1"/>
    <col min="14" max="15" width="9" style="7" customWidth="1"/>
    <col min="16" max="16384" width="9" style="7"/>
  </cols>
  <sheetData>
    <row r="1" customHeight="1" spans="1:1">
      <c r="A1" s="8" t="s">
        <v>0</v>
      </c>
    </row>
    <row r="2" s="5" customFormat="1" ht="30" customHeight="1" spans="1:1">
      <c r="A2" s="9" t="s">
        <v>49</v>
      </c>
    </row>
    <row r="3" customHeight="1" spans="1:1">
      <c r="A3" s="6" t="str">
        <f>"评估基准日："&amp;TEXT(基本信息输入表!M7,"yyyy年mm月dd日")</f>
        <v>评估基准日：2025年02月20日</v>
      </c>
    </row>
    <row r="4" ht="14.25" customHeight="1" spans="1:13">
      <c r="A4" s="6"/>
      <c r="B4" s="6"/>
      <c r="C4" s="6"/>
      <c r="D4" s="6"/>
      <c r="E4" s="6"/>
      <c r="F4" s="6"/>
      <c r="G4" s="6"/>
      <c r="H4" s="6"/>
      <c r="I4" s="6"/>
      <c r="J4" s="6"/>
      <c r="K4" s="6"/>
      <c r="L4" s="6"/>
      <c r="M4" s="11" t="s">
        <v>1274</v>
      </c>
    </row>
    <row r="5" customHeight="1" spans="1:13">
      <c r="A5" s="7" t="str">
        <f>基本信息输入表!K6&amp;"："&amp;基本信息输入表!M6</f>
        <v>产权持有单位：中国石油天然气股份有限公司塔里木油田分公司塔西南勘探开发公司</v>
      </c>
      <c r="M5" s="82" t="s">
        <v>847</v>
      </c>
    </row>
    <row r="6" s="6" customFormat="1" customHeight="1" spans="1:13">
      <c r="A6" s="33" t="s">
        <v>4</v>
      </c>
      <c r="B6" s="33" t="s">
        <v>946</v>
      </c>
      <c r="C6" s="70" t="s">
        <v>947</v>
      </c>
      <c r="D6" s="33" t="s">
        <v>6</v>
      </c>
      <c r="E6" s="163"/>
      <c r="F6" s="164"/>
      <c r="G6" s="70" t="s">
        <v>948</v>
      </c>
      <c r="H6" s="15" t="s">
        <v>1275</v>
      </c>
      <c r="I6" s="33" t="s">
        <v>7</v>
      </c>
      <c r="J6" s="163"/>
      <c r="K6" s="164"/>
      <c r="L6" s="33" t="s">
        <v>729</v>
      </c>
      <c r="M6" s="33" t="s">
        <v>176</v>
      </c>
    </row>
    <row r="7" s="6" customFormat="1" customHeight="1" spans="1:14">
      <c r="A7" s="159"/>
      <c r="B7" s="159"/>
      <c r="C7" s="194"/>
      <c r="D7" s="257" t="s">
        <v>949</v>
      </c>
      <c r="E7" s="98" t="s">
        <v>950</v>
      </c>
      <c r="F7" s="98" t="s">
        <v>951</v>
      </c>
      <c r="G7" s="194"/>
      <c r="H7" s="194"/>
      <c r="I7" s="257" t="s">
        <v>952</v>
      </c>
      <c r="J7" s="98" t="s">
        <v>953</v>
      </c>
      <c r="K7" s="98" t="s">
        <v>951</v>
      </c>
      <c r="L7" s="159"/>
      <c r="M7" s="159"/>
      <c r="N7" s="196" t="s">
        <v>852</v>
      </c>
    </row>
    <row r="8" s="6" customFormat="1" ht="12.75" customHeight="1" spans="1:13">
      <c r="A8" s="17" t="str">
        <f t="shared" ref="A8" si="0">IF(B8="","",ROW()-7)</f>
        <v/>
      </c>
      <c r="B8" s="18"/>
      <c r="C8" s="18"/>
      <c r="D8" s="314"/>
      <c r="E8" s="105"/>
      <c r="F8" s="105"/>
      <c r="G8" s="105"/>
      <c r="H8" s="385"/>
      <c r="I8" s="314"/>
      <c r="J8" s="105"/>
      <c r="K8" s="105"/>
      <c r="L8" s="20" t="str">
        <f t="shared" ref="L8" si="1">IF(F8-G8=0,"",(K8-F8+G8)/(F8-G8)*100)</f>
        <v/>
      </c>
      <c r="M8" s="18"/>
    </row>
    <row r="9" s="6" customFormat="1" ht="12.75" customHeight="1" spans="1:13">
      <c r="A9" s="17"/>
      <c r="B9" s="18"/>
      <c r="C9" s="18"/>
      <c r="D9" s="314"/>
      <c r="E9" s="105"/>
      <c r="F9" s="105"/>
      <c r="G9" s="105"/>
      <c r="H9" s="385"/>
      <c r="I9" s="314"/>
      <c r="J9" s="105"/>
      <c r="K9" s="105"/>
      <c r="L9" s="20" t="str">
        <f t="shared" ref="L9:L18" si="2">IF(F9-G9=0,"",(K9-F9+G9)/(F9-G9)*100)</f>
        <v/>
      </c>
      <c r="M9" s="18"/>
    </row>
    <row r="10" s="6" customFormat="1" ht="12.75" customHeight="1" spans="1:13">
      <c r="A10" s="17"/>
      <c r="B10" s="18"/>
      <c r="C10" s="18"/>
      <c r="D10" s="314"/>
      <c r="E10" s="105"/>
      <c r="F10" s="105"/>
      <c r="G10" s="105"/>
      <c r="H10" s="385"/>
      <c r="I10" s="314"/>
      <c r="J10" s="105"/>
      <c r="K10" s="105"/>
      <c r="L10" s="20" t="str">
        <f t="shared" si="2"/>
        <v/>
      </c>
      <c r="M10" s="18"/>
    </row>
    <row r="11" s="6" customFormat="1" ht="12.75" customHeight="1" spans="1:13">
      <c r="A11" s="17"/>
      <c r="B11" s="18"/>
      <c r="C11" s="18"/>
      <c r="D11" s="314"/>
      <c r="E11" s="105"/>
      <c r="F11" s="105"/>
      <c r="G11" s="105"/>
      <c r="H11" s="385"/>
      <c r="I11" s="314"/>
      <c r="J11" s="105"/>
      <c r="K11" s="105"/>
      <c r="L11" s="20" t="str">
        <f t="shared" si="2"/>
        <v/>
      </c>
      <c r="M11" s="18"/>
    </row>
    <row r="12" s="6" customFormat="1" ht="12.75" customHeight="1" spans="1:13">
      <c r="A12" s="17"/>
      <c r="B12" s="18"/>
      <c r="C12" s="18"/>
      <c r="D12" s="314"/>
      <c r="E12" s="105"/>
      <c r="F12" s="105"/>
      <c r="G12" s="105"/>
      <c r="H12" s="385"/>
      <c r="I12" s="314"/>
      <c r="J12" s="105"/>
      <c r="K12" s="105"/>
      <c r="L12" s="20" t="str">
        <f t="shared" si="2"/>
        <v/>
      </c>
      <c r="M12" s="18"/>
    </row>
    <row r="13" s="6" customFormat="1" ht="12.75" customHeight="1" spans="1:13">
      <c r="A13" s="17"/>
      <c r="B13" s="18"/>
      <c r="C13" s="18"/>
      <c r="D13" s="314"/>
      <c r="E13" s="105"/>
      <c r="F13" s="105"/>
      <c r="G13" s="105"/>
      <c r="H13" s="385"/>
      <c r="I13" s="314"/>
      <c r="J13" s="105"/>
      <c r="K13" s="105"/>
      <c r="L13" s="20" t="str">
        <f t="shared" si="2"/>
        <v/>
      </c>
      <c r="M13" s="18"/>
    </row>
    <row r="14" s="6" customFormat="1" ht="12.75" customHeight="1" spans="1:13">
      <c r="A14" s="17"/>
      <c r="B14" s="18"/>
      <c r="C14" s="18"/>
      <c r="D14" s="314"/>
      <c r="E14" s="105"/>
      <c r="F14" s="105"/>
      <c r="G14" s="105"/>
      <c r="H14" s="385"/>
      <c r="I14" s="314"/>
      <c r="J14" s="105"/>
      <c r="K14" s="105"/>
      <c r="L14" s="20" t="str">
        <f t="shared" si="2"/>
        <v/>
      </c>
      <c r="M14" s="18"/>
    </row>
    <row r="15" s="6" customFormat="1" ht="12.75" customHeight="1" spans="1:13">
      <c r="A15" s="17"/>
      <c r="B15" s="18"/>
      <c r="C15" s="18"/>
      <c r="D15" s="314"/>
      <c r="E15" s="105"/>
      <c r="F15" s="105"/>
      <c r="G15" s="105"/>
      <c r="H15" s="385"/>
      <c r="I15" s="314"/>
      <c r="J15" s="105"/>
      <c r="K15" s="105"/>
      <c r="L15" s="20" t="str">
        <f t="shared" si="2"/>
        <v/>
      </c>
      <c r="M15" s="18"/>
    </row>
    <row r="16" s="6" customFormat="1" ht="12.75" customHeight="1" spans="1:13">
      <c r="A16" s="17"/>
      <c r="B16" s="18"/>
      <c r="C16" s="18"/>
      <c r="D16" s="314"/>
      <c r="E16" s="105"/>
      <c r="F16" s="105"/>
      <c r="G16" s="105"/>
      <c r="H16" s="385"/>
      <c r="I16" s="314"/>
      <c r="J16" s="105"/>
      <c r="K16" s="105"/>
      <c r="L16" s="20" t="str">
        <f t="shared" si="2"/>
        <v/>
      </c>
      <c r="M16" s="18"/>
    </row>
    <row r="17" s="6" customFormat="1" ht="12.75" customHeight="1" spans="1:13">
      <c r="A17" s="17"/>
      <c r="B17" s="18"/>
      <c r="C17" s="18"/>
      <c r="D17" s="314"/>
      <c r="E17" s="105"/>
      <c r="F17" s="105"/>
      <c r="G17" s="105"/>
      <c r="H17" s="385"/>
      <c r="I17" s="314"/>
      <c r="J17" s="105"/>
      <c r="K17" s="105"/>
      <c r="L17" s="20" t="str">
        <f t="shared" si="2"/>
        <v/>
      </c>
      <c r="M17" s="18"/>
    </row>
    <row r="18" s="6" customFormat="1" ht="12.75" customHeight="1" spans="1:13">
      <c r="A18" s="17"/>
      <c r="B18" s="18"/>
      <c r="C18" s="18"/>
      <c r="D18" s="314"/>
      <c r="E18" s="105"/>
      <c r="F18" s="105"/>
      <c r="G18" s="105"/>
      <c r="H18" s="385"/>
      <c r="I18" s="314"/>
      <c r="J18" s="105"/>
      <c r="K18" s="105"/>
      <c r="L18" s="20" t="str">
        <f t="shared" si="2"/>
        <v/>
      </c>
      <c r="M18" s="18"/>
    </row>
    <row r="19" ht="12.75" customHeight="1" spans="1:14">
      <c r="A19" s="17" t="str">
        <f t="shared" ref="A19" si="3">IF(B19="","",ROW()-7)</f>
        <v/>
      </c>
      <c r="B19" s="18"/>
      <c r="C19" s="18"/>
      <c r="D19" s="314"/>
      <c r="E19" s="105"/>
      <c r="F19" s="105"/>
      <c r="G19" s="105"/>
      <c r="H19" s="385"/>
      <c r="I19" s="314"/>
      <c r="J19" s="105"/>
      <c r="K19" s="105"/>
      <c r="L19" s="20" t="str">
        <f t="shared" ref="L19:L22" si="4">IF(F19-G19=0,"",(K19-F19+G19)/(F19-G19)*100)</f>
        <v/>
      </c>
      <c r="M19" s="18"/>
      <c r="N19" s="6"/>
    </row>
    <row r="20" ht="12.75" customHeight="1" spans="1:14">
      <c r="A20" s="17" t="s">
        <v>1276</v>
      </c>
      <c r="B20" s="163"/>
      <c r="C20" s="164"/>
      <c r="D20" s="47"/>
      <c r="E20" s="105"/>
      <c r="F20" s="105">
        <f>SUM(F8:F19)</f>
        <v>0</v>
      </c>
      <c r="G20" s="105">
        <f>SUM(G8:G19)</f>
        <v>0</v>
      </c>
      <c r="H20" s="385"/>
      <c r="I20" s="314"/>
      <c r="J20" s="105"/>
      <c r="K20" s="105">
        <f>SUM(K8:K19)</f>
        <v>0</v>
      </c>
      <c r="L20" s="20" t="str">
        <f t="shared" si="4"/>
        <v/>
      </c>
      <c r="M20" s="18"/>
      <c r="N20" s="6"/>
    </row>
    <row r="21" ht="12.75" customHeight="1" spans="1:14">
      <c r="A21" s="17" t="s">
        <v>1277</v>
      </c>
      <c r="B21" s="163"/>
      <c r="C21" s="164"/>
      <c r="D21" s="47"/>
      <c r="E21" s="105"/>
      <c r="F21" s="105">
        <f>G20</f>
        <v>0</v>
      </c>
      <c r="G21" s="105"/>
      <c r="H21" s="385"/>
      <c r="I21" s="314"/>
      <c r="J21" s="105"/>
      <c r="K21" s="105"/>
      <c r="L21" s="20"/>
      <c r="M21" s="18"/>
      <c r="N21" s="6"/>
    </row>
    <row r="22" customHeight="1" spans="1:14">
      <c r="A22" s="21" t="s">
        <v>1278</v>
      </c>
      <c r="B22" s="167"/>
      <c r="C22" s="168"/>
      <c r="D22" s="24"/>
      <c r="E22" s="28"/>
      <c r="F22" s="315">
        <f>F20-F21</f>
        <v>0</v>
      </c>
      <c r="G22" s="315"/>
      <c r="H22" s="28"/>
      <c r="I22" s="28"/>
      <c r="J22" s="28"/>
      <c r="K22" s="315">
        <f>K20</f>
        <v>0</v>
      </c>
      <c r="L22" s="20" t="str">
        <f t="shared" si="4"/>
        <v/>
      </c>
      <c r="M22" s="24"/>
      <c r="N22" s="6"/>
    </row>
    <row r="23" customHeight="1" spans="1:14">
      <c r="A23" s="7" t="str">
        <f>基本信息输入表!$K$6&amp;"填表人："&amp;基本信息输入表!$M$34</f>
        <v>产权持有单位填表人：刘亚鑫</v>
      </c>
      <c r="K23" s="7" t="str">
        <f>"评估人员："&amp;基本信息输入表!$Q$34</f>
        <v>评估人员：王庆国</v>
      </c>
      <c r="N23" s="41" t="s">
        <v>838</v>
      </c>
    </row>
    <row r="24" customHeight="1" spans="1:1">
      <c r="A24" s="7" t="str">
        <f>"填表日期："&amp;YEAR(基本信息输入表!$O$34)&amp;"年"&amp;MONTH(基本信息输入表!$O$34)&amp;"月"&amp;DAY(基本信息输入表!$O$34)&amp;"日"</f>
        <v>填表日期：2025年2月22日</v>
      </c>
    </row>
  </sheetData>
  <mergeCells count="14">
    <mergeCell ref="A2:M2"/>
    <mergeCell ref="A3:M3"/>
    <mergeCell ref="D6:F6"/>
    <mergeCell ref="I6:K6"/>
    <mergeCell ref="A20:C20"/>
    <mergeCell ref="A21:C21"/>
    <mergeCell ref="A22:C22"/>
    <mergeCell ref="A6:A7"/>
    <mergeCell ref="B6:B7"/>
    <mergeCell ref="C6:C7"/>
    <mergeCell ref="G6:G7"/>
    <mergeCell ref="H6:H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topLeftCell="A3" workbookViewId="0">
      <selection activeCell="U622" sqref="U622"/>
    </sheetView>
  </sheetViews>
  <sheetFormatPr defaultColWidth="9" defaultRowHeight="15.75" customHeight="1"/>
  <cols>
    <col min="1" max="1" width="6.2" style="7" customWidth="1"/>
    <col min="2" max="2" width="13.7" style="7" customWidth="1"/>
    <col min="3" max="3" width="11.2" style="7" customWidth="1"/>
    <col min="4" max="4" width="8" style="7" customWidth="1"/>
    <col min="5" max="5" width="4.7" style="7" customWidth="1"/>
    <col min="6" max="6" width="5.5" style="7" customWidth="1"/>
    <col min="7" max="7" width="11.2" style="7" customWidth="1"/>
    <col min="8" max="8" width="15" style="7" customWidth="1"/>
    <col min="9" max="9" width="8" style="7" customWidth="1"/>
    <col min="10" max="10" width="8.7" style="7" customWidth="1"/>
    <col min="11" max="11" width="9.7" style="7" customWidth="1"/>
    <col min="12" max="12" width="7.7" style="7" customWidth="1"/>
    <col min="13" max="13" width="8.2" style="7" customWidth="1"/>
    <col min="14" max="14" width="13.2" style="6" customWidth="1"/>
    <col min="15" max="16" width="9" style="7" customWidth="1"/>
    <col min="17" max="16384" width="9" style="7"/>
  </cols>
  <sheetData>
    <row r="1" customHeight="1" spans="1:1">
      <c r="A1" s="8" t="s">
        <v>0</v>
      </c>
    </row>
    <row r="2" s="5" customFormat="1" ht="30" customHeight="1" spans="1:14">
      <c r="A2" s="9" t="s">
        <v>53</v>
      </c>
      <c r="N2" s="10"/>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1279</v>
      </c>
    </row>
    <row r="5" customHeight="1" spans="1:13">
      <c r="A5" s="7" t="str">
        <f>基本信息输入表!K6&amp;"："&amp;基本信息输入表!M6</f>
        <v>产权持有单位：中国石油天然气股份有限公司塔里木油田分公司塔西南勘探开发公司</v>
      </c>
      <c r="M5" s="82" t="s">
        <v>847</v>
      </c>
    </row>
    <row r="6" s="6" customFormat="1" customHeight="1" spans="1:13">
      <c r="A6" s="33" t="s">
        <v>4</v>
      </c>
      <c r="B6" s="33" t="s">
        <v>1280</v>
      </c>
      <c r="C6" s="33" t="s">
        <v>1281</v>
      </c>
      <c r="D6" s="70" t="s">
        <v>947</v>
      </c>
      <c r="E6" s="33" t="s">
        <v>6</v>
      </c>
      <c r="F6" s="163"/>
      <c r="G6" s="164"/>
      <c r="H6" s="70" t="s">
        <v>948</v>
      </c>
      <c r="I6" s="33" t="s">
        <v>7</v>
      </c>
      <c r="J6" s="163"/>
      <c r="K6" s="164"/>
      <c r="L6" s="33" t="s">
        <v>729</v>
      </c>
      <c r="M6" s="33" t="s">
        <v>176</v>
      </c>
    </row>
    <row r="7" s="6" customFormat="1" customHeight="1" spans="1:14">
      <c r="A7" s="159"/>
      <c r="B7" s="159"/>
      <c r="C7" s="159"/>
      <c r="D7" s="194"/>
      <c r="E7" s="257" t="s">
        <v>949</v>
      </c>
      <c r="F7" s="313" t="s">
        <v>950</v>
      </c>
      <c r="G7" s="313" t="s">
        <v>951</v>
      </c>
      <c r="H7" s="194"/>
      <c r="I7" s="257" t="s">
        <v>952</v>
      </c>
      <c r="J7" s="313" t="s">
        <v>953</v>
      </c>
      <c r="K7" s="313" t="s">
        <v>951</v>
      </c>
      <c r="L7" s="159"/>
      <c r="M7" s="159"/>
      <c r="N7" s="196" t="s">
        <v>852</v>
      </c>
    </row>
    <row r="8" ht="12.75" customHeight="1" spans="1:13">
      <c r="A8" s="17" t="str">
        <f t="shared" ref="A8" si="0">IF(B8="","",ROW()-7)</f>
        <v/>
      </c>
      <c r="B8" s="18"/>
      <c r="C8" s="18"/>
      <c r="D8" s="18"/>
      <c r="E8" s="314"/>
      <c r="F8" s="105"/>
      <c r="G8" s="105"/>
      <c r="H8" s="105"/>
      <c r="I8" s="314"/>
      <c r="J8" s="105"/>
      <c r="K8" s="105"/>
      <c r="L8" s="20" t="str">
        <f t="shared" ref="L8" si="1">IF(G8-H8=0,"",(K8-G8+H8)/(G8-H8)*100)</f>
        <v/>
      </c>
      <c r="M8" s="18"/>
    </row>
    <row r="9" ht="12.75" customHeight="1" spans="1:13">
      <c r="A9" s="17"/>
      <c r="B9" s="18"/>
      <c r="C9" s="18"/>
      <c r="D9" s="18"/>
      <c r="E9" s="314"/>
      <c r="F9" s="105"/>
      <c r="G9" s="105"/>
      <c r="H9" s="105"/>
      <c r="I9" s="314"/>
      <c r="J9" s="105"/>
      <c r="K9" s="105"/>
      <c r="L9" s="20" t="str">
        <f t="shared" ref="L9:L18" si="2">IF(G9-H9=0,"",(K9-G9+H9)/(G9-H9)*100)</f>
        <v/>
      </c>
      <c r="M9" s="18"/>
    </row>
    <row r="10" ht="12.75" customHeight="1" spans="1:13">
      <c r="A10" s="17"/>
      <c r="B10" s="18"/>
      <c r="C10" s="18"/>
      <c r="D10" s="18"/>
      <c r="E10" s="314"/>
      <c r="F10" s="105"/>
      <c r="G10" s="105"/>
      <c r="H10" s="105"/>
      <c r="I10" s="314"/>
      <c r="J10" s="105"/>
      <c r="K10" s="105"/>
      <c r="L10" s="20" t="str">
        <f t="shared" si="2"/>
        <v/>
      </c>
      <c r="M10" s="18"/>
    </row>
    <row r="11" ht="12.75" customHeight="1" spans="1:13">
      <c r="A11" s="17"/>
      <c r="B11" s="18"/>
      <c r="C11" s="18"/>
      <c r="D11" s="18"/>
      <c r="E11" s="314"/>
      <c r="F11" s="105"/>
      <c r="G11" s="105"/>
      <c r="H11" s="105"/>
      <c r="I11" s="314"/>
      <c r="J11" s="105"/>
      <c r="K11" s="105"/>
      <c r="L11" s="20" t="str">
        <f t="shared" si="2"/>
        <v/>
      </c>
      <c r="M11" s="18"/>
    </row>
    <row r="12" ht="12.75" customHeight="1" spans="1:13">
      <c r="A12" s="17"/>
      <c r="B12" s="18"/>
      <c r="C12" s="18"/>
      <c r="D12" s="18"/>
      <c r="E12" s="314"/>
      <c r="F12" s="105"/>
      <c r="G12" s="105"/>
      <c r="H12" s="105"/>
      <c r="I12" s="314"/>
      <c r="J12" s="105"/>
      <c r="K12" s="105"/>
      <c r="L12" s="20" t="str">
        <f t="shared" si="2"/>
        <v/>
      </c>
      <c r="M12" s="18"/>
    </row>
    <row r="13" ht="12.75" customHeight="1" spans="1:13">
      <c r="A13" s="17"/>
      <c r="B13" s="18"/>
      <c r="C13" s="18"/>
      <c r="D13" s="18"/>
      <c r="E13" s="314"/>
      <c r="F13" s="105"/>
      <c r="G13" s="105"/>
      <c r="H13" s="105"/>
      <c r="I13" s="314"/>
      <c r="J13" s="105"/>
      <c r="K13" s="105"/>
      <c r="L13" s="20" t="str">
        <f t="shared" si="2"/>
        <v/>
      </c>
      <c r="M13" s="18"/>
    </row>
    <row r="14" ht="12.75" customHeight="1" spans="1:13">
      <c r="A14" s="17"/>
      <c r="B14" s="18"/>
      <c r="C14" s="18"/>
      <c r="D14" s="18"/>
      <c r="E14" s="314"/>
      <c r="F14" s="105"/>
      <c r="G14" s="105"/>
      <c r="H14" s="105"/>
      <c r="I14" s="314"/>
      <c r="J14" s="105"/>
      <c r="K14" s="105"/>
      <c r="L14" s="20" t="str">
        <f t="shared" si="2"/>
        <v/>
      </c>
      <c r="M14" s="18"/>
    </row>
    <row r="15" ht="12.75" customHeight="1" spans="1:13">
      <c r="A15" s="17"/>
      <c r="B15" s="18"/>
      <c r="C15" s="18"/>
      <c r="D15" s="18"/>
      <c r="E15" s="314"/>
      <c r="F15" s="105"/>
      <c r="G15" s="105"/>
      <c r="H15" s="105"/>
      <c r="I15" s="314"/>
      <c r="J15" s="105"/>
      <c r="K15" s="105"/>
      <c r="L15" s="20" t="str">
        <f t="shared" si="2"/>
        <v/>
      </c>
      <c r="M15" s="18"/>
    </row>
    <row r="16" ht="12.75" customHeight="1" spans="1:13">
      <c r="A16" s="17"/>
      <c r="B16" s="18"/>
      <c r="C16" s="18"/>
      <c r="D16" s="18"/>
      <c r="E16" s="314"/>
      <c r="F16" s="105"/>
      <c r="G16" s="105"/>
      <c r="H16" s="105"/>
      <c r="I16" s="314"/>
      <c r="J16" s="105"/>
      <c r="K16" s="105"/>
      <c r="L16" s="20" t="str">
        <f t="shared" si="2"/>
        <v/>
      </c>
      <c r="M16" s="18"/>
    </row>
    <row r="17" ht="12.75" customHeight="1" spans="1:13">
      <c r="A17" s="17"/>
      <c r="B17" s="18"/>
      <c r="C17" s="18"/>
      <c r="D17" s="18"/>
      <c r="E17" s="314"/>
      <c r="F17" s="105"/>
      <c r="G17" s="105"/>
      <c r="H17" s="105"/>
      <c r="I17" s="314"/>
      <c r="J17" s="105"/>
      <c r="K17" s="105"/>
      <c r="L17" s="20" t="str">
        <f t="shared" si="2"/>
        <v/>
      </c>
      <c r="M17" s="18"/>
    </row>
    <row r="18" ht="12.75" customHeight="1" spans="1:13">
      <c r="A18" s="17"/>
      <c r="B18" s="18"/>
      <c r="C18" s="18"/>
      <c r="D18" s="18"/>
      <c r="E18" s="314"/>
      <c r="F18" s="105"/>
      <c r="G18" s="105"/>
      <c r="H18" s="105"/>
      <c r="I18" s="314"/>
      <c r="J18" s="105"/>
      <c r="K18" s="105"/>
      <c r="L18" s="20" t="str">
        <f t="shared" si="2"/>
        <v/>
      </c>
      <c r="M18" s="18"/>
    </row>
    <row r="19" ht="12.75" customHeight="1" spans="1:13">
      <c r="A19" s="17" t="str">
        <f t="shared" ref="A19" si="3">IF(B19="","",ROW()-7)</f>
        <v/>
      </c>
      <c r="B19" s="18"/>
      <c r="C19" s="18"/>
      <c r="D19" s="18"/>
      <c r="E19" s="314"/>
      <c r="F19" s="105"/>
      <c r="G19" s="105"/>
      <c r="H19" s="105"/>
      <c r="I19" s="314"/>
      <c r="J19" s="105"/>
      <c r="K19" s="105"/>
      <c r="L19" s="20" t="str">
        <f t="shared" ref="L19:L22" si="4">IF(G19-H19=0,"",(K19-G19+H19)/(G19-H19)*100)</f>
        <v/>
      </c>
      <c r="M19" s="18"/>
    </row>
    <row r="20" ht="12.75" customHeight="1" spans="1:13">
      <c r="A20" s="17" t="s">
        <v>1282</v>
      </c>
      <c r="B20" s="163"/>
      <c r="C20" s="163"/>
      <c r="D20" s="164"/>
      <c r="E20" s="314"/>
      <c r="F20" s="105"/>
      <c r="G20" s="105">
        <f>SUM(G8:G19)</f>
        <v>0</v>
      </c>
      <c r="H20" s="105">
        <f>SUM(H8:H19)</f>
        <v>0</v>
      </c>
      <c r="I20" s="47"/>
      <c r="J20" s="20"/>
      <c r="K20" s="105">
        <f>SUM(K8:K19)</f>
        <v>0</v>
      </c>
      <c r="L20" s="20" t="str">
        <f t="shared" si="4"/>
        <v/>
      </c>
      <c r="M20" s="18"/>
    </row>
    <row r="21" ht="12.75" customHeight="1" spans="1:13">
      <c r="A21" s="17" t="s">
        <v>1283</v>
      </c>
      <c r="B21" s="163"/>
      <c r="C21" s="163"/>
      <c r="D21" s="164"/>
      <c r="E21" s="314"/>
      <c r="F21" s="105"/>
      <c r="G21" s="105">
        <f>H20</f>
        <v>0</v>
      </c>
      <c r="H21" s="105"/>
      <c r="I21" s="47"/>
      <c r="J21" s="20"/>
      <c r="K21" s="20"/>
      <c r="L21" s="20"/>
      <c r="M21" s="18"/>
    </row>
    <row r="22" customHeight="1" spans="1:13">
      <c r="A22" s="21" t="s">
        <v>1284</v>
      </c>
      <c r="B22" s="167"/>
      <c r="C22" s="167"/>
      <c r="D22" s="168"/>
      <c r="E22" s="315"/>
      <c r="F22" s="28"/>
      <c r="G22" s="315">
        <f>G20-G21</f>
        <v>0</v>
      </c>
      <c r="H22" s="315"/>
      <c r="I22" s="28"/>
      <c r="J22" s="28"/>
      <c r="K22" s="315">
        <f>K20</f>
        <v>0</v>
      </c>
      <c r="L22" s="20" t="str">
        <f t="shared" si="4"/>
        <v/>
      </c>
      <c r="M22" s="24"/>
    </row>
    <row r="23" customHeight="1" spans="1:11">
      <c r="A23" s="7" t="str">
        <f>基本信息输入表!$K$6&amp;"填表人："&amp;基本信息输入表!$M$35</f>
        <v>产权持有单位填表人：刘亚鑫</v>
      </c>
      <c r="K23" s="7" t="str">
        <f>"评估人员："&amp;基本信息输入表!$Q$35</f>
        <v>评估人员：王庆国</v>
      </c>
    </row>
    <row r="24" customHeight="1" spans="1:1">
      <c r="A24" s="7" t="str">
        <f>"填表日期："&amp;YEAR(基本信息输入表!$O$35)&amp;"年"&amp;MONTH(基本信息输入表!$O$35)&amp;"月"&amp;DAY(基本信息输入表!$O$35)&amp;"日"</f>
        <v>填表日期：2025年2月22日</v>
      </c>
    </row>
  </sheetData>
  <mergeCells count="15">
    <mergeCell ref="A2:M2"/>
    <mergeCell ref="A3:M3"/>
    <mergeCell ref="L4:M4"/>
    <mergeCell ref="E6:G6"/>
    <mergeCell ref="I6:K6"/>
    <mergeCell ref="A20:D20"/>
    <mergeCell ref="A21:D21"/>
    <mergeCell ref="A22:D22"/>
    <mergeCell ref="A6:A7"/>
    <mergeCell ref="B6:B7"/>
    <mergeCell ref="C6:C7"/>
    <mergeCell ref="D6:D7"/>
    <mergeCell ref="H6:H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showGridLines="0" zoomScale="96" zoomScaleNormal="96" topLeftCell="A5" workbookViewId="0">
      <selection activeCell="U622" sqref="U622"/>
    </sheetView>
  </sheetViews>
  <sheetFormatPr defaultColWidth="9" defaultRowHeight="15.75" customHeight="1"/>
  <cols>
    <col min="1" max="1" width="4.7" style="7" customWidth="1"/>
    <col min="2" max="2" width="16.2" style="7" customWidth="1"/>
    <col min="3" max="3" width="8" style="7" customWidth="1"/>
    <col min="4" max="4" width="8" style="225" customWidth="1" outlineLevel="1"/>
    <col min="5" max="5" width="10.7" style="7" customWidth="1" outlineLevel="1"/>
    <col min="6" max="6" width="12.2" style="7" customWidth="1"/>
    <col min="7" max="7" width="11.5" style="7" customWidth="1"/>
    <col min="8" max="8" width="15" style="7" customWidth="1"/>
    <col min="9" max="9" width="8" style="7" customWidth="1"/>
    <col min="10" max="10" width="8.7" style="7" customWidth="1"/>
    <col min="11" max="11" width="7.7" style="7" customWidth="1"/>
    <col min="12" max="12" width="9.7" style="7" customWidth="1"/>
    <col min="13" max="13" width="7" style="7" customWidth="1"/>
    <col min="14" max="14" width="9.7" style="7" customWidth="1"/>
    <col min="15" max="15" width="9" style="6" customWidth="1"/>
    <col min="16" max="17" width="9" style="7" customWidth="1"/>
    <col min="18" max="16384" width="9" style="7"/>
  </cols>
  <sheetData>
    <row r="1" customHeight="1" spans="1:1">
      <c r="A1" s="8" t="s">
        <v>0</v>
      </c>
    </row>
    <row r="2" s="5" customFormat="1" ht="30" customHeight="1" spans="1:15">
      <c r="A2" s="9" t="s">
        <v>57</v>
      </c>
      <c r="O2" s="10"/>
    </row>
    <row r="3" customHeight="1" spans="1:1">
      <c r="A3" s="6" t="str">
        <f>"评估基准日："&amp;TEXT(基本信息输入表!M7,"yyyy年mm月dd日")</f>
        <v>评估基准日：2025年02月20日</v>
      </c>
    </row>
    <row r="4" ht="14.25" customHeight="1" spans="1:14">
      <c r="A4" s="6"/>
      <c r="B4" s="6"/>
      <c r="C4" s="6"/>
      <c r="D4" s="283"/>
      <c r="E4" s="6"/>
      <c r="F4" s="6"/>
      <c r="G4" s="6"/>
      <c r="H4" s="6"/>
      <c r="I4" s="6"/>
      <c r="J4" s="6"/>
      <c r="K4" s="6"/>
      <c r="L4" s="6"/>
      <c r="M4" s="6"/>
      <c r="N4" s="11" t="s">
        <v>1285</v>
      </c>
    </row>
    <row r="5" customHeight="1" spans="1:14">
      <c r="A5" s="7" t="str">
        <f>基本信息输入表!K6&amp;"："&amp;基本信息输入表!M6</f>
        <v>产权持有单位：中国石油天然气股份有限公司塔里木油田分公司塔西南勘探开发公司</v>
      </c>
      <c r="N5" s="82" t="s">
        <v>847</v>
      </c>
    </row>
    <row r="6" s="6" customFormat="1" customHeight="1" spans="1:14">
      <c r="A6" s="33" t="s">
        <v>4</v>
      </c>
      <c r="B6" s="33" t="s">
        <v>946</v>
      </c>
      <c r="C6" s="280" t="s">
        <v>947</v>
      </c>
      <c r="D6" s="276" t="s">
        <v>1286</v>
      </c>
      <c r="E6" s="70" t="s">
        <v>1287</v>
      </c>
      <c r="F6" s="33" t="s">
        <v>1288</v>
      </c>
      <c r="G6" s="43"/>
      <c r="H6" s="193" t="s">
        <v>948</v>
      </c>
      <c r="I6" s="33" t="s">
        <v>952</v>
      </c>
      <c r="J6" s="33" t="s">
        <v>7</v>
      </c>
      <c r="K6" s="351"/>
      <c r="L6" s="43"/>
      <c r="M6" s="33" t="s">
        <v>729</v>
      </c>
      <c r="N6" s="33" t="s">
        <v>176</v>
      </c>
    </row>
    <row r="7" s="6" customFormat="1" customHeight="1" spans="1:15">
      <c r="A7" s="333"/>
      <c r="B7" s="333"/>
      <c r="C7" s="334"/>
      <c r="D7" s="334"/>
      <c r="E7" s="334"/>
      <c r="F7" s="257" t="s">
        <v>949</v>
      </c>
      <c r="G7" s="98" t="s">
        <v>951</v>
      </c>
      <c r="H7" s="334"/>
      <c r="I7" s="333"/>
      <c r="J7" s="98" t="s">
        <v>1289</v>
      </c>
      <c r="K7" s="99" t="s">
        <v>1290</v>
      </c>
      <c r="L7" s="98" t="s">
        <v>951</v>
      </c>
      <c r="M7" s="333"/>
      <c r="N7" s="333"/>
      <c r="O7" s="196" t="s">
        <v>852</v>
      </c>
    </row>
    <row r="8" ht="12.75" customHeight="1" spans="1:14">
      <c r="A8" s="17" t="str">
        <f t="shared" ref="A8" si="0">IF(B8="","",ROW()-7)</f>
        <v/>
      </c>
      <c r="B8" s="18"/>
      <c r="C8" s="18"/>
      <c r="D8" s="19"/>
      <c r="E8" s="59"/>
      <c r="F8" s="314"/>
      <c r="G8" s="105"/>
      <c r="H8" s="59"/>
      <c r="I8" s="314"/>
      <c r="J8" s="105"/>
      <c r="K8" s="36"/>
      <c r="L8" s="59"/>
      <c r="M8" s="270" t="str">
        <f>IF(G8-H8=0,"",(L8-G8+H8)/(G8-H8)*100)</f>
        <v/>
      </c>
      <c r="N8" s="18"/>
    </row>
    <row r="9" ht="12.75" customHeight="1" spans="1:14">
      <c r="A9" s="17"/>
      <c r="B9" s="18"/>
      <c r="C9" s="18"/>
      <c r="D9" s="19"/>
      <c r="E9" s="59"/>
      <c r="F9" s="314"/>
      <c r="G9" s="105"/>
      <c r="H9" s="59"/>
      <c r="I9" s="314"/>
      <c r="J9" s="105"/>
      <c r="K9" s="36"/>
      <c r="L9" s="59"/>
      <c r="M9" s="270" t="str">
        <f t="shared" ref="M9:M18" si="1">IF(G9-H9=0,"",(L9-G9+H9)/(G9-H9)*100)</f>
        <v/>
      </c>
      <c r="N9" s="18"/>
    </row>
    <row r="10" ht="12.75" customHeight="1" spans="1:14">
      <c r="A10" s="17"/>
      <c r="B10" s="18"/>
      <c r="C10" s="18"/>
      <c r="D10" s="19"/>
      <c r="E10" s="59"/>
      <c r="F10" s="314"/>
      <c r="G10" s="105"/>
      <c r="H10" s="59"/>
      <c r="I10" s="314"/>
      <c r="J10" s="105"/>
      <c r="K10" s="36"/>
      <c r="L10" s="59"/>
      <c r="M10" s="270" t="str">
        <f t="shared" si="1"/>
        <v/>
      </c>
      <c r="N10" s="18"/>
    </row>
    <row r="11" ht="12.75" customHeight="1" spans="1:14">
      <c r="A11" s="17"/>
      <c r="B11" s="18"/>
      <c r="C11" s="18"/>
      <c r="D11" s="19"/>
      <c r="E11" s="59"/>
      <c r="F11" s="314"/>
      <c r="G11" s="105"/>
      <c r="H11" s="59"/>
      <c r="I11" s="314"/>
      <c r="J11" s="105"/>
      <c r="K11" s="36"/>
      <c r="L11" s="59"/>
      <c r="M11" s="270" t="str">
        <f t="shared" si="1"/>
        <v/>
      </c>
      <c r="N11" s="18"/>
    </row>
    <row r="12" ht="12.75" customHeight="1" spans="1:14">
      <c r="A12" s="17"/>
      <c r="B12" s="18"/>
      <c r="C12" s="18"/>
      <c r="D12" s="19"/>
      <c r="E12" s="59"/>
      <c r="F12" s="314"/>
      <c r="G12" s="105"/>
      <c r="H12" s="59"/>
      <c r="I12" s="314"/>
      <c r="J12" s="105"/>
      <c r="K12" s="36"/>
      <c r="L12" s="59"/>
      <c r="M12" s="270" t="str">
        <f t="shared" si="1"/>
        <v/>
      </c>
      <c r="N12" s="18"/>
    </row>
    <row r="13" ht="12.75" customHeight="1" spans="1:14">
      <c r="A13" s="17"/>
      <c r="B13" s="18"/>
      <c r="C13" s="18"/>
      <c r="D13" s="19"/>
      <c r="E13" s="59"/>
      <c r="F13" s="314"/>
      <c r="G13" s="105"/>
      <c r="H13" s="59"/>
      <c r="I13" s="314"/>
      <c r="J13" s="105"/>
      <c r="K13" s="36"/>
      <c r="L13" s="59"/>
      <c r="M13" s="270" t="str">
        <f t="shared" si="1"/>
        <v/>
      </c>
      <c r="N13" s="18"/>
    </row>
    <row r="14" ht="12.75" customHeight="1" spans="1:14">
      <c r="A14" s="17"/>
      <c r="B14" s="18"/>
      <c r="C14" s="18"/>
      <c r="D14" s="19"/>
      <c r="E14" s="59"/>
      <c r="F14" s="314"/>
      <c r="G14" s="105"/>
      <c r="H14" s="59"/>
      <c r="I14" s="314"/>
      <c r="J14" s="105"/>
      <c r="K14" s="36"/>
      <c r="L14" s="59"/>
      <c r="M14" s="270" t="str">
        <f t="shared" si="1"/>
        <v/>
      </c>
      <c r="N14" s="18"/>
    </row>
    <row r="15" ht="12.75" customHeight="1" spans="1:14">
      <c r="A15" s="17"/>
      <c r="B15" s="18"/>
      <c r="C15" s="18"/>
      <c r="D15" s="19"/>
      <c r="E15" s="59"/>
      <c r="F15" s="314"/>
      <c r="G15" s="105"/>
      <c r="H15" s="59"/>
      <c r="I15" s="314"/>
      <c r="J15" s="105"/>
      <c r="K15" s="36"/>
      <c r="L15" s="59"/>
      <c r="M15" s="270" t="str">
        <f t="shared" si="1"/>
        <v/>
      </c>
      <c r="N15" s="18"/>
    </row>
    <row r="16" ht="12.75" customHeight="1" spans="1:14">
      <c r="A16" s="17"/>
      <c r="B16" s="18"/>
      <c r="C16" s="18"/>
      <c r="D16" s="19"/>
      <c r="E16" s="59"/>
      <c r="F16" s="314"/>
      <c r="G16" s="105"/>
      <c r="H16" s="59"/>
      <c r="I16" s="314"/>
      <c r="J16" s="105"/>
      <c r="K16" s="36"/>
      <c r="L16" s="59"/>
      <c r="M16" s="270" t="str">
        <f t="shared" si="1"/>
        <v/>
      </c>
      <c r="N16" s="18"/>
    </row>
    <row r="17" ht="12.75" customHeight="1" spans="1:14">
      <c r="A17" s="17"/>
      <c r="B17" s="18"/>
      <c r="C17" s="18"/>
      <c r="D17" s="19"/>
      <c r="E17" s="59"/>
      <c r="F17" s="314"/>
      <c r="G17" s="105"/>
      <c r="H17" s="59"/>
      <c r="I17" s="314"/>
      <c r="J17" s="105"/>
      <c r="K17" s="36"/>
      <c r="L17" s="59"/>
      <c r="M17" s="270" t="str">
        <f t="shared" si="1"/>
        <v/>
      </c>
      <c r="N17" s="18"/>
    </row>
    <row r="18" ht="12.75" customHeight="1" spans="1:14">
      <c r="A18" s="17"/>
      <c r="B18" s="18"/>
      <c r="C18" s="18"/>
      <c r="D18" s="19"/>
      <c r="E18" s="59"/>
      <c r="F18" s="314"/>
      <c r="G18" s="105"/>
      <c r="H18" s="59"/>
      <c r="I18" s="314"/>
      <c r="J18" s="105"/>
      <c r="K18" s="36"/>
      <c r="L18" s="59"/>
      <c r="M18" s="270" t="str">
        <f t="shared" si="1"/>
        <v/>
      </c>
      <c r="N18" s="18"/>
    </row>
    <row r="19" ht="12.75" customHeight="1" spans="1:14">
      <c r="A19" s="17" t="str">
        <f t="shared" ref="A19" si="2">IF(B19="","",ROW()-7)</f>
        <v/>
      </c>
      <c r="B19" s="18"/>
      <c r="C19" s="18"/>
      <c r="D19" s="19"/>
      <c r="E19" s="59"/>
      <c r="F19" s="314"/>
      <c r="G19" s="105"/>
      <c r="H19" s="59"/>
      <c r="I19" s="314"/>
      <c r="J19" s="105"/>
      <c r="K19" s="36"/>
      <c r="L19" s="59"/>
      <c r="M19" s="270" t="str">
        <f t="shared" ref="M19:M22" si="3">IF(G19-H19=0,"",(L19-G19+H19)/(G19-H19)*100)</f>
        <v/>
      </c>
      <c r="N19" s="18"/>
    </row>
    <row r="20" ht="12.75" customHeight="1" spans="1:14">
      <c r="A20" s="17" t="s">
        <v>1259</v>
      </c>
      <c r="B20" s="351"/>
      <c r="C20" s="351"/>
      <c r="D20" s="43"/>
      <c r="E20" s="59"/>
      <c r="F20" s="383"/>
      <c r="G20" s="59">
        <f>SUM(G8:G19)</f>
        <v>0</v>
      </c>
      <c r="H20" s="59">
        <f>SUM(H8:H19)</f>
        <v>0</v>
      </c>
      <c r="I20" s="383"/>
      <c r="J20" s="59"/>
      <c r="K20" s="59"/>
      <c r="L20" s="59">
        <f>SUM(L8:L19)</f>
        <v>0</v>
      </c>
      <c r="M20" s="270" t="str">
        <f t="shared" si="3"/>
        <v/>
      </c>
      <c r="N20" s="18"/>
    </row>
    <row r="21" ht="12.75" customHeight="1" spans="1:14">
      <c r="A21" s="17" t="s">
        <v>1260</v>
      </c>
      <c r="B21" s="351"/>
      <c r="C21" s="351"/>
      <c r="D21" s="43"/>
      <c r="E21" s="59"/>
      <c r="F21" s="383"/>
      <c r="G21" s="59">
        <f>H20</f>
        <v>0</v>
      </c>
      <c r="H21" s="59"/>
      <c r="I21" s="383"/>
      <c r="J21" s="59"/>
      <c r="K21" s="59"/>
      <c r="L21" s="59"/>
      <c r="M21" s="270"/>
      <c r="N21" s="18"/>
    </row>
    <row r="22" customHeight="1" spans="1:14">
      <c r="A22" s="21" t="s">
        <v>1261</v>
      </c>
      <c r="B22" s="65"/>
      <c r="C22" s="65"/>
      <c r="D22" s="342"/>
      <c r="E22" s="384"/>
      <c r="F22" s="62"/>
      <c r="G22" s="62">
        <f>G20-G21</f>
        <v>0</v>
      </c>
      <c r="H22" s="62"/>
      <c r="I22" s="62"/>
      <c r="J22" s="62"/>
      <c r="K22" s="21"/>
      <c r="L22" s="28">
        <f>L20</f>
        <v>0</v>
      </c>
      <c r="M22" s="270" t="str">
        <f t="shared" si="3"/>
        <v/>
      </c>
      <c r="N22" s="24"/>
    </row>
    <row r="23" customHeight="1" spans="1:15">
      <c r="A23" s="7" t="str">
        <f>基本信息输入表!$K$6&amp;"填表人："&amp;基本信息输入表!$M$36</f>
        <v>产权持有单位填表人：刘亚鑫</v>
      </c>
      <c r="L23" s="7" t="str">
        <f>"评估人员："&amp;基本信息输入表!$Q$36</f>
        <v>评估人员：王庆国</v>
      </c>
      <c r="O23" s="196" t="s">
        <v>838</v>
      </c>
    </row>
    <row r="24" customHeight="1" spans="1:1">
      <c r="A24" s="7" t="str">
        <f>"填表日期："&amp;YEAR(基本信息输入表!$O$36)&amp;"年"&amp;MONTH(基本信息输入表!$O$36)&amp;"月"&amp;DAY(基本信息输入表!$O$36)&amp;"日"</f>
        <v>填表日期：2025年2月22日</v>
      </c>
    </row>
    <row r="25" customHeight="1" spans="15:15">
      <c r="O25" s="196"/>
    </row>
  </sheetData>
  <mergeCells count="16">
    <mergeCell ref="A2:N2"/>
    <mergeCell ref="A3:N3"/>
    <mergeCell ref="F6:G6"/>
    <mergeCell ref="J6:L6"/>
    <mergeCell ref="A20:D20"/>
    <mergeCell ref="A21:D21"/>
    <mergeCell ref="A22:D22"/>
    <mergeCell ref="A6:A7"/>
    <mergeCell ref="B6:B7"/>
    <mergeCell ref="C6:C7"/>
    <mergeCell ref="D6:D7"/>
    <mergeCell ref="E6:E7"/>
    <mergeCell ref="H6:H7"/>
    <mergeCell ref="I6:I7"/>
    <mergeCell ref="M6:M7"/>
    <mergeCell ref="N6:N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5"/>
  <sheetViews>
    <sheetView showGridLines="0" zoomScale="68" zoomScaleNormal="68" topLeftCell="E1" workbookViewId="0">
      <selection activeCell="U622" sqref="U622"/>
    </sheetView>
  </sheetViews>
  <sheetFormatPr defaultColWidth="9" defaultRowHeight="12.75"/>
  <cols>
    <col min="1" max="1" width="5.7" style="320" customWidth="1"/>
    <col min="2" max="2" width="13.2" style="320" customWidth="1"/>
    <col min="3" max="3" width="22.2" style="320" customWidth="1"/>
    <col min="4" max="4" width="11.2" style="320" customWidth="1"/>
    <col min="5" max="6" width="8" style="320" customWidth="1"/>
    <col min="7" max="7" width="4.7" style="320" customWidth="1"/>
    <col min="8" max="9" width="8" style="369" customWidth="1"/>
    <col min="10" max="12" width="11.2" style="320" customWidth="1"/>
    <col min="13" max="13" width="9.7" style="320" customWidth="1"/>
    <col min="14" max="15" width="4.7" style="320" customWidth="1"/>
    <col min="16" max="16" width="8" style="320" customWidth="1"/>
    <col min="17" max="17" width="6.2" style="320" customWidth="1"/>
    <col min="18" max="18" width="8.7" style="320" customWidth="1"/>
    <col min="19" max="19" width="4.7" style="320" customWidth="1"/>
    <col min="20" max="20" width="8.2" style="320" customWidth="1"/>
    <col min="21" max="21" width="11.7" style="320" customWidth="1"/>
    <col min="22" max="23" width="10.7" style="320" customWidth="1"/>
    <col min="24" max="24" width="7.7" style="320" customWidth="1"/>
    <col min="25" max="25" width="16.7" style="320" customWidth="1"/>
    <col min="26" max="26" width="11.7" style="349" customWidth="1"/>
    <col min="27" max="254" width="9" style="320" customWidth="1"/>
    <col min="255" max="255" width="6.5" style="320" customWidth="1"/>
    <col min="256" max="16384" width="13.2" style="320" customWidth="1"/>
  </cols>
  <sheetData>
    <row r="1" spans="1:1">
      <c r="A1" s="292" t="s">
        <v>0</v>
      </c>
    </row>
    <row r="2" s="318" customFormat="1" ht="30" customHeight="1" spans="1:26">
      <c r="A2" s="322" t="s">
        <v>58</v>
      </c>
      <c r="Z2" s="349"/>
    </row>
    <row r="3" s="318" customFormat="1" spans="1:26">
      <c r="A3" s="323" t="str">
        <f>"评估基准日："&amp;TEXT(基本信息输入表!M7,"yyyy年mm月dd日")</f>
        <v>评估基准日：2025年02月20日</v>
      </c>
      <c r="Z3" s="349"/>
    </row>
    <row r="4" s="318" customFormat="1" ht="14.25" customHeight="1" spans="1:26">
      <c r="A4" s="323"/>
      <c r="B4" s="323"/>
      <c r="C4" s="323"/>
      <c r="D4" s="323"/>
      <c r="E4" s="323"/>
      <c r="F4" s="323"/>
      <c r="G4" s="323"/>
      <c r="H4" s="370"/>
      <c r="I4" s="370"/>
      <c r="J4" s="349"/>
      <c r="K4" s="349"/>
      <c r="L4" s="350"/>
      <c r="X4" s="350" t="s">
        <v>1291</v>
      </c>
      <c r="Z4" s="349"/>
    </row>
    <row r="5" s="318" customFormat="1" ht="15.75" customHeight="1" spans="1:26">
      <c r="A5" s="7" t="str">
        <f>基本信息输入表!K6&amp;"："&amp;基本信息输入表!M6</f>
        <v>产权持有单位：中国石油天然气股份有限公司塔里木油田分公司塔西南勘探开发公司</v>
      </c>
      <c r="E5" s="328"/>
      <c r="F5" s="328"/>
      <c r="G5" s="328"/>
      <c r="H5" s="371"/>
      <c r="I5" s="371"/>
      <c r="J5" s="328"/>
      <c r="K5" s="328"/>
      <c r="L5" s="328"/>
      <c r="M5" s="350"/>
      <c r="X5" s="328"/>
      <c r="Y5" s="82" t="s">
        <v>847</v>
      </c>
      <c r="Z5" s="349"/>
    </row>
    <row r="6" s="319" customFormat="1" ht="15.75" customHeight="1" spans="1:30">
      <c r="A6" s="372" t="s">
        <v>4</v>
      </c>
      <c r="B6" s="330" t="s">
        <v>1292</v>
      </c>
      <c r="C6" s="331" t="s">
        <v>1293</v>
      </c>
      <c r="D6" s="330" t="s">
        <v>1294</v>
      </c>
      <c r="E6" s="330" t="s">
        <v>1295</v>
      </c>
      <c r="F6" s="332" t="s">
        <v>1296</v>
      </c>
      <c r="G6" s="330" t="s">
        <v>1297</v>
      </c>
      <c r="H6" s="373" t="s">
        <v>1298</v>
      </c>
      <c r="I6" s="373" t="s">
        <v>1299</v>
      </c>
      <c r="J6" s="331" t="s">
        <v>1300</v>
      </c>
      <c r="K6" s="331" t="s">
        <v>1301</v>
      </c>
      <c r="L6" s="331" t="s">
        <v>1302</v>
      </c>
      <c r="M6" s="331" t="s">
        <v>1303</v>
      </c>
      <c r="N6" s="330" t="s">
        <v>1304</v>
      </c>
      <c r="O6" s="163"/>
      <c r="P6" s="163"/>
      <c r="Q6" s="163"/>
      <c r="R6" s="163"/>
      <c r="S6" s="164"/>
      <c r="T6" s="366" t="s">
        <v>6</v>
      </c>
      <c r="U6" s="357" t="s">
        <v>1305</v>
      </c>
      <c r="V6" s="357" t="s">
        <v>1306</v>
      </c>
      <c r="W6" s="366" t="s">
        <v>7</v>
      </c>
      <c r="X6" s="366" t="s">
        <v>729</v>
      </c>
      <c r="Y6" s="366" t="s">
        <v>176</v>
      </c>
      <c r="Z6" s="349"/>
      <c r="AA6" s="318"/>
      <c r="AB6" s="318"/>
      <c r="AC6" s="318"/>
      <c r="AD6" s="318"/>
    </row>
    <row r="7" s="319" customFormat="1" ht="24" customHeight="1" spans="1:30">
      <c r="A7" s="159"/>
      <c r="B7" s="159"/>
      <c r="C7" s="159"/>
      <c r="D7" s="159"/>
      <c r="E7" s="159"/>
      <c r="F7" s="194"/>
      <c r="G7" s="159"/>
      <c r="H7" s="159"/>
      <c r="I7" s="159"/>
      <c r="J7" s="352" t="s">
        <v>1307</v>
      </c>
      <c r="K7" s="352" t="s">
        <v>1307</v>
      </c>
      <c r="L7" s="352" t="s">
        <v>1307</v>
      </c>
      <c r="M7" s="352" t="s">
        <v>1307</v>
      </c>
      <c r="N7" s="353" t="s">
        <v>1308</v>
      </c>
      <c r="O7" s="353" t="s">
        <v>1309</v>
      </c>
      <c r="P7" s="358" t="s">
        <v>1310</v>
      </c>
      <c r="Q7" s="358" t="s">
        <v>1311</v>
      </c>
      <c r="R7" s="358" t="s">
        <v>1312</v>
      </c>
      <c r="S7" s="353" t="s">
        <v>1313</v>
      </c>
      <c r="T7" s="159"/>
      <c r="U7" s="194"/>
      <c r="V7" s="194"/>
      <c r="W7" s="159"/>
      <c r="X7" s="159"/>
      <c r="Y7" s="159"/>
      <c r="Z7" s="196" t="s">
        <v>852</v>
      </c>
      <c r="AA7" s="318"/>
      <c r="AB7" s="318"/>
      <c r="AC7" s="318"/>
      <c r="AD7" s="318"/>
    </row>
    <row r="8" s="368" customFormat="1" ht="15.75" customHeight="1" spans="1:26">
      <c r="A8" s="17" t="str">
        <f t="shared" ref="A8" si="0">IF(C8="","",ROW()-7)</f>
        <v/>
      </c>
      <c r="B8" s="335"/>
      <c r="C8" s="336"/>
      <c r="D8" s="335"/>
      <c r="E8" s="337"/>
      <c r="F8" s="337"/>
      <c r="G8" s="337"/>
      <c r="H8" s="374"/>
      <c r="I8" s="374"/>
      <c r="J8" s="339"/>
      <c r="K8" s="339"/>
      <c r="L8" s="339"/>
      <c r="M8" s="339"/>
      <c r="N8" s="340"/>
      <c r="O8" s="340"/>
      <c r="P8" s="340"/>
      <c r="Q8" s="340"/>
      <c r="R8" s="340"/>
      <c r="S8" s="340"/>
      <c r="T8" s="306"/>
      <c r="U8" s="306"/>
      <c r="V8" s="306"/>
      <c r="W8" s="306"/>
      <c r="X8" s="20" t="str">
        <f t="shared" ref="X8" si="1">IF(T8-U8=0,"",(W8-T8+U8)/(T8-U8)*100)</f>
        <v/>
      </c>
      <c r="Y8" s="337"/>
      <c r="Z8" s="381"/>
    </row>
    <row r="9" s="368" customFormat="1" ht="15.75" customHeight="1" spans="1:26">
      <c r="A9" s="17"/>
      <c r="B9" s="335"/>
      <c r="C9" s="336"/>
      <c r="D9" s="335"/>
      <c r="E9" s="337"/>
      <c r="F9" s="337"/>
      <c r="G9" s="337"/>
      <c r="H9" s="374"/>
      <c r="I9" s="374"/>
      <c r="J9" s="339"/>
      <c r="K9" s="339"/>
      <c r="L9" s="339"/>
      <c r="M9" s="339"/>
      <c r="N9" s="340"/>
      <c r="O9" s="340"/>
      <c r="P9" s="340"/>
      <c r="Q9" s="340"/>
      <c r="R9" s="340"/>
      <c r="S9" s="340"/>
      <c r="T9" s="306"/>
      <c r="U9" s="306"/>
      <c r="V9" s="306"/>
      <c r="W9" s="306"/>
      <c r="X9" s="20" t="str">
        <f t="shared" ref="X9:X18" si="2">IF(T9-U9=0,"",(W9-T9+U9)/(T9-U9)*100)</f>
        <v/>
      </c>
      <c r="Y9" s="337"/>
      <c r="Z9" s="381"/>
    </row>
    <row r="10" s="368" customFormat="1" ht="15.75" customHeight="1" spans="1:26">
      <c r="A10" s="17"/>
      <c r="B10" s="335"/>
      <c r="C10" s="336"/>
      <c r="D10" s="335"/>
      <c r="E10" s="337"/>
      <c r="F10" s="337"/>
      <c r="G10" s="337"/>
      <c r="H10" s="374"/>
      <c r="I10" s="374"/>
      <c r="J10" s="339"/>
      <c r="K10" s="339"/>
      <c r="L10" s="339"/>
      <c r="M10" s="339"/>
      <c r="N10" s="340"/>
      <c r="O10" s="340"/>
      <c r="P10" s="340"/>
      <c r="Q10" s="340"/>
      <c r="R10" s="340"/>
      <c r="S10" s="340"/>
      <c r="T10" s="306"/>
      <c r="U10" s="306"/>
      <c r="V10" s="306"/>
      <c r="W10" s="306"/>
      <c r="X10" s="20" t="str">
        <f t="shared" si="2"/>
        <v/>
      </c>
      <c r="Y10" s="337"/>
      <c r="Z10" s="381"/>
    </row>
    <row r="11" s="368" customFormat="1" ht="15.75" customHeight="1" spans="1:26">
      <c r="A11" s="17"/>
      <c r="B11" s="335"/>
      <c r="C11" s="336"/>
      <c r="D11" s="335"/>
      <c r="E11" s="337"/>
      <c r="F11" s="337"/>
      <c r="G11" s="337"/>
      <c r="H11" s="374"/>
      <c r="I11" s="374"/>
      <c r="J11" s="339"/>
      <c r="K11" s="339"/>
      <c r="L11" s="339"/>
      <c r="M11" s="339"/>
      <c r="N11" s="340"/>
      <c r="O11" s="340"/>
      <c r="P11" s="340"/>
      <c r="Q11" s="340"/>
      <c r="R11" s="340"/>
      <c r="S11" s="340"/>
      <c r="T11" s="306"/>
      <c r="U11" s="306"/>
      <c r="V11" s="306"/>
      <c r="W11" s="306"/>
      <c r="X11" s="20" t="str">
        <f t="shared" si="2"/>
        <v/>
      </c>
      <c r="Y11" s="337"/>
      <c r="Z11" s="381"/>
    </row>
    <row r="12" s="368" customFormat="1" ht="15.75" customHeight="1" spans="1:26">
      <c r="A12" s="17"/>
      <c r="B12" s="335"/>
      <c r="C12" s="336"/>
      <c r="D12" s="335"/>
      <c r="E12" s="337"/>
      <c r="F12" s="337"/>
      <c r="G12" s="337"/>
      <c r="H12" s="374"/>
      <c r="I12" s="374"/>
      <c r="J12" s="339"/>
      <c r="K12" s="339"/>
      <c r="L12" s="339"/>
      <c r="M12" s="339"/>
      <c r="N12" s="340"/>
      <c r="O12" s="340"/>
      <c r="P12" s="340"/>
      <c r="Q12" s="340"/>
      <c r="R12" s="340"/>
      <c r="S12" s="340"/>
      <c r="T12" s="306"/>
      <c r="U12" s="306"/>
      <c r="V12" s="306"/>
      <c r="W12" s="306"/>
      <c r="X12" s="20" t="str">
        <f t="shared" si="2"/>
        <v/>
      </c>
      <c r="Y12" s="337"/>
      <c r="Z12" s="381"/>
    </row>
    <row r="13" s="368" customFormat="1" ht="15.75" customHeight="1" spans="1:26">
      <c r="A13" s="17"/>
      <c r="B13" s="335"/>
      <c r="C13" s="336"/>
      <c r="D13" s="335"/>
      <c r="E13" s="337"/>
      <c r="F13" s="337"/>
      <c r="G13" s="337"/>
      <c r="H13" s="374"/>
      <c r="I13" s="374"/>
      <c r="J13" s="339"/>
      <c r="K13" s="339"/>
      <c r="L13" s="339"/>
      <c r="M13" s="339"/>
      <c r="N13" s="340"/>
      <c r="O13" s="340"/>
      <c r="P13" s="340"/>
      <c r="Q13" s="340"/>
      <c r="R13" s="340"/>
      <c r="S13" s="340"/>
      <c r="T13" s="306"/>
      <c r="U13" s="306"/>
      <c r="V13" s="306"/>
      <c r="W13" s="306"/>
      <c r="X13" s="20" t="str">
        <f t="shared" si="2"/>
        <v/>
      </c>
      <c r="Y13" s="337"/>
      <c r="Z13" s="381"/>
    </row>
    <row r="14" s="368" customFormat="1" ht="15.75" customHeight="1" spans="1:26">
      <c r="A14" s="17"/>
      <c r="B14" s="335"/>
      <c r="C14" s="336"/>
      <c r="D14" s="335"/>
      <c r="E14" s="337"/>
      <c r="F14" s="337"/>
      <c r="G14" s="337"/>
      <c r="H14" s="374"/>
      <c r="I14" s="374"/>
      <c r="J14" s="339"/>
      <c r="K14" s="339"/>
      <c r="L14" s="339"/>
      <c r="M14" s="339"/>
      <c r="N14" s="340"/>
      <c r="O14" s="340"/>
      <c r="P14" s="340"/>
      <c r="Q14" s="340"/>
      <c r="R14" s="340"/>
      <c r="S14" s="340"/>
      <c r="T14" s="306"/>
      <c r="U14" s="306"/>
      <c r="V14" s="306"/>
      <c r="W14" s="306"/>
      <c r="X14" s="20" t="str">
        <f t="shared" si="2"/>
        <v/>
      </c>
      <c r="Y14" s="337"/>
      <c r="Z14" s="381"/>
    </row>
    <row r="15" s="368" customFormat="1" ht="15.75" customHeight="1" spans="1:26">
      <c r="A15" s="17"/>
      <c r="B15" s="335"/>
      <c r="C15" s="336"/>
      <c r="D15" s="335"/>
      <c r="E15" s="337"/>
      <c r="F15" s="337"/>
      <c r="G15" s="337"/>
      <c r="H15" s="374"/>
      <c r="I15" s="374"/>
      <c r="J15" s="339"/>
      <c r="K15" s="339"/>
      <c r="L15" s="339"/>
      <c r="M15" s="339"/>
      <c r="N15" s="340"/>
      <c r="O15" s="340"/>
      <c r="P15" s="340"/>
      <c r="Q15" s="340"/>
      <c r="R15" s="340"/>
      <c r="S15" s="340"/>
      <c r="T15" s="306"/>
      <c r="U15" s="306"/>
      <c r="V15" s="306"/>
      <c r="W15" s="306"/>
      <c r="X15" s="20" t="str">
        <f t="shared" si="2"/>
        <v/>
      </c>
      <c r="Y15" s="337"/>
      <c r="Z15" s="381"/>
    </row>
    <row r="16" s="368" customFormat="1" ht="15.75" customHeight="1" spans="1:26">
      <c r="A16" s="17"/>
      <c r="B16" s="335"/>
      <c r="C16" s="336"/>
      <c r="D16" s="335"/>
      <c r="E16" s="337"/>
      <c r="F16" s="337"/>
      <c r="G16" s="337"/>
      <c r="H16" s="374"/>
      <c r="I16" s="374"/>
      <c r="J16" s="339"/>
      <c r="K16" s="339"/>
      <c r="L16" s="339"/>
      <c r="M16" s="339"/>
      <c r="N16" s="340"/>
      <c r="O16" s="340"/>
      <c r="P16" s="340"/>
      <c r="Q16" s="340"/>
      <c r="R16" s="340"/>
      <c r="S16" s="340"/>
      <c r="T16" s="306"/>
      <c r="U16" s="306"/>
      <c r="V16" s="306"/>
      <c r="W16" s="306"/>
      <c r="X16" s="20" t="str">
        <f t="shared" si="2"/>
        <v/>
      </c>
      <c r="Y16" s="337"/>
      <c r="Z16" s="381"/>
    </row>
    <row r="17" s="368" customFormat="1" ht="15.75" customHeight="1" spans="1:26">
      <c r="A17" s="17"/>
      <c r="B17" s="335"/>
      <c r="C17" s="336"/>
      <c r="D17" s="335"/>
      <c r="E17" s="337"/>
      <c r="F17" s="337"/>
      <c r="G17" s="337"/>
      <c r="H17" s="374"/>
      <c r="I17" s="374"/>
      <c r="J17" s="339"/>
      <c r="K17" s="339"/>
      <c r="L17" s="339"/>
      <c r="M17" s="339"/>
      <c r="N17" s="340"/>
      <c r="O17" s="340"/>
      <c r="P17" s="340"/>
      <c r="Q17" s="340"/>
      <c r="R17" s="340"/>
      <c r="S17" s="340"/>
      <c r="T17" s="306"/>
      <c r="U17" s="306"/>
      <c r="V17" s="306"/>
      <c r="W17" s="306"/>
      <c r="X17" s="20" t="str">
        <f t="shared" si="2"/>
        <v/>
      </c>
      <c r="Y17" s="337"/>
      <c r="Z17" s="381"/>
    </row>
    <row r="18" s="368" customFormat="1" ht="15.75" customHeight="1" spans="1:26">
      <c r="A18" s="17"/>
      <c r="B18" s="335"/>
      <c r="C18" s="336"/>
      <c r="D18" s="335"/>
      <c r="E18" s="337"/>
      <c r="F18" s="337"/>
      <c r="G18" s="337"/>
      <c r="H18" s="374"/>
      <c r="I18" s="374"/>
      <c r="J18" s="339"/>
      <c r="K18" s="339"/>
      <c r="L18" s="339"/>
      <c r="M18" s="339"/>
      <c r="N18" s="340"/>
      <c r="O18" s="340"/>
      <c r="P18" s="340"/>
      <c r="Q18" s="340"/>
      <c r="R18" s="340"/>
      <c r="S18" s="340"/>
      <c r="T18" s="306"/>
      <c r="U18" s="306"/>
      <c r="V18" s="306"/>
      <c r="W18" s="306"/>
      <c r="X18" s="20" t="str">
        <f t="shared" si="2"/>
        <v/>
      </c>
      <c r="Y18" s="337"/>
      <c r="Z18" s="381"/>
    </row>
    <row r="19" s="319" customFormat="1" spans="1:33">
      <c r="A19" s="17" t="str">
        <f t="shared" ref="A19" si="3">IF(C19="","",ROW()-7)</f>
        <v/>
      </c>
      <c r="B19" s="335"/>
      <c r="C19" s="336"/>
      <c r="D19" s="335"/>
      <c r="E19" s="337"/>
      <c r="F19" s="337"/>
      <c r="G19" s="337"/>
      <c r="H19" s="374"/>
      <c r="I19" s="374"/>
      <c r="J19" s="339"/>
      <c r="K19" s="339"/>
      <c r="L19" s="339"/>
      <c r="M19" s="339"/>
      <c r="N19" s="340"/>
      <c r="O19" s="340"/>
      <c r="P19" s="340"/>
      <c r="Q19" s="340"/>
      <c r="R19" s="340"/>
      <c r="S19" s="340"/>
      <c r="T19" s="306"/>
      <c r="U19" s="306"/>
      <c r="V19" s="306"/>
      <c r="W19" s="306"/>
      <c r="X19" s="20" t="str">
        <f t="shared" ref="X19:X22" si="4">IF(T19-U19=0,"",(W19-T19+U19)/(T19-U19)*100)</f>
        <v/>
      </c>
      <c r="Y19" s="337"/>
      <c r="Z19" s="381"/>
      <c r="AA19" s="318"/>
      <c r="AB19" s="318"/>
      <c r="AC19" s="318"/>
      <c r="AD19" s="318"/>
      <c r="AE19" s="318"/>
      <c r="AF19" s="318"/>
      <c r="AG19" s="318"/>
    </row>
    <row r="20" s="319" customFormat="1" ht="15.75" customHeight="1" spans="1:33">
      <c r="A20" s="17" t="s">
        <v>1314</v>
      </c>
      <c r="B20" s="164"/>
      <c r="C20" s="339"/>
      <c r="D20" s="337"/>
      <c r="E20" s="337"/>
      <c r="F20" s="337"/>
      <c r="G20" s="337"/>
      <c r="H20" s="355"/>
      <c r="I20" s="355"/>
      <c r="J20" s="339"/>
      <c r="K20" s="339"/>
      <c r="L20" s="339"/>
      <c r="M20" s="339"/>
      <c r="N20" s="340"/>
      <c r="O20" s="340"/>
      <c r="P20" s="340"/>
      <c r="Q20" s="340"/>
      <c r="R20" s="340"/>
      <c r="S20" s="340"/>
      <c r="T20" s="377">
        <f>SUM(T8:T19)</f>
        <v>0</v>
      </c>
      <c r="U20" s="377">
        <f>SUM(U8:U19)</f>
        <v>0</v>
      </c>
      <c r="V20" s="377">
        <f>SUM(V8:V19)</f>
        <v>0</v>
      </c>
      <c r="W20" s="377">
        <f>SUM(W8:W19)</f>
        <v>0</v>
      </c>
      <c r="X20" s="20" t="str">
        <f t="shared" si="4"/>
        <v/>
      </c>
      <c r="Y20" s="337"/>
      <c r="Z20" s="381"/>
      <c r="AA20" s="318"/>
      <c r="AB20" s="318"/>
      <c r="AC20" s="318"/>
      <c r="AD20" s="318"/>
      <c r="AE20" s="318"/>
      <c r="AF20" s="318"/>
      <c r="AG20" s="318"/>
    </row>
    <row r="21" s="319" customFormat="1" ht="15.75" customHeight="1" spans="1:33">
      <c r="A21" s="17" t="s">
        <v>1315</v>
      </c>
      <c r="B21" s="164"/>
      <c r="C21" s="339"/>
      <c r="D21" s="337"/>
      <c r="E21" s="337"/>
      <c r="F21" s="337"/>
      <c r="G21" s="337"/>
      <c r="H21" s="355"/>
      <c r="I21" s="355"/>
      <c r="J21" s="339"/>
      <c r="K21" s="339"/>
      <c r="L21" s="339"/>
      <c r="M21" s="339"/>
      <c r="N21" s="340"/>
      <c r="O21" s="340"/>
      <c r="P21" s="340"/>
      <c r="Q21" s="340"/>
      <c r="R21" s="340"/>
      <c r="S21" s="340"/>
      <c r="T21" s="377">
        <f>U20</f>
        <v>0</v>
      </c>
      <c r="U21" s="377"/>
      <c r="V21" s="377"/>
      <c r="W21" s="377"/>
      <c r="X21" s="20"/>
      <c r="Y21" s="337"/>
      <c r="Z21" s="381"/>
      <c r="AA21" s="318"/>
      <c r="AB21" s="318"/>
      <c r="AC21" s="318"/>
      <c r="AD21" s="318"/>
      <c r="AE21" s="318"/>
      <c r="AF21" s="318"/>
      <c r="AG21" s="318"/>
    </row>
    <row r="22" s="319" customFormat="1" ht="15" customHeight="1" spans="1:33">
      <c r="A22" s="21" t="s">
        <v>1316</v>
      </c>
      <c r="B22" s="168"/>
      <c r="C22" s="375"/>
      <c r="D22" s="345"/>
      <c r="E22" s="345"/>
      <c r="F22" s="345"/>
      <c r="G22" s="345"/>
      <c r="H22" s="376"/>
      <c r="I22" s="376"/>
      <c r="J22" s="345"/>
      <c r="K22" s="345"/>
      <c r="L22" s="345"/>
      <c r="M22" s="345"/>
      <c r="N22" s="346"/>
      <c r="O22" s="346"/>
      <c r="P22" s="346"/>
      <c r="Q22" s="346"/>
      <c r="R22" s="346"/>
      <c r="S22" s="346"/>
      <c r="T22" s="378">
        <f>T20-T21</f>
        <v>0</v>
      </c>
      <c r="U22" s="378"/>
      <c r="V22" s="378">
        <f>V20</f>
        <v>0</v>
      </c>
      <c r="W22" s="378">
        <f>W20</f>
        <v>0</v>
      </c>
      <c r="X22" s="20" t="str">
        <f t="shared" si="4"/>
        <v/>
      </c>
      <c r="Y22" s="345"/>
      <c r="Z22" s="381"/>
      <c r="AA22" s="318"/>
      <c r="AB22" s="318"/>
      <c r="AC22" s="318"/>
      <c r="AD22" s="318"/>
      <c r="AE22" s="318"/>
      <c r="AF22" s="318"/>
      <c r="AG22" s="318"/>
    </row>
    <row r="23" spans="1:26">
      <c r="A23" s="7" t="str">
        <f>基本信息输入表!$K$6&amp;"填表人："&amp;基本信息输入表!$M$37</f>
        <v>产权持有单位填表人：刘亚鑫</v>
      </c>
      <c r="W23" s="7" t="str">
        <f>"评估人员："&amp;基本信息输入表!$Q$37</f>
        <v>评估人员：王庆国</v>
      </c>
      <c r="Z23" s="196" t="s">
        <v>838</v>
      </c>
    </row>
    <row r="24" spans="1:1">
      <c r="A24" s="7" t="str">
        <f>"填表日期："&amp;YEAR(基本信息输入表!$O$37)&amp;"年"&amp;MONTH(基本信息输入表!$O$37)&amp;"月"&amp;DAY(基本信息输入表!$O$37)&amp;"日"</f>
        <v>填表日期：2025年2月22日</v>
      </c>
    </row>
    <row r="25" spans="20:22">
      <c r="T25" s="379"/>
      <c r="U25" s="379"/>
      <c r="V25" s="379"/>
    </row>
    <row r="26" spans="20:22">
      <c r="T26" s="380"/>
      <c r="U26" s="380"/>
      <c r="V26" s="380"/>
    </row>
    <row r="27" spans="20:22">
      <c r="T27" s="379"/>
      <c r="U27" s="379"/>
      <c r="V27" s="379"/>
    </row>
    <row r="33" spans="26:26">
      <c r="Z33" s="382"/>
    </row>
    <row r="34" spans="26:26">
      <c r="Z34" s="382"/>
    </row>
    <row r="35" spans="26:26">
      <c r="Z35" s="382"/>
    </row>
  </sheetData>
  <mergeCells count="23">
    <mergeCell ref="A2:Y2"/>
    <mergeCell ref="A3:Y3"/>
    <mergeCell ref="L4:M4"/>
    <mergeCell ref="X4:Y4"/>
    <mergeCell ref="N6:S6"/>
    <mergeCell ref="A20:B20"/>
    <mergeCell ref="A21:B21"/>
    <mergeCell ref="A22:B22"/>
    <mergeCell ref="A6:A7"/>
    <mergeCell ref="B6:B7"/>
    <mergeCell ref="C6:C7"/>
    <mergeCell ref="D6:D7"/>
    <mergeCell ref="E6:E7"/>
    <mergeCell ref="F6:F7"/>
    <mergeCell ref="G6:G7"/>
    <mergeCell ref="H6:H7"/>
    <mergeCell ref="I6:I7"/>
    <mergeCell ref="T6:T7"/>
    <mergeCell ref="U6:U7"/>
    <mergeCell ref="V6:V7"/>
    <mergeCell ref="W6:W7"/>
    <mergeCell ref="X6:X7"/>
    <mergeCell ref="Y6:Y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4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colBreaks count="2" manualBreakCount="2">
    <brk id="7" max="28" man="1"/>
    <brk id="19" max="6553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2"/>
  <sheetViews>
    <sheetView showGridLines="0" zoomScale="75" zoomScaleNormal="75" workbookViewId="0">
      <selection activeCell="U622" sqref="U622"/>
    </sheetView>
  </sheetViews>
  <sheetFormatPr defaultColWidth="8.7" defaultRowHeight="12.75"/>
  <cols>
    <col min="1" max="1" width="5.5" style="320" customWidth="1"/>
    <col min="2" max="2" width="16.7" style="321" customWidth="1"/>
    <col min="3" max="3" width="22.2" style="321" customWidth="1"/>
    <col min="4" max="4" width="11.2" style="321" customWidth="1"/>
    <col min="5" max="5" width="8" style="321" customWidth="1"/>
    <col min="6" max="6" width="8" style="320" customWidth="1"/>
    <col min="7" max="7" width="19" style="320" customWidth="1"/>
    <col min="8" max="8" width="4.7" style="320" customWidth="1"/>
    <col min="9" max="9" width="8" style="320" customWidth="1"/>
    <col min="10" max="13" width="11.2" style="320" customWidth="1"/>
    <col min="14" max="14" width="8" style="320" customWidth="1"/>
    <col min="15" max="16" width="4.7" style="320" customWidth="1"/>
    <col min="17" max="17" width="8" style="320" customWidth="1"/>
    <col min="18" max="18" width="6.2" style="320" customWidth="1"/>
    <col min="19" max="19" width="8.7" style="320" customWidth="1"/>
    <col min="20" max="20" width="4.7" style="320" customWidth="1"/>
    <col min="21" max="21" width="9.7" style="320" customWidth="1"/>
    <col min="22" max="23" width="7.7" style="320" customWidth="1"/>
    <col min="24" max="24" width="9.5" style="320" customWidth="1"/>
    <col min="25" max="25" width="7.7" style="320" customWidth="1"/>
    <col min="26" max="26" width="16.7" style="320" customWidth="1"/>
    <col min="27" max="27" width="10.7" style="320" customWidth="1"/>
    <col min="28" max="28" width="15.2" style="320" customWidth="1"/>
    <col min="29" max="32" width="9" style="320" customWidth="1"/>
    <col min="33" max="224" width="8.7" style="320" customWidth="1"/>
    <col min="225" max="254" width="9" style="320" customWidth="1"/>
    <col min="255" max="255" width="4.7" style="320" customWidth="1"/>
    <col min="256" max="16384" width="13.5" style="320" customWidth="1"/>
  </cols>
  <sheetData>
    <row r="1" spans="1:1">
      <c r="A1" s="292" t="s">
        <v>0</v>
      </c>
    </row>
    <row r="2" s="318" customFormat="1" ht="30" customHeight="1" spans="1:1">
      <c r="A2" s="322" t="s">
        <v>62</v>
      </c>
    </row>
    <row r="3" s="318" customFormat="1" spans="1:1">
      <c r="A3" s="323" t="str">
        <f>"评估基准日："&amp;TEXT(基本信息输入表!M7,"yyyy年mm月dd日")</f>
        <v>评估基准日：2025年02月20日</v>
      </c>
    </row>
    <row r="4" s="318" customFormat="1" ht="14.25" customHeight="1" spans="1:25">
      <c r="A4" s="323"/>
      <c r="B4" s="324"/>
      <c r="C4" s="324"/>
      <c r="D4" s="324"/>
      <c r="E4" s="324"/>
      <c r="F4" s="323"/>
      <c r="G4" s="323"/>
      <c r="H4" s="323"/>
      <c r="I4" s="349"/>
      <c r="J4" s="349"/>
      <c r="K4" s="349"/>
      <c r="L4" s="349"/>
      <c r="M4" s="350"/>
      <c r="Y4" s="350" t="s">
        <v>1317</v>
      </c>
    </row>
    <row r="5" s="318" customFormat="1" ht="15.75" customHeight="1" spans="1:26">
      <c r="A5" s="325" t="str">
        <f>基本信息输入表!K6&amp;"："&amp;基本信息输入表!M6</f>
        <v>产权持有单位：中国石油天然气股份有限公司塔里木油田分公司塔西南勘探开发公司</v>
      </c>
      <c r="B5" s="326"/>
      <c r="C5" s="326"/>
      <c r="D5" s="326"/>
      <c r="E5" s="327"/>
      <c r="F5" s="328"/>
      <c r="G5" s="328"/>
      <c r="H5" s="328"/>
      <c r="I5" s="328"/>
      <c r="J5" s="328"/>
      <c r="K5" s="328"/>
      <c r="L5" s="328"/>
      <c r="M5" s="328"/>
      <c r="N5" s="350"/>
      <c r="Y5" s="328"/>
      <c r="Z5" s="82" t="s">
        <v>847</v>
      </c>
    </row>
    <row r="6" s="319" customFormat="1" ht="15.75" customHeight="1" spans="1:31">
      <c r="A6" s="329" t="s">
        <v>4</v>
      </c>
      <c r="B6" s="330" t="s">
        <v>1292</v>
      </c>
      <c r="C6" s="331" t="s">
        <v>1293</v>
      </c>
      <c r="D6" s="330" t="s">
        <v>1294</v>
      </c>
      <c r="E6" s="330" t="s">
        <v>1295</v>
      </c>
      <c r="F6" s="332" t="s">
        <v>1296</v>
      </c>
      <c r="G6" s="332" t="s">
        <v>1318</v>
      </c>
      <c r="H6" s="330" t="s">
        <v>1297</v>
      </c>
      <c r="I6" s="330" t="s">
        <v>1298</v>
      </c>
      <c r="J6" s="330" t="s">
        <v>1319</v>
      </c>
      <c r="K6" s="331" t="s">
        <v>1300</v>
      </c>
      <c r="L6" s="331" t="s">
        <v>1301</v>
      </c>
      <c r="M6" s="331" t="s">
        <v>1302</v>
      </c>
      <c r="N6" s="331" t="s">
        <v>1320</v>
      </c>
      <c r="O6" s="331" t="s">
        <v>1304</v>
      </c>
      <c r="P6" s="351"/>
      <c r="Q6" s="351"/>
      <c r="R6" s="351"/>
      <c r="S6" s="351"/>
      <c r="T6" s="43"/>
      <c r="U6" s="356" t="s">
        <v>6</v>
      </c>
      <c r="V6" s="357" t="s">
        <v>1305</v>
      </c>
      <c r="W6" s="357" t="s">
        <v>1306</v>
      </c>
      <c r="X6" s="356" t="s">
        <v>7</v>
      </c>
      <c r="Y6" s="366" t="s">
        <v>729</v>
      </c>
      <c r="Z6" s="366" t="s">
        <v>176</v>
      </c>
      <c r="AA6" s="318"/>
      <c r="AB6" s="318"/>
      <c r="AC6" s="318"/>
      <c r="AD6" s="318"/>
      <c r="AE6" s="318"/>
    </row>
    <row r="7" s="319" customFormat="1" ht="24" customHeight="1" spans="1:31">
      <c r="A7" s="333"/>
      <c r="B7" s="333"/>
      <c r="C7" s="333"/>
      <c r="D7" s="333"/>
      <c r="E7" s="333"/>
      <c r="F7" s="334"/>
      <c r="G7" s="334"/>
      <c r="H7" s="333"/>
      <c r="I7" s="333"/>
      <c r="J7" s="333"/>
      <c r="K7" s="352" t="s">
        <v>1307</v>
      </c>
      <c r="L7" s="352" t="s">
        <v>1307</v>
      </c>
      <c r="M7" s="352" t="s">
        <v>1307</v>
      </c>
      <c r="N7" s="352" t="s">
        <v>1307</v>
      </c>
      <c r="O7" s="353" t="s">
        <v>1308</v>
      </c>
      <c r="P7" s="353" t="s">
        <v>1309</v>
      </c>
      <c r="Q7" s="353" t="s">
        <v>1310</v>
      </c>
      <c r="R7" s="358" t="s">
        <v>1311</v>
      </c>
      <c r="S7" s="358" t="s">
        <v>1312</v>
      </c>
      <c r="T7" s="353" t="s">
        <v>1313</v>
      </c>
      <c r="U7" s="333"/>
      <c r="V7" s="334"/>
      <c r="W7" s="334"/>
      <c r="X7" s="333"/>
      <c r="Y7" s="333"/>
      <c r="Z7" s="333"/>
      <c r="AA7" s="196" t="s">
        <v>852</v>
      </c>
      <c r="AB7" s="318"/>
      <c r="AC7" s="318"/>
      <c r="AD7" s="318"/>
      <c r="AE7" s="318"/>
    </row>
    <row r="8" s="319" customFormat="1" ht="15.75" customHeight="1" spans="1:31">
      <c r="A8" s="17" t="str">
        <f t="shared" ref="A8" si="0">IF(C8="","",ROW()-7)</f>
        <v/>
      </c>
      <c r="B8" s="335"/>
      <c r="C8" s="336"/>
      <c r="D8" s="335"/>
      <c r="E8" s="337"/>
      <c r="F8" s="337"/>
      <c r="G8" s="338"/>
      <c r="H8" s="337"/>
      <c r="I8" s="19"/>
      <c r="J8" s="19"/>
      <c r="K8" s="339"/>
      <c r="L8" s="336"/>
      <c r="M8" s="336"/>
      <c r="N8" s="336"/>
      <c r="O8" s="354"/>
      <c r="P8" s="354"/>
      <c r="Q8" s="354"/>
      <c r="R8" s="354"/>
      <c r="S8" s="359"/>
      <c r="T8" s="360"/>
      <c r="U8" s="306"/>
      <c r="V8" s="306"/>
      <c r="W8" s="306"/>
      <c r="X8" s="306"/>
      <c r="Y8" s="20" t="str">
        <f t="shared" ref="Y8" si="1">IF(W8=0,"",(X8-W8)/W8*100)</f>
        <v/>
      </c>
      <c r="Z8" s="337"/>
      <c r="AA8" s="349"/>
      <c r="AB8" s="318"/>
      <c r="AC8" s="318"/>
      <c r="AD8" s="318"/>
      <c r="AE8" s="318"/>
    </row>
    <row r="9" s="319" customFormat="1" ht="15.75" customHeight="1" spans="1:31">
      <c r="A9" s="17"/>
      <c r="B9" s="335"/>
      <c r="C9" s="336"/>
      <c r="D9" s="335"/>
      <c r="E9" s="337"/>
      <c r="F9" s="337"/>
      <c r="G9" s="338"/>
      <c r="H9" s="337"/>
      <c r="I9" s="19"/>
      <c r="J9" s="19"/>
      <c r="K9" s="339"/>
      <c r="L9" s="336"/>
      <c r="M9" s="336"/>
      <c r="N9" s="336"/>
      <c r="O9" s="354"/>
      <c r="P9" s="354"/>
      <c r="Q9" s="354"/>
      <c r="R9" s="354"/>
      <c r="S9" s="359"/>
      <c r="T9" s="360"/>
      <c r="U9" s="306"/>
      <c r="V9" s="306"/>
      <c r="W9" s="306"/>
      <c r="X9" s="306"/>
      <c r="Y9" s="20" t="str">
        <f t="shared" ref="Y9:Y18" si="2">IF(W9=0,"",(X9-W9)/W9*100)</f>
        <v/>
      </c>
      <c r="Z9" s="337"/>
      <c r="AA9" s="349"/>
      <c r="AB9" s="318"/>
      <c r="AC9" s="318"/>
      <c r="AD9" s="318"/>
      <c r="AE9" s="318"/>
    </row>
    <row r="10" s="319" customFormat="1" ht="15.75" customHeight="1" spans="1:31">
      <c r="A10" s="17"/>
      <c r="B10" s="335"/>
      <c r="C10" s="336"/>
      <c r="D10" s="335"/>
      <c r="E10" s="337"/>
      <c r="F10" s="337"/>
      <c r="G10" s="338"/>
      <c r="H10" s="337"/>
      <c r="I10" s="19"/>
      <c r="J10" s="19"/>
      <c r="K10" s="339"/>
      <c r="L10" s="336"/>
      <c r="M10" s="336"/>
      <c r="N10" s="336"/>
      <c r="O10" s="354"/>
      <c r="P10" s="354"/>
      <c r="Q10" s="354"/>
      <c r="R10" s="354"/>
      <c r="S10" s="359"/>
      <c r="T10" s="360"/>
      <c r="U10" s="306"/>
      <c r="V10" s="306"/>
      <c r="W10" s="306"/>
      <c r="X10" s="306"/>
      <c r="Y10" s="20" t="str">
        <f t="shared" si="2"/>
        <v/>
      </c>
      <c r="Z10" s="337"/>
      <c r="AA10" s="349"/>
      <c r="AB10" s="318"/>
      <c r="AC10" s="318"/>
      <c r="AD10" s="318"/>
      <c r="AE10" s="318"/>
    </row>
    <row r="11" s="319" customFormat="1" ht="15.75" customHeight="1" spans="1:31">
      <c r="A11" s="17"/>
      <c r="B11" s="335"/>
      <c r="C11" s="336"/>
      <c r="D11" s="335"/>
      <c r="E11" s="337"/>
      <c r="F11" s="337"/>
      <c r="G11" s="338"/>
      <c r="H11" s="337"/>
      <c r="I11" s="19"/>
      <c r="J11" s="19"/>
      <c r="K11" s="339"/>
      <c r="L11" s="336"/>
      <c r="M11" s="336"/>
      <c r="N11" s="336"/>
      <c r="O11" s="354"/>
      <c r="P11" s="354"/>
      <c r="Q11" s="354"/>
      <c r="R11" s="354"/>
      <c r="S11" s="359"/>
      <c r="T11" s="360"/>
      <c r="U11" s="306"/>
      <c r="V11" s="306"/>
      <c r="W11" s="306"/>
      <c r="X11" s="306"/>
      <c r="Y11" s="20" t="str">
        <f t="shared" si="2"/>
        <v/>
      </c>
      <c r="Z11" s="337"/>
      <c r="AA11" s="349"/>
      <c r="AB11" s="318"/>
      <c r="AC11" s="318"/>
      <c r="AD11" s="318"/>
      <c r="AE11" s="318"/>
    </row>
    <row r="12" s="319" customFormat="1" ht="15.75" customHeight="1" spans="1:31">
      <c r="A12" s="17"/>
      <c r="B12" s="335"/>
      <c r="C12" s="336"/>
      <c r="D12" s="335"/>
      <c r="E12" s="337"/>
      <c r="F12" s="337"/>
      <c r="G12" s="338"/>
      <c r="H12" s="337"/>
      <c r="I12" s="19"/>
      <c r="J12" s="19"/>
      <c r="K12" s="339"/>
      <c r="L12" s="336"/>
      <c r="M12" s="336"/>
      <c r="N12" s="336"/>
      <c r="O12" s="354"/>
      <c r="P12" s="354"/>
      <c r="Q12" s="354"/>
      <c r="R12" s="354"/>
      <c r="S12" s="359"/>
      <c r="T12" s="360"/>
      <c r="U12" s="306"/>
      <c r="V12" s="306"/>
      <c r="W12" s="306"/>
      <c r="X12" s="306"/>
      <c r="Y12" s="20" t="str">
        <f t="shared" si="2"/>
        <v/>
      </c>
      <c r="Z12" s="337"/>
      <c r="AA12" s="349"/>
      <c r="AB12" s="318"/>
      <c r="AC12" s="318"/>
      <c r="AD12" s="318"/>
      <c r="AE12" s="318"/>
    </row>
    <row r="13" s="319" customFormat="1" ht="15.75" customHeight="1" spans="1:31">
      <c r="A13" s="17"/>
      <c r="B13" s="335"/>
      <c r="C13" s="336"/>
      <c r="D13" s="335"/>
      <c r="E13" s="337"/>
      <c r="F13" s="337"/>
      <c r="G13" s="338"/>
      <c r="H13" s="337"/>
      <c r="I13" s="19"/>
      <c r="J13" s="19"/>
      <c r="K13" s="339"/>
      <c r="L13" s="336"/>
      <c r="M13" s="336"/>
      <c r="N13" s="336"/>
      <c r="O13" s="354"/>
      <c r="P13" s="354"/>
      <c r="Q13" s="354"/>
      <c r="R13" s="354"/>
      <c r="S13" s="359"/>
      <c r="T13" s="360"/>
      <c r="U13" s="306"/>
      <c r="V13" s="306"/>
      <c r="W13" s="306"/>
      <c r="X13" s="306"/>
      <c r="Y13" s="20" t="str">
        <f t="shared" si="2"/>
        <v/>
      </c>
      <c r="Z13" s="337"/>
      <c r="AA13" s="349"/>
      <c r="AB13" s="318"/>
      <c r="AC13" s="318"/>
      <c r="AD13" s="318"/>
      <c r="AE13" s="318"/>
    </row>
    <row r="14" s="319" customFormat="1" ht="15.75" customHeight="1" spans="1:31">
      <c r="A14" s="17"/>
      <c r="B14" s="335"/>
      <c r="C14" s="336"/>
      <c r="D14" s="335"/>
      <c r="E14" s="337"/>
      <c r="F14" s="337"/>
      <c r="G14" s="338"/>
      <c r="H14" s="337"/>
      <c r="I14" s="19"/>
      <c r="J14" s="19"/>
      <c r="K14" s="339"/>
      <c r="L14" s="336"/>
      <c r="M14" s="336"/>
      <c r="N14" s="336"/>
      <c r="O14" s="354"/>
      <c r="P14" s="354"/>
      <c r="Q14" s="354"/>
      <c r="R14" s="354"/>
      <c r="S14" s="359"/>
      <c r="T14" s="360"/>
      <c r="U14" s="306"/>
      <c r="V14" s="306"/>
      <c r="W14" s="306"/>
      <c r="X14" s="306"/>
      <c r="Y14" s="20" t="str">
        <f t="shared" si="2"/>
        <v/>
      </c>
      <c r="Z14" s="337"/>
      <c r="AA14" s="349"/>
      <c r="AB14" s="318"/>
      <c r="AC14" s="318"/>
      <c r="AD14" s="318"/>
      <c r="AE14" s="318"/>
    </row>
    <row r="15" s="319" customFormat="1" ht="15.75" customHeight="1" spans="1:31">
      <c r="A15" s="17"/>
      <c r="B15" s="335"/>
      <c r="C15" s="336"/>
      <c r="D15" s="335"/>
      <c r="E15" s="337"/>
      <c r="F15" s="337"/>
      <c r="G15" s="338"/>
      <c r="H15" s="337"/>
      <c r="I15" s="19"/>
      <c r="J15" s="19"/>
      <c r="K15" s="339"/>
      <c r="L15" s="336"/>
      <c r="M15" s="336"/>
      <c r="N15" s="336"/>
      <c r="O15" s="354"/>
      <c r="P15" s="354"/>
      <c r="Q15" s="354"/>
      <c r="R15" s="354"/>
      <c r="S15" s="359"/>
      <c r="T15" s="360"/>
      <c r="U15" s="306"/>
      <c r="V15" s="306"/>
      <c r="W15" s="306"/>
      <c r="X15" s="306"/>
      <c r="Y15" s="20" t="str">
        <f t="shared" si="2"/>
        <v/>
      </c>
      <c r="Z15" s="337"/>
      <c r="AA15" s="349"/>
      <c r="AB15" s="318"/>
      <c r="AC15" s="318"/>
      <c r="AD15" s="318"/>
      <c r="AE15" s="318"/>
    </row>
    <row r="16" s="319" customFormat="1" ht="15.75" customHeight="1" spans="1:31">
      <c r="A16" s="17"/>
      <c r="B16" s="335"/>
      <c r="C16" s="336"/>
      <c r="D16" s="335"/>
      <c r="E16" s="337"/>
      <c r="F16" s="337"/>
      <c r="G16" s="338"/>
      <c r="H16" s="337"/>
      <c r="I16" s="19"/>
      <c r="J16" s="19"/>
      <c r="K16" s="339"/>
      <c r="L16" s="336"/>
      <c r="M16" s="336"/>
      <c r="N16" s="336"/>
      <c r="O16" s="354"/>
      <c r="P16" s="354"/>
      <c r="Q16" s="354"/>
      <c r="R16" s="354"/>
      <c r="S16" s="359"/>
      <c r="T16" s="360"/>
      <c r="U16" s="306"/>
      <c r="V16" s="306"/>
      <c r="W16" s="306"/>
      <c r="X16" s="306"/>
      <c r="Y16" s="20" t="str">
        <f t="shared" si="2"/>
        <v/>
      </c>
      <c r="Z16" s="337"/>
      <c r="AA16" s="349"/>
      <c r="AB16" s="318"/>
      <c r="AC16" s="318"/>
      <c r="AD16" s="318"/>
      <c r="AE16" s="318"/>
    </row>
    <row r="17" s="319" customFormat="1" ht="15.75" customHeight="1" spans="1:31">
      <c r="A17" s="17"/>
      <c r="B17" s="335"/>
      <c r="C17" s="336"/>
      <c r="D17" s="335"/>
      <c r="E17" s="337"/>
      <c r="F17" s="337"/>
      <c r="G17" s="338"/>
      <c r="H17" s="337"/>
      <c r="I17" s="19"/>
      <c r="J17" s="19"/>
      <c r="K17" s="339"/>
      <c r="L17" s="336"/>
      <c r="M17" s="336"/>
      <c r="N17" s="336"/>
      <c r="O17" s="354"/>
      <c r="P17" s="354"/>
      <c r="Q17" s="354"/>
      <c r="R17" s="354"/>
      <c r="S17" s="359"/>
      <c r="T17" s="360"/>
      <c r="U17" s="306"/>
      <c r="V17" s="306"/>
      <c r="W17" s="306"/>
      <c r="X17" s="306"/>
      <c r="Y17" s="20" t="str">
        <f t="shared" si="2"/>
        <v/>
      </c>
      <c r="Z17" s="337"/>
      <c r="AA17" s="349"/>
      <c r="AB17" s="318"/>
      <c r="AC17" s="318"/>
      <c r="AD17" s="318"/>
      <c r="AE17" s="318"/>
    </row>
    <row r="18" s="319" customFormat="1" ht="15.75" customHeight="1" spans="1:31">
      <c r="A18" s="17"/>
      <c r="B18" s="335"/>
      <c r="C18" s="336"/>
      <c r="D18" s="335"/>
      <c r="E18" s="337"/>
      <c r="F18" s="337"/>
      <c r="G18" s="338"/>
      <c r="H18" s="337"/>
      <c r="I18" s="19"/>
      <c r="J18" s="19"/>
      <c r="K18" s="339"/>
      <c r="L18" s="336"/>
      <c r="M18" s="336"/>
      <c r="N18" s="336"/>
      <c r="O18" s="354"/>
      <c r="P18" s="354"/>
      <c r="Q18" s="354"/>
      <c r="R18" s="354"/>
      <c r="S18" s="359"/>
      <c r="T18" s="360"/>
      <c r="U18" s="306"/>
      <c r="V18" s="306"/>
      <c r="W18" s="306"/>
      <c r="X18" s="306"/>
      <c r="Y18" s="20" t="str">
        <f t="shared" si="2"/>
        <v/>
      </c>
      <c r="Z18" s="337"/>
      <c r="AA18" s="349"/>
      <c r="AB18" s="318"/>
      <c r="AC18" s="318"/>
      <c r="AD18" s="318"/>
      <c r="AE18" s="318"/>
    </row>
    <row r="19" s="319" customFormat="1" spans="1:34">
      <c r="A19" s="17" t="str">
        <f t="shared" ref="A19" si="3">IF(C19="","",ROW()-7)</f>
        <v/>
      </c>
      <c r="B19" s="335"/>
      <c r="C19" s="336"/>
      <c r="D19" s="335"/>
      <c r="E19" s="337"/>
      <c r="F19" s="337"/>
      <c r="G19" s="338"/>
      <c r="H19" s="337"/>
      <c r="I19" s="19"/>
      <c r="J19" s="19"/>
      <c r="K19" s="339"/>
      <c r="L19" s="336"/>
      <c r="M19" s="336"/>
      <c r="N19" s="336"/>
      <c r="O19" s="354"/>
      <c r="P19" s="354"/>
      <c r="Q19" s="354"/>
      <c r="R19" s="354"/>
      <c r="S19" s="359"/>
      <c r="T19" s="360"/>
      <c r="U19" s="306"/>
      <c r="V19" s="306"/>
      <c r="W19" s="306"/>
      <c r="X19" s="306"/>
      <c r="Y19" s="20" t="str">
        <f t="shared" ref="Y19:Y22" si="4">IF(W19=0,"",(X19-W19)/W19*100)</f>
        <v/>
      </c>
      <c r="Z19" s="337"/>
      <c r="AA19" s="349"/>
      <c r="AB19" s="318"/>
      <c r="AC19" s="318"/>
      <c r="AD19" s="318"/>
      <c r="AE19" s="318"/>
      <c r="AF19" s="318"/>
      <c r="AG19" s="318"/>
      <c r="AH19" s="318"/>
    </row>
    <row r="20" s="319" customFormat="1" ht="15.75" customHeight="1" spans="1:34">
      <c r="A20" s="339" t="s">
        <v>1321</v>
      </c>
      <c r="B20" s="43"/>
      <c r="C20" s="339"/>
      <c r="D20" s="337"/>
      <c r="E20" s="337"/>
      <c r="F20" s="337"/>
      <c r="G20" s="340"/>
      <c r="H20" s="337"/>
      <c r="I20" s="355"/>
      <c r="J20" s="355"/>
      <c r="K20" s="339"/>
      <c r="L20" s="339"/>
      <c r="M20" s="339"/>
      <c r="N20" s="339"/>
      <c r="O20" s="340"/>
      <c r="P20" s="340"/>
      <c r="Q20" s="340"/>
      <c r="R20" s="340"/>
      <c r="S20" s="340"/>
      <c r="T20" s="340"/>
      <c r="U20" s="361">
        <f>SUM(U8:U19)</f>
        <v>0</v>
      </c>
      <c r="V20" s="361">
        <f>SUM(V8:V19)</f>
        <v>0</v>
      </c>
      <c r="W20" s="361">
        <f>SUM(W8:W19)</f>
        <v>0</v>
      </c>
      <c r="X20" s="361">
        <f>SUM(X8:X19)</f>
        <v>0</v>
      </c>
      <c r="Y20" s="20" t="str">
        <f t="shared" si="4"/>
        <v/>
      </c>
      <c r="Z20" s="337"/>
      <c r="AA20" s="318"/>
      <c r="AB20" s="318"/>
      <c r="AC20" s="318"/>
      <c r="AD20" s="318"/>
      <c r="AE20" s="318"/>
      <c r="AF20" s="318"/>
      <c r="AG20" s="318"/>
      <c r="AH20" s="318"/>
    </row>
    <row r="21" s="319" customFormat="1" ht="15.75" customHeight="1" spans="1:34">
      <c r="A21" s="339" t="s">
        <v>1322</v>
      </c>
      <c r="B21" s="43"/>
      <c r="C21" s="339"/>
      <c r="D21" s="337"/>
      <c r="E21" s="337"/>
      <c r="F21" s="337"/>
      <c r="G21" s="340"/>
      <c r="H21" s="337"/>
      <c r="I21" s="355"/>
      <c r="J21" s="355"/>
      <c r="K21" s="339"/>
      <c r="L21" s="339"/>
      <c r="M21" s="339"/>
      <c r="N21" s="339"/>
      <c r="O21" s="340"/>
      <c r="P21" s="340"/>
      <c r="Q21" s="340"/>
      <c r="R21" s="340"/>
      <c r="S21" s="340"/>
      <c r="T21" s="340"/>
      <c r="U21" s="361">
        <f>V20</f>
        <v>0</v>
      </c>
      <c r="V21" s="361"/>
      <c r="W21" s="361"/>
      <c r="X21" s="361"/>
      <c r="Y21" s="20"/>
      <c r="Z21" s="337"/>
      <c r="AA21" s="318"/>
      <c r="AB21" s="318"/>
      <c r="AC21" s="318"/>
      <c r="AD21" s="318"/>
      <c r="AE21" s="318"/>
      <c r="AF21" s="318"/>
      <c r="AG21" s="318"/>
      <c r="AH21" s="318"/>
    </row>
    <row r="22" s="319" customFormat="1" ht="18.75" customHeight="1" spans="1:34">
      <c r="A22" s="341" t="s">
        <v>1323</v>
      </c>
      <c r="B22" s="342"/>
      <c r="C22" s="343"/>
      <c r="D22" s="344"/>
      <c r="E22" s="344"/>
      <c r="F22" s="345"/>
      <c r="G22" s="346"/>
      <c r="H22" s="347"/>
      <c r="I22" s="347"/>
      <c r="J22" s="347"/>
      <c r="K22" s="347"/>
      <c r="L22" s="347"/>
      <c r="M22" s="347"/>
      <c r="N22" s="347"/>
      <c r="O22" s="346"/>
      <c r="P22" s="346"/>
      <c r="Q22" s="346"/>
      <c r="R22" s="346"/>
      <c r="S22" s="346"/>
      <c r="T22" s="346"/>
      <c r="U22" s="362">
        <f>U20-U21</f>
        <v>0</v>
      </c>
      <c r="V22" s="362"/>
      <c r="W22" s="362">
        <f>W20-W21</f>
        <v>0</v>
      </c>
      <c r="X22" s="362">
        <f>X20</f>
        <v>0</v>
      </c>
      <c r="Y22" s="20" t="str">
        <f t="shared" si="4"/>
        <v/>
      </c>
      <c r="Z22" s="345"/>
      <c r="AA22" s="318"/>
      <c r="AB22" s="318"/>
      <c r="AC22" s="318"/>
      <c r="AD22" s="318"/>
      <c r="AE22" s="318"/>
      <c r="AF22" s="318"/>
      <c r="AG22" s="318"/>
      <c r="AH22" s="318"/>
    </row>
    <row r="23" spans="1:27">
      <c r="A23" s="7" t="str">
        <f>基本信息输入表!$K$6&amp;"填表人："&amp;基本信息输入表!$M$38</f>
        <v>产权持有单位填表人：刘亚鑫</v>
      </c>
      <c r="U23" s="363"/>
      <c r="V23" s="363"/>
      <c r="W23" s="363"/>
      <c r="X23" s="7" t="str">
        <f>"评估人员："&amp;基本信息输入表!$Q$38</f>
        <v>评估人员：王庆国</v>
      </c>
      <c r="AA23" s="367" t="s">
        <v>838</v>
      </c>
    </row>
    <row r="24" spans="1:23">
      <c r="A24" s="7" t="str">
        <f>"填表日期："&amp;YEAR(基本信息输入表!$O$38)&amp;"年"&amp;MONTH(基本信息输入表!$O$38)&amp;"月"&amp;DAY(基本信息输入表!$O$38)&amp;"日"</f>
        <v>填表日期：2025年2月22日</v>
      </c>
      <c r="U24" s="363"/>
      <c r="V24" s="363"/>
      <c r="W24" s="363"/>
    </row>
    <row r="25" spans="21:27">
      <c r="U25" s="363"/>
      <c r="V25" s="363"/>
      <c r="W25" s="363"/>
      <c r="X25" s="364"/>
      <c r="Y25" s="364"/>
      <c r="AA25" s="41"/>
    </row>
    <row r="26" spans="21:23">
      <c r="U26" s="363"/>
      <c r="V26" s="363"/>
      <c r="W26" s="363"/>
    </row>
    <row r="27" spans="21:24">
      <c r="U27" s="363"/>
      <c r="V27" s="363"/>
      <c r="W27" s="363"/>
      <c r="X27" s="364"/>
    </row>
    <row r="28" spans="21:23">
      <c r="U28" s="363"/>
      <c r="V28" s="363"/>
      <c r="W28" s="363"/>
    </row>
    <row r="29" spans="21:23">
      <c r="U29" s="363"/>
      <c r="V29" s="363"/>
      <c r="W29" s="363"/>
    </row>
    <row r="31" spans="21:23">
      <c r="U31" s="365"/>
      <c r="V31" s="365"/>
      <c r="W31" s="365"/>
    </row>
    <row r="32" spans="21:23">
      <c r="U32" s="364"/>
      <c r="V32" s="364"/>
      <c r="W32" s="364"/>
    </row>
    <row r="33" spans="21:23">
      <c r="U33" s="364"/>
      <c r="V33" s="364"/>
      <c r="W33" s="364"/>
    </row>
    <row r="35" spans="7:23">
      <c r="G35" s="348"/>
      <c r="U35" s="364"/>
      <c r="V35" s="364"/>
      <c r="W35" s="364"/>
    </row>
    <row r="36" spans="7:7">
      <c r="G36" s="348"/>
    </row>
    <row r="37" spans="7:7">
      <c r="G37" s="348"/>
    </row>
    <row r="38" spans="7:7">
      <c r="G38" s="348"/>
    </row>
    <row r="39" spans="7:23">
      <c r="G39" s="348"/>
      <c r="U39" s="364"/>
      <c r="V39" s="364"/>
      <c r="W39" s="364"/>
    </row>
    <row r="40" spans="7:7">
      <c r="G40" s="348"/>
    </row>
    <row r="41" spans="7:7">
      <c r="G41" s="348"/>
    </row>
    <row r="42" spans="7:7">
      <c r="G42" s="348"/>
    </row>
  </sheetData>
  <mergeCells count="24">
    <mergeCell ref="A2:Z2"/>
    <mergeCell ref="A3:Z3"/>
    <mergeCell ref="M4:N4"/>
    <mergeCell ref="Y4:Z4"/>
    <mergeCell ref="O6:T6"/>
    <mergeCell ref="A20:B20"/>
    <mergeCell ref="A21:B21"/>
    <mergeCell ref="A22:B22"/>
    <mergeCell ref="A6:A7"/>
    <mergeCell ref="B6:B7"/>
    <mergeCell ref="C6:C7"/>
    <mergeCell ref="D6:D7"/>
    <mergeCell ref="E6:E7"/>
    <mergeCell ref="F6:F7"/>
    <mergeCell ref="G6:G7"/>
    <mergeCell ref="H6:H7"/>
    <mergeCell ref="I6:I7"/>
    <mergeCell ref="J6:J7"/>
    <mergeCell ref="U6:U7"/>
    <mergeCell ref="V6:V7"/>
    <mergeCell ref="W6:W7"/>
    <mergeCell ref="X6:X7"/>
    <mergeCell ref="Y6:Y7"/>
    <mergeCell ref="Z6:Z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4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colBreaks count="2" manualBreakCount="2">
    <brk id="12" max="28" man="1"/>
    <brk id="20" max="28"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2"/>
  <sheetViews>
    <sheetView showGridLines="0" workbookViewId="0">
      <selection activeCell="U622" sqref="U622"/>
    </sheetView>
  </sheetViews>
  <sheetFormatPr defaultColWidth="8.7" defaultRowHeight="12.75"/>
  <cols>
    <col min="1" max="1" width="6.7" style="310" customWidth="1"/>
    <col min="2" max="2" width="19.7" style="310" customWidth="1"/>
    <col min="3" max="4" width="8" style="310" customWidth="1"/>
    <col min="5" max="5" width="22.2" style="310" customWidth="1"/>
    <col min="6" max="6" width="12.2" style="310" customWidth="1"/>
    <col min="7" max="7" width="6" style="310" customWidth="1"/>
    <col min="8" max="8" width="5.5" style="310" customWidth="1"/>
    <col min="9" max="9" width="11" style="311" customWidth="1"/>
    <col min="10" max="10" width="15" style="311" customWidth="1"/>
    <col min="11" max="11" width="8" style="310" customWidth="1"/>
    <col min="12" max="12" width="8.7" style="310" customWidth="1"/>
    <col min="13" max="14" width="9.7" style="310" customWidth="1"/>
    <col min="15" max="15" width="9.2" style="310" customWidth="1"/>
    <col min="16" max="32" width="9" style="310" customWidth="1"/>
    <col min="33" max="192" width="8.7" style="310" customWidth="1"/>
    <col min="193" max="205" width="9" style="310" customWidth="1"/>
    <col min="206" max="206" width="4.5" style="310" customWidth="1"/>
    <col min="207" max="207" width="11" style="310" customWidth="1"/>
    <col min="208" max="208" width="8" style="310" customWidth="1"/>
    <col min="209" max="209" width="5.2" style="310" customWidth="1"/>
    <col min="210" max="210" width="13.2" style="310" customWidth="1"/>
    <col min="211" max="211" width="12.5" style="310" customWidth="1"/>
    <col min="212" max="221" width="10.7" style="310" customWidth="1"/>
    <col min="222" max="222" width="12.2" style="310" customWidth="1"/>
    <col min="223" max="223" width="8.2" style="310" customWidth="1"/>
    <col min="224" max="224" width="10.7" style="310" customWidth="1"/>
    <col min="225" max="225" width="10" style="310" customWidth="1"/>
    <col min="226" max="226" width="12.2" style="310" customWidth="1"/>
    <col min="227" max="227" width="9.7" style="310" customWidth="1"/>
    <col min="228" max="228" width="9.2" style="310" customWidth="1"/>
    <col min="229" max="229" width="9" style="310" customWidth="1"/>
    <col min="230" max="230" width="8.7" style="310" customWidth="1"/>
    <col min="231" max="231" width="9.7" style="310" customWidth="1"/>
    <col min="232" max="232" width="9.2" style="310" customWidth="1"/>
    <col min="233" max="233" width="7.7" style="310" customWidth="1"/>
    <col min="234" max="234" width="9.2" style="310" customWidth="1"/>
    <col min="235" max="235" width="14.7" style="310" customWidth="1"/>
    <col min="236" max="236" width="13.7" style="310" customWidth="1"/>
    <col min="237" max="237" width="8" style="310" customWidth="1"/>
    <col min="238" max="238" width="7.7" style="310" customWidth="1"/>
    <col min="239" max="239" width="7.2" style="310" customWidth="1"/>
    <col min="240" max="240" width="9.2" style="310" customWidth="1"/>
    <col min="241" max="241" width="7.7" style="310" customWidth="1"/>
    <col min="242" max="243" width="8.7" style="310" customWidth="1"/>
    <col min="244" max="244" width="14.7" style="310" customWidth="1"/>
    <col min="245" max="245" width="13.7" style="310" customWidth="1"/>
    <col min="246" max="246" width="8.7" style="310" customWidth="1"/>
    <col min="247" max="249" width="10.7" style="310" customWidth="1"/>
    <col min="250" max="250" width="16.7" style="310" customWidth="1"/>
    <col min="251" max="254" width="10.7" style="310" customWidth="1"/>
    <col min="255" max="255" width="12" style="310" customWidth="1"/>
    <col min="256" max="16384" width="10.7" style="310" customWidth="1"/>
  </cols>
  <sheetData>
    <row r="1" ht="15.75" customHeight="1" spans="1:1">
      <c r="A1" s="292" t="s">
        <v>0</v>
      </c>
    </row>
    <row r="2" s="309" customFormat="1" ht="30" customHeight="1" spans="1:1">
      <c r="A2" s="312" t="s">
        <v>1324</v>
      </c>
    </row>
    <row r="3" s="7" customFormat="1" ht="15.75" customHeight="1" spans="1:10">
      <c r="A3" s="6" t="str">
        <f>"评估基准日："&amp;TEXT(基本信息输入表!M7,"yyyy年mm月dd日")</f>
        <v>评估基准日：2025年02月20日</v>
      </c>
      <c r="I3" s="316"/>
      <c r="J3" s="316"/>
    </row>
    <row r="4" s="7" customFormat="1" ht="14.25" customHeight="1" spans="1:15">
      <c r="A4" s="6"/>
      <c r="B4" s="6"/>
      <c r="C4" s="6"/>
      <c r="D4" s="6"/>
      <c r="E4" s="6"/>
      <c r="F4" s="6"/>
      <c r="G4" s="6"/>
      <c r="H4" s="6"/>
      <c r="I4" s="6"/>
      <c r="J4" s="6"/>
      <c r="K4" s="6"/>
      <c r="L4" s="6"/>
      <c r="M4" s="6"/>
      <c r="N4" s="6"/>
      <c r="O4" s="11" t="s">
        <v>1325</v>
      </c>
    </row>
    <row r="5" s="7" customFormat="1" ht="15.75" customHeight="1" spans="1:15">
      <c r="A5" s="7" t="str">
        <f>基本信息输入表!K6&amp;"："&amp;基本信息输入表!M6</f>
        <v>产权持有单位：中国石油天然气股份有限公司塔里木油田分公司塔西南勘探开发公司</v>
      </c>
      <c r="I5" s="316"/>
      <c r="J5" s="316"/>
      <c r="O5" s="11" t="s">
        <v>1326</v>
      </c>
    </row>
    <row r="6" s="6" customFormat="1" ht="15.75" customHeight="1" spans="1:15">
      <c r="A6" s="15" t="s">
        <v>1327</v>
      </c>
      <c r="B6" s="15" t="s">
        <v>1328</v>
      </c>
      <c r="C6" s="15" t="s">
        <v>1329</v>
      </c>
      <c r="D6" s="70" t="s">
        <v>1330</v>
      </c>
      <c r="E6" s="70" t="s">
        <v>1331</v>
      </c>
      <c r="F6" s="70" t="s">
        <v>1332</v>
      </c>
      <c r="G6" s="66" t="s">
        <v>1333</v>
      </c>
      <c r="H6" s="106"/>
      <c r="I6" s="88"/>
      <c r="J6" s="70" t="s">
        <v>1334</v>
      </c>
      <c r="K6" s="66" t="s">
        <v>1335</v>
      </c>
      <c r="L6" s="106"/>
      <c r="M6" s="88"/>
      <c r="N6" s="15" t="s">
        <v>1336</v>
      </c>
      <c r="O6" s="15" t="s">
        <v>1337</v>
      </c>
    </row>
    <row r="7" s="6" customFormat="1" ht="15.75" customHeight="1" spans="1:16">
      <c r="A7" s="21"/>
      <c r="B7" s="21"/>
      <c r="C7" s="21"/>
      <c r="D7" s="87"/>
      <c r="E7" s="87"/>
      <c r="F7" s="87"/>
      <c r="G7" s="257" t="s">
        <v>1338</v>
      </c>
      <c r="H7" s="313" t="s">
        <v>1339</v>
      </c>
      <c r="I7" s="313" t="s">
        <v>1340</v>
      </c>
      <c r="J7" s="87"/>
      <c r="K7" s="317" t="s">
        <v>1341</v>
      </c>
      <c r="L7" s="313" t="s">
        <v>1342</v>
      </c>
      <c r="M7" s="98" t="s">
        <v>1340</v>
      </c>
      <c r="N7" s="21"/>
      <c r="O7" s="21"/>
      <c r="P7" s="6" t="s">
        <v>1343</v>
      </c>
    </row>
    <row r="8" s="6" customFormat="1" customHeight="1" spans="1:15">
      <c r="A8" s="17" t="str">
        <f t="shared" ref="A8" si="0">IF(B8="","",ROW()-7)</f>
        <v/>
      </c>
      <c r="B8" s="18"/>
      <c r="C8" s="17"/>
      <c r="D8" s="18"/>
      <c r="E8" s="20"/>
      <c r="F8" s="18"/>
      <c r="G8" s="306"/>
      <c r="H8" s="306"/>
      <c r="I8" s="105"/>
      <c r="J8" s="105"/>
      <c r="K8" s="306"/>
      <c r="L8" s="306"/>
      <c r="M8" s="105"/>
      <c r="N8" s="20" t="str">
        <f t="shared" ref="N8" si="1">IF(I8-J8=0,"",(M8-I8+J8)/(I8-J8)*100)</f>
        <v/>
      </c>
      <c r="O8" s="18"/>
    </row>
    <row r="9" s="6" customFormat="1" customHeight="1" spans="1:15">
      <c r="A9" s="17"/>
      <c r="B9" s="18"/>
      <c r="C9" s="17"/>
      <c r="D9" s="18"/>
      <c r="E9" s="20"/>
      <c r="F9" s="18"/>
      <c r="G9" s="306"/>
      <c r="H9" s="306"/>
      <c r="I9" s="105"/>
      <c r="J9" s="105"/>
      <c r="K9" s="306"/>
      <c r="L9" s="306"/>
      <c r="M9" s="105"/>
      <c r="N9" s="20" t="str">
        <f t="shared" ref="N9:N18" si="2">IF(I9-J9=0,"",(M9-I9+J9)/(I9-J9)*100)</f>
        <v/>
      </c>
      <c r="O9" s="18"/>
    </row>
    <row r="10" s="6" customFormat="1" customHeight="1" spans="1:15">
      <c r="A10" s="17"/>
      <c r="B10" s="18"/>
      <c r="C10" s="17"/>
      <c r="D10" s="18"/>
      <c r="E10" s="20"/>
      <c r="F10" s="18"/>
      <c r="G10" s="306"/>
      <c r="H10" s="306"/>
      <c r="I10" s="105"/>
      <c r="J10" s="105"/>
      <c r="K10" s="306"/>
      <c r="L10" s="306"/>
      <c r="M10" s="105"/>
      <c r="N10" s="20" t="str">
        <f t="shared" si="2"/>
        <v/>
      </c>
      <c r="O10" s="18"/>
    </row>
    <row r="11" s="6" customFormat="1" customHeight="1" spans="1:15">
      <c r="A11" s="17"/>
      <c r="B11" s="18"/>
      <c r="C11" s="17"/>
      <c r="D11" s="18"/>
      <c r="E11" s="20"/>
      <c r="F11" s="18"/>
      <c r="G11" s="306"/>
      <c r="H11" s="306"/>
      <c r="I11" s="105"/>
      <c r="J11" s="105"/>
      <c r="K11" s="306"/>
      <c r="L11" s="306"/>
      <c r="M11" s="105"/>
      <c r="N11" s="20" t="str">
        <f t="shared" si="2"/>
        <v/>
      </c>
      <c r="O11" s="18"/>
    </row>
    <row r="12" s="6" customFormat="1" customHeight="1" spans="1:15">
      <c r="A12" s="17"/>
      <c r="B12" s="18"/>
      <c r="C12" s="17"/>
      <c r="D12" s="18"/>
      <c r="E12" s="20"/>
      <c r="F12" s="18"/>
      <c r="G12" s="306"/>
      <c r="H12" s="306"/>
      <c r="I12" s="105"/>
      <c r="J12" s="105"/>
      <c r="K12" s="306"/>
      <c r="L12" s="306"/>
      <c r="M12" s="105"/>
      <c r="N12" s="20" t="str">
        <f t="shared" si="2"/>
        <v/>
      </c>
      <c r="O12" s="18"/>
    </row>
    <row r="13" s="6" customFormat="1" customHeight="1" spans="1:15">
      <c r="A13" s="17"/>
      <c r="B13" s="18"/>
      <c r="C13" s="17"/>
      <c r="D13" s="18"/>
      <c r="E13" s="20"/>
      <c r="F13" s="18"/>
      <c r="G13" s="306"/>
      <c r="H13" s="306"/>
      <c r="I13" s="105"/>
      <c r="J13" s="105"/>
      <c r="K13" s="306"/>
      <c r="L13" s="306"/>
      <c r="M13" s="105"/>
      <c r="N13" s="20" t="str">
        <f t="shared" si="2"/>
        <v/>
      </c>
      <c r="O13" s="18"/>
    </row>
    <row r="14" s="6" customFormat="1" customHeight="1" spans="1:15">
      <c r="A14" s="17"/>
      <c r="B14" s="18"/>
      <c r="C14" s="17"/>
      <c r="D14" s="18"/>
      <c r="E14" s="20"/>
      <c r="F14" s="18"/>
      <c r="G14" s="306"/>
      <c r="H14" s="306"/>
      <c r="I14" s="105"/>
      <c r="J14" s="105"/>
      <c r="K14" s="306"/>
      <c r="L14" s="306"/>
      <c r="M14" s="105"/>
      <c r="N14" s="20" t="str">
        <f t="shared" si="2"/>
        <v/>
      </c>
      <c r="O14" s="18"/>
    </row>
    <row r="15" s="6" customFormat="1" customHeight="1" spans="1:15">
      <c r="A15" s="17"/>
      <c r="B15" s="18"/>
      <c r="C15" s="17"/>
      <c r="D15" s="18"/>
      <c r="E15" s="20"/>
      <c r="F15" s="18"/>
      <c r="G15" s="306"/>
      <c r="H15" s="306"/>
      <c r="I15" s="105"/>
      <c r="J15" s="105"/>
      <c r="K15" s="306"/>
      <c r="L15" s="306"/>
      <c r="M15" s="105"/>
      <c r="N15" s="20" t="str">
        <f t="shared" si="2"/>
        <v/>
      </c>
      <c r="O15" s="18"/>
    </row>
    <row r="16" s="6" customFormat="1" customHeight="1" spans="1:15">
      <c r="A16" s="17"/>
      <c r="B16" s="18"/>
      <c r="C16" s="17"/>
      <c r="D16" s="18"/>
      <c r="E16" s="20"/>
      <c r="F16" s="18"/>
      <c r="G16" s="306"/>
      <c r="H16" s="306"/>
      <c r="I16" s="105"/>
      <c r="J16" s="105"/>
      <c r="K16" s="306"/>
      <c r="L16" s="306"/>
      <c r="M16" s="105"/>
      <c r="N16" s="20" t="str">
        <f t="shared" si="2"/>
        <v/>
      </c>
      <c r="O16" s="18"/>
    </row>
    <row r="17" s="6" customFormat="1" customHeight="1" spans="1:15">
      <c r="A17" s="17"/>
      <c r="B17" s="18"/>
      <c r="C17" s="17"/>
      <c r="D17" s="18"/>
      <c r="E17" s="20"/>
      <c r="F17" s="18"/>
      <c r="G17" s="306"/>
      <c r="H17" s="306"/>
      <c r="I17" s="105"/>
      <c r="J17" s="105"/>
      <c r="K17" s="306"/>
      <c r="L17" s="306"/>
      <c r="M17" s="105"/>
      <c r="N17" s="20" t="str">
        <f t="shared" si="2"/>
        <v/>
      </c>
      <c r="O17" s="18"/>
    </row>
    <row r="18" s="6" customFormat="1" customHeight="1" spans="1:15">
      <c r="A18" s="17"/>
      <c r="B18" s="18"/>
      <c r="C18" s="17"/>
      <c r="D18" s="18"/>
      <c r="E18" s="20"/>
      <c r="F18" s="18"/>
      <c r="G18" s="306"/>
      <c r="H18" s="306"/>
      <c r="I18" s="105"/>
      <c r="J18" s="105"/>
      <c r="K18" s="306"/>
      <c r="L18" s="306"/>
      <c r="M18" s="105"/>
      <c r="N18" s="20" t="str">
        <f t="shared" si="2"/>
        <v/>
      </c>
      <c r="O18" s="18"/>
    </row>
    <row r="19" s="7" customFormat="1" customHeight="1" spans="1:16">
      <c r="A19" s="17" t="str">
        <f t="shared" ref="A19" si="3">IF(B19="","",ROW()-7)</f>
        <v/>
      </c>
      <c r="B19" s="18"/>
      <c r="C19" s="17"/>
      <c r="D19" s="18"/>
      <c r="E19" s="20"/>
      <c r="F19" s="18"/>
      <c r="G19" s="306"/>
      <c r="H19" s="306"/>
      <c r="I19" s="105"/>
      <c r="J19" s="105"/>
      <c r="K19" s="306"/>
      <c r="L19" s="306"/>
      <c r="M19" s="105"/>
      <c r="N19" s="20" t="str">
        <f t="shared" ref="N19:N22" si="4">IF(I19-J19=0,"",(M19-I19+J19)/(I19-J19)*100)</f>
        <v/>
      </c>
      <c r="O19" s="18"/>
      <c r="P19" s="6"/>
    </row>
    <row r="20" s="7" customFormat="1" customHeight="1" spans="1:16">
      <c r="A20" s="17" t="s">
        <v>1344</v>
      </c>
      <c r="B20" s="164"/>
      <c r="C20" s="17"/>
      <c r="D20" s="18"/>
      <c r="E20" s="20"/>
      <c r="F20" s="18"/>
      <c r="G20" s="314"/>
      <c r="H20" s="105"/>
      <c r="I20" s="105">
        <f>SUM(I8:I19)</f>
        <v>0</v>
      </c>
      <c r="J20" s="105">
        <f>SUM(J8:J19)</f>
        <v>0</v>
      </c>
      <c r="K20" s="314"/>
      <c r="L20" s="105"/>
      <c r="M20" s="105">
        <f>SUM(M8:M19)</f>
        <v>0</v>
      </c>
      <c r="N20" s="20" t="str">
        <f t="shared" si="4"/>
        <v/>
      </c>
      <c r="O20" s="18"/>
      <c r="P20" s="6"/>
    </row>
    <row r="21" s="7" customFormat="1" customHeight="1" spans="1:16">
      <c r="A21" s="17" t="s">
        <v>1345</v>
      </c>
      <c r="B21" s="164"/>
      <c r="C21" s="17"/>
      <c r="D21" s="18"/>
      <c r="E21" s="20"/>
      <c r="F21" s="18"/>
      <c r="G21" s="314"/>
      <c r="H21" s="105"/>
      <c r="I21" s="105">
        <f>J20</f>
        <v>0</v>
      </c>
      <c r="J21" s="105"/>
      <c r="K21" s="314"/>
      <c r="L21" s="105"/>
      <c r="M21" s="20"/>
      <c r="N21" s="20"/>
      <c r="O21" s="18"/>
      <c r="P21" s="6"/>
    </row>
    <row r="22" s="7" customFormat="1" customHeight="1" spans="1:16">
      <c r="A22" s="21" t="s">
        <v>1346</v>
      </c>
      <c r="B22" s="168"/>
      <c r="C22" s="21"/>
      <c r="D22" s="24"/>
      <c r="E22" s="24"/>
      <c r="F22" s="24"/>
      <c r="G22" s="315"/>
      <c r="H22" s="315"/>
      <c r="I22" s="315">
        <f>I20-I21</f>
        <v>0</v>
      </c>
      <c r="J22" s="28"/>
      <c r="K22" s="28"/>
      <c r="L22" s="28"/>
      <c r="M22" s="28">
        <f>M20</f>
        <v>0</v>
      </c>
      <c r="N22" s="20" t="str">
        <f t="shared" si="4"/>
        <v/>
      </c>
      <c r="O22" s="24"/>
      <c r="P22" s="6"/>
    </row>
    <row r="23" s="7" customFormat="1" ht="15.75" customHeight="1" spans="1:16">
      <c r="A23" s="7" t="str">
        <f>基本信息输入表!$K$6&amp;"填表人："&amp;基本信息输入表!$M$39</f>
        <v>产权持有单位填表人：刘亚鑫</v>
      </c>
      <c r="M23" s="7" t="str">
        <f>"评估人员："&amp;基本信息输入表!$Q$39</f>
        <v>评估人员：王庆国</v>
      </c>
      <c r="P23" s="7" t="s">
        <v>1347</v>
      </c>
    </row>
    <row r="24" s="7" customFormat="1" ht="15.75" customHeight="1" spans="1:1">
      <c r="A24" s="7" t="str">
        <f>"填表日期："&amp;YEAR(基本信息输入表!$O$39)&amp;"年"&amp;MONTH(基本信息输入表!$O$39)&amp;"月"&amp;DAY(基本信息输入表!$O$39)&amp;"日"</f>
        <v>填表日期：2025年2月22日</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sheetData>
  <mergeCells count="16">
    <mergeCell ref="A2:O2"/>
    <mergeCell ref="A3:O3"/>
    <mergeCell ref="G6:I6"/>
    <mergeCell ref="K6:M6"/>
    <mergeCell ref="A20:B20"/>
    <mergeCell ref="A21:B21"/>
    <mergeCell ref="A22:B22"/>
    <mergeCell ref="A6:A7"/>
    <mergeCell ref="B6:B7"/>
    <mergeCell ref="C6:C7"/>
    <mergeCell ref="D6:D7"/>
    <mergeCell ref="E6:E7"/>
    <mergeCell ref="F6:F7"/>
    <mergeCell ref="J6:J7"/>
    <mergeCell ref="N6:N7"/>
    <mergeCell ref="O6:O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colBreaks count="2" manualBreakCount="2">
    <brk id="6" max="28" man="1"/>
    <brk id="15" max="6553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3"/>
  <sheetViews>
    <sheetView showGridLines="0" zoomScale="78" zoomScaleNormal="78" workbookViewId="0">
      <selection activeCell="U622" sqref="U622"/>
    </sheetView>
  </sheetViews>
  <sheetFormatPr defaultColWidth="8.7" defaultRowHeight="12.75"/>
  <cols>
    <col min="1" max="1" width="4.7" style="7" customWidth="1"/>
    <col min="2" max="3" width="8" style="7" customWidth="1"/>
    <col min="4" max="4" width="8.1" style="7" customWidth="1"/>
    <col min="5" max="6" width="8" style="7" customWidth="1"/>
    <col min="7" max="7" width="13.2" style="7" customWidth="1"/>
    <col min="8" max="11" width="6.6" style="7" customWidth="1"/>
    <col min="12" max="12" width="6.2" style="7" customWidth="1"/>
    <col min="13" max="13" width="9.7" style="7" customWidth="1"/>
    <col min="14" max="14" width="8.7" style="7" customWidth="1"/>
    <col min="15" max="17" width="6.6" style="7" customWidth="1"/>
    <col min="18" max="18" width="4.9" style="7" customWidth="1"/>
    <col min="19" max="23" width="8.2" style="7" customWidth="1"/>
    <col min="24" max="24" width="10.5" style="7" customWidth="1"/>
    <col min="25" max="26" width="8.2" style="7" customWidth="1"/>
    <col min="27" max="27" width="9.7" style="7" customWidth="1"/>
    <col min="28" max="28" width="8.1" style="7" customWidth="1"/>
    <col min="29" max="29" width="7.7" style="7" customWidth="1"/>
    <col min="30" max="30" width="16.7" style="7" customWidth="1"/>
    <col min="31" max="32" width="9" style="7" customWidth="1"/>
    <col min="33" max="16384" width="8.7" style="7" customWidth="1"/>
  </cols>
  <sheetData>
    <row r="1" ht="15.75" customHeight="1" spans="1:1">
      <c r="A1" s="292" t="s">
        <v>0</v>
      </c>
    </row>
    <row r="2" s="5" customFormat="1" ht="30" customHeight="1" spans="1:1">
      <c r="A2" s="293" t="s">
        <v>1348</v>
      </c>
    </row>
    <row r="3" ht="15.75" customHeight="1" spans="1:1">
      <c r="A3" s="6" t="str">
        <f>"评估基准日："&amp;TEXT(基本信息输入表!M7,"yyyy年mm月dd日")</f>
        <v>评估基准日：2025年02月20日</v>
      </c>
    </row>
    <row r="4" ht="14.25" customHeight="1" spans="1:30">
      <c r="A4" s="6"/>
      <c r="B4" s="6"/>
      <c r="C4" s="6"/>
      <c r="D4" s="6"/>
      <c r="E4" s="6"/>
      <c r="F4" s="6"/>
      <c r="G4" s="6"/>
      <c r="H4" s="6"/>
      <c r="I4" s="6"/>
      <c r="J4" s="6"/>
      <c r="K4" s="6"/>
      <c r="L4" s="6"/>
      <c r="M4" s="6"/>
      <c r="N4" s="6"/>
      <c r="O4" s="6"/>
      <c r="P4" s="6"/>
      <c r="Q4" s="6"/>
      <c r="R4" s="6"/>
      <c r="S4" s="6"/>
      <c r="T4" s="6"/>
      <c r="U4" s="6"/>
      <c r="V4" s="6"/>
      <c r="AD4" s="11" t="s">
        <v>1349</v>
      </c>
    </row>
    <row r="5" ht="15.75" customHeight="1" spans="1:30">
      <c r="A5" s="7" t="str">
        <f>基本信息输入表!K6&amp;"："&amp;基本信息输入表!M6</f>
        <v>产权持有单位：中国石油天然气股份有限公司塔里木油田分公司塔西南勘探开发公司</v>
      </c>
      <c r="W5" s="11"/>
      <c r="AD5" s="11" t="s">
        <v>822</v>
      </c>
    </row>
    <row r="6" s="6" customFormat="1" ht="15.75" customHeight="1" spans="1:30">
      <c r="A6" s="294" t="s">
        <v>4</v>
      </c>
      <c r="B6" s="294" t="s">
        <v>1292</v>
      </c>
      <c r="C6" s="294" t="s">
        <v>947</v>
      </c>
      <c r="D6" s="294" t="s">
        <v>1350</v>
      </c>
      <c r="E6" s="294" t="s">
        <v>1351</v>
      </c>
      <c r="F6" s="294" t="s">
        <v>1352</v>
      </c>
      <c r="G6" s="294" t="s">
        <v>1353</v>
      </c>
      <c r="H6" s="294" t="s">
        <v>1354</v>
      </c>
      <c r="I6" s="294" t="s">
        <v>1355</v>
      </c>
      <c r="J6" s="294" t="s">
        <v>1355</v>
      </c>
      <c r="K6" s="294" t="s">
        <v>6</v>
      </c>
      <c r="L6" s="75"/>
      <c r="M6" s="75"/>
      <c r="N6" s="75"/>
      <c r="O6" s="75"/>
      <c r="P6" s="75"/>
      <c r="Q6" s="75"/>
      <c r="R6" s="75"/>
      <c r="S6" s="75"/>
      <c r="T6" s="75"/>
      <c r="U6" s="75"/>
      <c r="V6" s="75"/>
      <c r="W6" s="75"/>
      <c r="X6" s="72"/>
      <c r="Y6" s="294" t="s">
        <v>7</v>
      </c>
      <c r="Z6" s="75"/>
      <c r="AA6" s="72"/>
      <c r="AB6" s="294" t="s">
        <v>824</v>
      </c>
      <c r="AC6" s="294" t="s">
        <v>729</v>
      </c>
      <c r="AD6" s="294" t="s">
        <v>176</v>
      </c>
    </row>
    <row r="7" s="6" customFormat="1" ht="15.75" customHeight="1" spans="1:31">
      <c r="A7" s="90"/>
      <c r="B7" s="90"/>
      <c r="C7" s="90"/>
      <c r="D7" s="90"/>
      <c r="E7" s="90"/>
      <c r="F7" s="90"/>
      <c r="G7" s="90"/>
      <c r="H7" s="294" t="s">
        <v>1356</v>
      </c>
      <c r="I7" s="294" t="s">
        <v>886</v>
      </c>
      <c r="J7" s="294" t="s">
        <v>1357</v>
      </c>
      <c r="K7" s="302" t="s">
        <v>1358</v>
      </c>
      <c r="L7" s="302" t="s">
        <v>1359</v>
      </c>
      <c r="M7" s="302" t="s">
        <v>1360</v>
      </c>
      <c r="N7" s="302" t="s">
        <v>1361</v>
      </c>
      <c r="O7" s="302" t="s">
        <v>1362</v>
      </c>
      <c r="P7" s="302" t="s">
        <v>1363</v>
      </c>
      <c r="Q7" s="302" t="s">
        <v>1364</v>
      </c>
      <c r="R7" s="302" t="s">
        <v>1365</v>
      </c>
      <c r="S7" s="302" t="s">
        <v>1366</v>
      </c>
      <c r="T7" s="302" t="s">
        <v>1367</v>
      </c>
      <c r="U7" s="302" t="s">
        <v>1368</v>
      </c>
      <c r="V7" s="302" t="s">
        <v>1369</v>
      </c>
      <c r="W7" s="302" t="s">
        <v>1370</v>
      </c>
      <c r="X7" s="294" t="s">
        <v>951</v>
      </c>
      <c r="Y7" s="294" t="s">
        <v>952</v>
      </c>
      <c r="Z7" s="294" t="s">
        <v>953</v>
      </c>
      <c r="AA7" s="294" t="s">
        <v>951</v>
      </c>
      <c r="AB7" s="90"/>
      <c r="AC7" s="90"/>
      <c r="AD7" s="90"/>
      <c r="AE7" s="6" t="s">
        <v>1343</v>
      </c>
    </row>
    <row r="8" s="6" customFormat="1" ht="15.75" customHeight="1" spans="1:30">
      <c r="A8" s="295" t="str">
        <f t="shared" ref="A8" si="0">IF(B8="","",ROW()-7)</f>
        <v/>
      </c>
      <c r="B8" s="296"/>
      <c r="C8" s="297"/>
      <c r="D8" s="39"/>
      <c r="E8" s="298"/>
      <c r="F8" s="298"/>
      <c r="G8" s="299"/>
      <c r="H8" s="300"/>
      <c r="I8" s="25"/>
      <c r="J8" s="25"/>
      <c r="K8" s="25"/>
      <c r="L8" s="25"/>
      <c r="M8" s="25"/>
      <c r="N8" s="25"/>
      <c r="O8" s="303"/>
      <c r="P8" s="303"/>
      <c r="Q8" s="303"/>
      <c r="R8" s="303"/>
      <c r="S8" s="303"/>
      <c r="T8" s="303"/>
      <c r="U8" s="304"/>
      <c r="V8" s="40"/>
      <c r="W8" s="68"/>
      <c r="X8" s="304"/>
      <c r="Y8" s="306"/>
      <c r="Z8" s="306"/>
      <c r="AA8" s="304"/>
      <c r="AB8" s="307">
        <f t="shared" ref="AB8" si="1">AA8-X8</f>
        <v>0</v>
      </c>
      <c r="AC8" s="40" t="str">
        <f t="shared" ref="AC8" si="2">IF(X8=0,"",AB8/X8*100)</f>
        <v/>
      </c>
      <c r="AD8" s="308"/>
    </row>
    <row r="9" s="6" customFormat="1" ht="15.75" customHeight="1" spans="1:30">
      <c r="A9" s="295"/>
      <c r="B9" s="296"/>
      <c r="C9" s="297"/>
      <c r="D9" s="39"/>
      <c r="E9" s="298"/>
      <c r="F9" s="298"/>
      <c r="G9" s="299"/>
      <c r="H9" s="300"/>
      <c r="I9" s="25"/>
      <c r="J9" s="25"/>
      <c r="K9" s="25"/>
      <c r="L9" s="25"/>
      <c r="M9" s="25"/>
      <c r="N9" s="25"/>
      <c r="O9" s="303"/>
      <c r="P9" s="303"/>
      <c r="Q9" s="303"/>
      <c r="R9" s="303"/>
      <c r="S9" s="303"/>
      <c r="T9" s="303"/>
      <c r="U9" s="304"/>
      <c r="V9" s="40"/>
      <c r="W9" s="68"/>
      <c r="X9" s="304"/>
      <c r="Y9" s="306"/>
      <c r="Z9" s="306"/>
      <c r="AA9" s="304"/>
      <c r="AB9" s="307">
        <f t="shared" ref="AB9:AB18" si="3">AA9-X9</f>
        <v>0</v>
      </c>
      <c r="AC9" s="40" t="str">
        <f t="shared" ref="AC9:AC18" si="4">IF(X9=0,"",AB9/X9*100)</f>
        <v/>
      </c>
      <c r="AD9" s="308"/>
    </row>
    <row r="10" s="6" customFormat="1" ht="15.75" customHeight="1" spans="1:30">
      <c r="A10" s="295"/>
      <c r="B10" s="296"/>
      <c r="C10" s="297"/>
      <c r="D10" s="39"/>
      <c r="E10" s="298"/>
      <c r="F10" s="298"/>
      <c r="G10" s="299"/>
      <c r="H10" s="300"/>
      <c r="I10" s="25"/>
      <c r="J10" s="25"/>
      <c r="K10" s="25"/>
      <c r="L10" s="25"/>
      <c r="M10" s="25"/>
      <c r="N10" s="25"/>
      <c r="O10" s="303"/>
      <c r="P10" s="303"/>
      <c r="Q10" s="303"/>
      <c r="R10" s="303"/>
      <c r="S10" s="303"/>
      <c r="T10" s="303"/>
      <c r="U10" s="304"/>
      <c r="V10" s="40"/>
      <c r="W10" s="68"/>
      <c r="X10" s="304"/>
      <c r="Y10" s="306"/>
      <c r="Z10" s="306"/>
      <c r="AA10" s="304"/>
      <c r="AB10" s="307">
        <f t="shared" si="3"/>
        <v>0</v>
      </c>
      <c r="AC10" s="40" t="str">
        <f t="shared" si="4"/>
        <v/>
      </c>
      <c r="AD10" s="308"/>
    </row>
    <row r="11" s="6" customFormat="1" ht="15.75" customHeight="1" spans="1:30">
      <c r="A11" s="295"/>
      <c r="B11" s="296"/>
      <c r="C11" s="297"/>
      <c r="D11" s="39"/>
      <c r="E11" s="298"/>
      <c r="F11" s="298"/>
      <c r="G11" s="299"/>
      <c r="H11" s="300"/>
      <c r="I11" s="25"/>
      <c r="J11" s="25"/>
      <c r="K11" s="25"/>
      <c r="L11" s="25"/>
      <c r="M11" s="25"/>
      <c r="N11" s="25"/>
      <c r="O11" s="303"/>
      <c r="P11" s="303"/>
      <c r="Q11" s="303"/>
      <c r="R11" s="303"/>
      <c r="S11" s="303"/>
      <c r="T11" s="303"/>
      <c r="U11" s="304"/>
      <c r="V11" s="40"/>
      <c r="W11" s="68"/>
      <c r="X11" s="304"/>
      <c r="Y11" s="306"/>
      <c r="Z11" s="306"/>
      <c r="AA11" s="304"/>
      <c r="AB11" s="307">
        <f t="shared" si="3"/>
        <v>0</v>
      </c>
      <c r="AC11" s="40" t="str">
        <f t="shared" si="4"/>
        <v/>
      </c>
      <c r="AD11" s="308"/>
    </row>
    <row r="12" s="6" customFormat="1" ht="15.75" customHeight="1" spans="1:30">
      <c r="A12" s="295"/>
      <c r="B12" s="296"/>
      <c r="C12" s="297"/>
      <c r="D12" s="39"/>
      <c r="E12" s="298"/>
      <c r="F12" s="298"/>
      <c r="G12" s="299"/>
      <c r="H12" s="300"/>
      <c r="I12" s="25"/>
      <c r="J12" s="25"/>
      <c r="K12" s="25"/>
      <c r="L12" s="25"/>
      <c r="M12" s="25"/>
      <c r="N12" s="25"/>
      <c r="O12" s="303"/>
      <c r="P12" s="303"/>
      <c r="Q12" s="303"/>
      <c r="R12" s="303"/>
      <c r="S12" s="303"/>
      <c r="T12" s="303"/>
      <c r="U12" s="304"/>
      <c r="V12" s="40"/>
      <c r="W12" s="68"/>
      <c r="X12" s="304"/>
      <c r="Y12" s="306"/>
      <c r="Z12" s="306"/>
      <c r="AA12" s="304"/>
      <c r="AB12" s="307">
        <f t="shared" si="3"/>
        <v>0</v>
      </c>
      <c r="AC12" s="40" t="str">
        <f t="shared" si="4"/>
        <v/>
      </c>
      <c r="AD12" s="308"/>
    </row>
    <row r="13" s="6" customFormat="1" ht="15.75" customHeight="1" spans="1:30">
      <c r="A13" s="295"/>
      <c r="B13" s="296"/>
      <c r="C13" s="297"/>
      <c r="D13" s="39"/>
      <c r="E13" s="298"/>
      <c r="F13" s="298"/>
      <c r="G13" s="299"/>
      <c r="H13" s="300"/>
      <c r="I13" s="25"/>
      <c r="J13" s="25"/>
      <c r="K13" s="25"/>
      <c r="L13" s="25"/>
      <c r="M13" s="25"/>
      <c r="N13" s="25"/>
      <c r="O13" s="303"/>
      <c r="P13" s="303"/>
      <c r="Q13" s="303"/>
      <c r="R13" s="303"/>
      <c r="S13" s="303"/>
      <c r="T13" s="303"/>
      <c r="U13" s="304"/>
      <c r="V13" s="40"/>
      <c r="W13" s="68"/>
      <c r="X13" s="304"/>
      <c r="Y13" s="306"/>
      <c r="Z13" s="306"/>
      <c r="AA13" s="304"/>
      <c r="AB13" s="307">
        <f t="shared" si="3"/>
        <v>0</v>
      </c>
      <c r="AC13" s="40" t="str">
        <f t="shared" si="4"/>
        <v/>
      </c>
      <c r="AD13" s="308"/>
    </row>
    <row r="14" s="6" customFormat="1" ht="15.75" customHeight="1" spans="1:30">
      <c r="A14" s="295"/>
      <c r="B14" s="296"/>
      <c r="C14" s="297"/>
      <c r="D14" s="39"/>
      <c r="E14" s="298"/>
      <c r="F14" s="298"/>
      <c r="G14" s="299"/>
      <c r="H14" s="300"/>
      <c r="I14" s="25"/>
      <c r="J14" s="25"/>
      <c r="K14" s="25"/>
      <c r="L14" s="25"/>
      <c r="M14" s="25"/>
      <c r="N14" s="25"/>
      <c r="O14" s="303"/>
      <c r="P14" s="303"/>
      <c r="Q14" s="303"/>
      <c r="R14" s="303"/>
      <c r="S14" s="303"/>
      <c r="T14" s="303"/>
      <c r="U14" s="304"/>
      <c r="V14" s="40"/>
      <c r="W14" s="68"/>
      <c r="X14" s="304"/>
      <c r="Y14" s="306"/>
      <c r="Z14" s="306"/>
      <c r="AA14" s="304"/>
      <c r="AB14" s="307">
        <f t="shared" si="3"/>
        <v>0</v>
      </c>
      <c r="AC14" s="40" t="str">
        <f t="shared" si="4"/>
        <v/>
      </c>
      <c r="AD14" s="308"/>
    </row>
    <row r="15" s="6" customFormat="1" ht="15.75" customHeight="1" spans="1:30">
      <c r="A15" s="295"/>
      <c r="B15" s="296"/>
      <c r="C15" s="297"/>
      <c r="D15" s="39"/>
      <c r="E15" s="298"/>
      <c r="F15" s="298"/>
      <c r="G15" s="299"/>
      <c r="H15" s="300"/>
      <c r="I15" s="25"/>
      <c r="J15" s="25"/>
      <c r="K15" s="25"/>
      <c r="L15" s="25"/>
      <c r="M15" s="25"/>
      <c r="N15" s="25"/>
      <c r="O15" s="303"/>
      <c r="P15" s="303"/>
      <c r="Q15" s="303"/>
      <c r="R15" s="303"/>
      <c r="S15" s="303"/>
      <c r="T15" s="303"/>
      <c r="U15" s="304"/>
      <c r="V15" s="40"/>
      <c r="W15" s="68"/>
      <c r="X15" s="304"/>
      <c r="Y15" s="306"/>
      <c r="Z15" s="306"/>
      <c r="AA15" s="304"/>
      <c r="AB15" s="307">
        <f t="shared" si="3"/>
        <v>0</v>
      </c>
      <c r="AC15" s="40" t="str">
        <f t="shared" si="4"/>
        <v/>
      </c>
      <c r="AD15" s="308"/>
    </row>
    <row r="16" s="6" customFormat="1" ht="15.75" customHeight="1" spans="1:30">
      <c r="A16" s="295"/>
      <c r="B16" s="296"/>
      <c r="C16" s="297"/>
      <c r="D16" s="39"/>
      <c r="E16" s="298"/>
      <c r="F16" s="298"/>
      <c r="G16" s="299"/>
      <c r="H16" s="300"/>
      <c r="I16" s="25"/>
      <c r="J16" s="25"/>
      <c r="K16" s="25"/>
      <c r="L16" s="25"/>
      <c r="M16" s="25"/>
      <c r="N16" s="25"/>
      <c r="O16" s="303"/>
      <c r="P16" s="303"/>
      <c r="Q16" s="303"/>
      <c r="R16" s="303"/>
      <c r="S16" s="303"/>
      <c r="T16" s="303"/>
      <c r="U16" s="304"/>
      <c r="V16" s="40"/>
      <c r="W16" s="68"/>
      <c r="X16" s="304"/>
      <c r="Y16" s="306"/>
      <c r="Z16" s="306"/>
      <c r="AA16" s="304"/>
      <c r="AB16" s="307">
        <f t="shared" si="3"/>
        <v>0</v>
      </c>
      <c r="AC16" s="40" t="str">
        <f t="shared" si="4"/>
        <v/>
      </c>
      <c r="AD16" s="308"/>
    </row>
    <row r="17" s="6" customFormat="1" ht="15.75" customHeight="1" spans="1:30">
      <c r="A17" s="295"/>
      <c r="B17" s="296"/>
      <c r="C17" s="297"/>
      <c r="D17" s="39"/>
      <c r="E17" s="298"/>
      <c r="F17" s="298"/>
      <c r="G17" s="299"/>
      <c r="H17" s="300"/>
      <c r="I17" s="25"/>
      <c r="J17" s="25"/>
      <c r="K17" s="25"/>
      <c r="L17" s="25"/>
      <c r="M17" s="25"/>
      <c r="N17" s="25"/>
      <c r="O17" s="303"/>
      <c r="P17" s="303"/>
      <c r="Q17" s="303"/>
      <c r="R17" s="303"/>
      <c r="S17" s="303"/>
      <c r="T17" s="303"/>
      <c r="U17" s="304"/>
      <c r="V17" s="40"/>
      <c r="W17" s="68"/>
      <c r="X17" s="304"/>
      <c r="Y17" s="306"/>
      <c r="Z17" s="306"/>
      <c r="AA17" s="304"/>
      <c r="AB17" s="307">
        <f t="shared" si="3"/>
        <v>0</v>
      </c>
      <c r="AC17" s="40" t="str">
        <f t="shared" si="4"/>
        <v/>
      </c>
      <c r="AD17" s="308"/>
    </row>
    <row r="18" s="6" customFormat="1" ht="15.75" customHeight="1" spans="1:30">
      <c r="A18" s="295"/>
      <c r="B18" s="296"/>
      <c r="C18" s="297"/>
      <c r="D18" s="39"/>
      <c r="E18" s="298"/>
      <c r="F18" s="298"/>
      <c r="G18" s="299"/>
      <c r="H18" s="300"/>
      <c r="I18" s="25"/>
      <c r="J18" s="25"/>
      <c r="K18" s="25"/>
      <c r="L18" s="25"/>
      <c r="M18" s="25"/>
      <c r="N18" s="25"/>
      <c r="O18" s="303"/>
      <c r="P18" s="303"/>
      <c r="Q18" s="303"/>
      <c r="R18" s="303"/>
      <c r="S18" s="303"/>
      <c r="T18" s="303"/>
      <c r="U18" s="304"/>
      <c r="V18" s="40"/>
      <c r="W18" s="68"/>
      <c r="X18" s="304"/>
      <c r="Y18" s="306"/>
      <c r="Z18" s="306"/>
      <c r="AA18" s="304"/>
      <c r="AB18" s="307">
        <f t="shared" si="3"/>
        <v>0</v>
      </c>
      <c r="AC18" s="40" t="str">
        <f t="shared" si="4"/>
        <v/>
      </c>
      <c r="AD18" s="308"/>
    </row>
    <row r="19" s="6" customFormat="1" ht="15" customHeight="1" spans="1:30">
      <c r="A19" s="295" t="str">
        <f t="shared" ref="A19" si="5">IF(B19="","",ROW()-7)</f>
        <v/>
      </c>
      <c r="B19" s="296"/>
      <c r="C19" s="297"/>
      <c r="D19" s="39"/>
      <c r="E19" s="298"/>
      <c r="F19" s="298"/>
      <c r="G19" s="299"/>
      <c r="H19" s="300"/>
      <c r="I19" s="25"/>
      <c r="J19" s="25"/>
      <c r="K19" s="25"/>
      <c r="L19" s="25"/>
      <c r="M19" s="25"/>
      <c r="N19" s="25"/>
      <c r="O19" s="303"/>
      <c r="P19" s="303"/>
      <c r="Q19" s="303"/>
      <c r="R19" s="303"/>
      <c r="S19" s="303"/>
      <c r="T19" s="303"/>
      <c r="U19" s="305"/>
      <c r="V19" s="40"/>
      <c r="W19" s="68"/>
      <c r="X19" s="304"/>
      <c r="Y19" s="306"/>
      <c r="Z19" s="306"/>
      <c r="AA19" s="304"/>
      <c r="AB19" s="307">
        <f t="shared" ref="AB19" si="6">AA19-X19</f>
        <v>0</v>
      </c>
      <c r="AC19" s="40" t="str">
        <f t="shared" ref="AC19" si="7">IF(X19=0,"",AB19/X19*100)</f>
        <v/>
      </c>
      <c r="AD19" s="308"/>
    </row>
    <row r="20" s="6" customFormat="1" ht="15" customHeight="1" spans="1:30">
      <c r="A20" s="33" t="s">
        <v>1371</v>
      </c>
      <c r="B20" s="72"/>
      <c r="C20" s="39"/>
      <c r="D20" s="301">
        <f>SUM(D8:D19)</f>
        <v>0</v>
      </c>
      <c r="E20" s="301"/>
      <c r="F20" s="301"/>
      <c r="G20" s="301"/>
      <c r="H20" s="301">
        <f t="shared" ref="H20:AA20" si="8">SUM(H8:H19)</f>
        <v>0</v>
      </c>
      <c r="I20" s="301">
        <f t="shared" si="8"/>
        <v>0</v>
      </c>
      <c r="J20" s="301">
        <f t="shared" si="8"/>
        <v>0</v>
      </c>
      <c r="K20" s="301">
        <f t="shared" si="8"/>
        <v>0</v>
      </c>
      <c r="L20" s="301">
        <f t="shared" si="8"/>
        <v>0</v>
      </c>
      <c r="M20" s="301">
        <f t="shared" si="8"/>
        <v>0</v>
      </c>
      <c r="N20" s="301">
        <f t="shared" si="8"/>
        <v>0</v>
      </c>
      <c r="O20" s="301">
        <f t="shared" si="8"/>
        <v>0</v>
      </c>
      <c r="P20" s="301">
        <f t="shared" si="8"/>
        <v>0</v>
      </c>
      <c r="Q20" s="301">
        <f t="shared" si="8"/>
        <v>0</v>
      </c>
      <c r="R20" s="301">
        <f t="shared" si="8"/>
        <v>0</v>
      </c>
      <c r="S20" s="301">
        <f t="shared" si="8"/>
        <v>0</v>
      </c>
      <c r="T20" s="301">
        <f t="shared" si="8"/>
        <v>0</v>
      </c>
      <c r="U20" s="301">
        <f t="shared" si="8"/>
        <v>0</v>
      </c>
      <c r="V20" s="301">
        <f t="shared" si="8"/>
        <v>0</v>
      </c>
      <c r="W20" s="301">
        <f t="shared" si="8"/>
        <v>0</v>
      </c>
      <c r="X20" s="301">
        <f t="shared" si="8"/>
        <v>0</v>
      </c>
      <c r="Y20" s="301">
        <f t="shared" si="8"/>
        <v>0</v>
      </c>
      <c r="Z20" s="301">
        <f t="shared" si="8"/>
        <v>0</v>
      </c>
      <c r="AA20" s="301">
        <f t="shared" si="8"/>
        <v>0</v>
      </c>
      <c r="AB20" s="307">
        <f t="shared" ref="AB20" si="9">AA20-X20</f>
        <v>0</v>
      </c>
      <c r="AC20" s="40" t="str">
        <f t="shared" ref="AC20" si="10">IF(X20=0,"",AB20/X20*100)</f>
        <v/>
      </c>
      <c r="AD20" s="301"/>
    </row>
    <row r="21" ht="15.75" customHeight="1" spans="1:31">
      <c r="A21" s="7" t="str">
        <f>基本信息输入表!$K$6&amp;"填表人："&amp;基本信息输入表!$M$40</f>
        <v>产权持有单位填表人：刘亚鑫</v>
      </c>
      <c r="AA21" s="7" t="str">
        <f>"评估人员："&amp;基本信息输入表!$Q$40</f>
        <v>评估人员：王庆国</v>
      </c>
      <c r="AE21" s="7" t="s">
        <v>1347</v>
      </c>
    </row>
    <row r="22" ht="15.75" customHeight="1" spans="1:1">
      <c r="A22" s="7" t="str">
        <f>"填表日期："&amp;YEAR(基本信息输入表!$O$40)&amp;"年"&amp;MONTH(基本信息输入表!$O$40)&amp;"月"&amp;DAY(基本信息输入表!$O$40)&amp;"日"</f>
        <v>填表日期：2025年2月22日</v>
      </c>
    </row>
    <row r="23" ht="15.75" customHeight="1" spans="24:24">
      <c r="X23" s="41"/>
    </row>
  </sheetData>
  <mergeCells count="15">
    <mergeCell ref="A2:AD2"/>
    <mergeCell ref="A3:AD3"/>
    <mergeCell ref="K6:X6"/>
    <mergeCell ref="Y6:AA6"/>
    <mergeCell ref="A20:B20"/>
    <mergeCell ref="A6:A7"/>
    <mergeCell ref="B6:B7"/>
    <mergeCell ref="C6:C7"/>
    <mergeCell ref="D6:D7"/>
    <mergeCell ref="E6:E7"/>
    <mergeCell ref="F6:F7"/>
    <mergeCell ref="G6:G7"/>
    <mergeCell ref="AB6:AB7"/>
    <mergeCell ref="AC6:AC7"/>
    <mergeCell ref="AD6:AD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4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showGridLines="0" zoomScale="96" zoomScaleNormal="96" topLeftCell="A4" workbookViewId="0">
      <selection activeCell="U622" sqref="U622"/>
    </sheetView>
  </sheetViews>
  <sheetFormatPr defaultColWidth="9" defaultRowHeight="15.75" customHeight="1"/>
  <cols>
    <col min="1" max="1" width="5.2" style="7" customWidth="1"/>
    <col min="2" max="2" width="21.7" style="7" customWidth="1"/>
    <col min="3" max="4" width="8" style="7" customWidth="1"/>
    <col min="5" max="5" width="8" style="225" customWidth="1"/>
    <col min="6" max="6" width="9.7" style="7" customWidth="1"/>
    <col min="7" max="7" width="4.7" style="7" customWidth="1"/>
    <col min="8" max="8" width="11.2" style="7" customWidth="1"/>
    <col min="9" max="9" width="9.5" style="7" customWidth="1"/>
    <col min="10" max="10" width="8" style="7" customWidth="1"/>
    <col min="11" max="11" width="9.7" style="7" customWidth="1"/>
    <col min="12" max="12" width="7.7" style="7" customWidth="1"/>
    <col min="13" max="13" width="16.7" style="7" customWidth="1"/>
    <col min="14" max="14" width="8.5" style="6" customWidth="1"/>
    <col min="15" max="16" width="9" style="7" customWidth="1"/>
    <col min="17" max="16384" width="9" style="7"/>
  </cols>
  <sheetData>
    <row r="1" customHeight="1" spans="1:1">
      <c r="A1" s="8" t="s">
        <v>0</v>
      </c>
    </row>
    <row r="2" s="5" customFormat="1" ht="30" customHeight="1" spans="1:14">
      <c r="A2" s="9" t="s">
        <v>1372</v>
      </c>
      <c r="N2" s="10"/>
    </row>
    <row r="3" customHeight="1" spans="1:1">
      <c r="A3" s="6" t="str">
        <f>"评估基准日："&amp;TEXT(基本信息输入表!M7,"yyyy年mm月dd日")</f>
        <v>评估基准日：2025年02月20日</v>
      </c>
    </row>
    <row r="4" ht="14.25" customHeight="1" spans="1:13">
      <c r="A4" s="6"/>
      <c r="B4" s="6"/>
      <c r="C4" s="6"/>
      <c r="D4" s="6"/>
      <c r="E4" s="283"/>
      <c r="F4" s="6"/>
      <c r="G4" s="6"/>
      <c r="H4" s="6"/>
      <c r="I4" s="6"/>
      <c r="J4" s="6"/>
      <c r="K4" s="6"/>
      <c r="L4" s="6"/>
      <c r="M4" s="11" t="s">
        <v>1373</v>
      </c>
    </row>
    <row r="5" customHeight="1" spans="1:13">
      <c r="A5" s="7" t="str">
        <f>基本信息输入表!K6&amp;"："&amp;基本信息输入表!M6</f>
        <v>产权持有单位：中国石油天然气股份有限公司塔里木油田分公司塔西南勘探开发公司</v>
      </c>
      <c r="I5" s="71"/>
      <c r="J5" s="71"/>
      <c r="M5" s="82" t="s">
        <v>847</v>
      </c>
    </row>
    <row r="6" s="6" customFormat="1" customHeight="1" spans="1:13">
      <c r="A6" s="15" t="s">
        <v>4</v>
      </c>
      <c r="B6" s="15" t="s">
        <v>918</v>
      </c>
      <c r="C6" s="15" t="s">
        <v>919</v>
      </c>
      <c r="D6" s="280" t="s">
        <v>1374</v>
      </c>
      <c r="E6" s="284" t="s">
        <v>920</v>
      </c>
      <c r="F6" s="15" t="s">
        <v>921</v>
      </c>
      <c r="G6" s="15" t="s">
        <v>849</v>
      </c>
      <c r="H6" s="89" t="s">
        <v>850</v>
      </c>
      <c r="I6" s="83" t="s">
        <v>766</v>
      </c>
      <c r="J6" s="33" t="s">
        <v>760</v>
      </c>
      <c r="K6" s="33" t="s">
        <v>7</v>
      </c>
      <c r="L6" s="15" t="s">
        <v>729</v>
      </c>
      <c r="M6" s="15" t="s">
        <v>176</v>
      </c>
    </row>
    <row r="7" customHeight="1" spans="1:14">
      <c r="A7" s="194"/>
      <c r="B7" s="194"/>
      <c r="C7" s="194"/>
      <c r="D7" s="285"/>
      <c r="E7" s="194"/>
      <c r="F7" s="194"/>
      <c r="G7" s="194"/>
      <c r="H7" s="159"/>
      <c r="I7" s="159"/>
      <c r="J7" s="159"/>
      <c r="K7" s="159"/>
      <c r="L7" s="194"/>
      <c r="M7" s="194"/>
      <c r="N7" s="196" t="s">
        <v>852</v>
      </c>
    </row>
    <row r="8" ht="12.75" customHeight="1" spans="1:13">
      <c r="A8" s="17" t="str">
        <f t="shared" ref="A8" si="0">IF(B8="","",ROW()-7)</f>
        <v/>
      </c>
      <c r="B8" s="18"/>
      <c r="C8" s="18"/>
      <c r="D8" s="18"/>
      <c r="E8" s="19"/>
      <c r="F8" s="80"/>
      <c r="G8" s="18"/>
      <c r="H8" s="20"/>
      <c r="I8" s="289"/>
      <c r="J8" s="289"/>
      <c r="K8" s="289"/>
      <c r="L8" s="20" t="str">
        <f>IF(I8=0,"",(K8-I8+J8)/(I8-J8)*100)</f>
        <v/>
      </c>
      <c r="M8" s="18"/>
    </row>
    <row r="9" ht="12.75" customHeight="1" spans="1:13">
      <c r="A9" s="17"/>
      <c r="B9" s="18"/>
      <c r="C9" s="18"/>
      <c r="D9" s="18"/>
      <c r="E9" s="19"/>
      <c r="F9" s="80"/>
      <c r="G9" s="18"/>
      <c r="H9" s="20"/>
      <c r="I9" s="289"/>
      <c r="J9" s="289"/>
      <c r="K9" s="289"/>
      <c r="L9" s="20" t="str">
        <f t="shared" ref="L9:L20" si="1">IF(I9=0,"",(K9-I9+J9)/(I9-J9)*100)</f>
        <v/>
      </c>
      <c r="M9" s="18"/>
    </row>
    <row r="10" ht="12.75" customHeight="1" spans="1:13">
      <c r="A10" s="17"/>
      <c r="B10" s="18"/>
      <c r="C10" s="18"/>
      <c r="D10" s="18"/>
      <c r="E10" s="19"/>
      <c r="F10" s="80"/>
      <c r="G10" s="18"/>
      <c r="H10" s="20"/>
      <c r="I10" s="289"/>
      <c r="J10" s="289"/>
      <c r="K10" s="289"/>
      <c r="L10" s="20" t="str">
        <f t="shared" si="1"/>
        <v/>
      </c>
      <c r="M10" s="18"/>
    </row>
    <row r="11" ht="12.75" customHeight="1" spans="1:13">
      <c r="A11" s="17"/>
      <c r="B11" s="18"/>
      <c r="C11" s="18"/>
      <c r="D11" s="18"/>
      <c r="E11" s="19"/>
      <c r="F11" s="80"/>
      <c r="G11" s="18"/>
      <c r="H11" s="20"/>
      <c r="I11" s="289"/>
      <c r="J11" s="289"/>
      <c r="K11" s="289"/>
      <c r="L11" s="20" t="str">
        <f t="shared" si="1"/>
        <v/>
      </c>
      <c r="M11" s="18"/>
    </row>
    <row r="12" ht="12.75" customHeight="1" spans="1:13">
      <c r="A12" s="17"/>
      <c r="B12" s="18"/>
      <c r="C12" s="18"/>
      <c r="D12" s="18"/>
      <c r="E12" s="19"/>
      <c r="F12" s="80"/>
      <c r="G12" s="18"/>
      <c r="H12" s="20"/>
      <c r="I12" s="289"/>
      <c r="J12" s="289"/>
      <c r="K12" s="289"/>
      <c r="L12" s="20" t="str">
        <f t="shared" si="1"/>
        <v/>
      </c>
      <c r="M12" s="18"/>
    </row>
    <row r="13" ht="12.75" customHeight="1" spans="1:13">
      <c r="A13" s="17"/>
      <c r="B13" s="18"/>
      <c r="C13" s="18"/>
      <c r="D13" s="18"/>
      <c r="E13" s="19"/>
      <c r="F13" s="80"/>
      <c r="G13" s="18"/>
      <c r="H13" s="20"/>
      <c r="I13" s="289"/>
      <c r="J13" s="289"/>
      <c r="K13" s="289"/>
      <c r="L13" s="20" t="str">
        <f t="shared" si="1"/>
        <v/>
      </c>
      <c r="M13" s="18"/>
    </row>
    <row r="14" ht="12.75" customHeight="1" spans="1:13">
      <c r="A14" s="17"/>
      <c r="B14" s="18"/>
      <c r="C14" s="18"/>
      <c r="D14" s="18"/>
      <c r="E14" s="19"/>
      <c r="F14" s="80"/>
      <c r="G14" s="18"/>
      <c r="H14" s="20"/>
      <c r="I14" s="289"/>
      <c r="J14" s="289"/>
      <c r="K14" s="289"/>
      <c r="L14" s="20" t="str">
        <f t="shared" si="1"/>
        <v/>
      </c>
      <c r="M14" s="18"/>
    </row>
    <row r="15" ht="12.75" customHeight="1" spans="1:13">
      <c r="A15" s="17"/>
      <c r="B15" s="18"/>
      <c r="C15" s="18"/>
      <c r="D15" s="18"/>
      <c r="E15" s="19"/>
      <c r="F15" s="80"/>
      <c r="G15" s="18"/>
      <c r="H15" s="20"/>
      <c r="I15" s="289"/>
      <c r="J15" s="289"/>
      <c r="K15" s="289"/>
      <c r="L15" s="20" t="str">
        <f t="shared" si="1"/>
        <v/>
      </c>
      <c r="M15" s="18"/>
    </row>
    <row r="16" ht="12.75" customHeight="1" spans="1:13">
      <c r="A16" s="17"/>
      <c r="B16" s="18"/>
      <c r="C16" s="18"/>
      <c r="D16" s="18"/>
      <c r="E16" s="19"/>
      <c r="F16" s="80"/>
      <c r="G16" s="18"/>
      <c r="H16" s="20"/>
      <c r="I16" s="289"/>
      <c r="J16" s="289"/>
      <c r="K16" s="289"/>
      <c r="L16" s="20" t="str">
        <f t="shared" si="1"/>
        <v/>
      </c>
      <c r="M16" s="18"/>
    </row>
    <row r="17" ht="12.75" customHeight="1" spans="1:13">
      <c r="A17" s="17"/>
      <c r="B17" s="18"/>
      <c r="C17" s="18"/>
      <c r="D17" s="18"/>
      <c r="E17" s="19"/>
      <c r="F17" s="80"/>
      <c r="G17" s="18"/>
      <c r="H17" s="20"/>
      <c r="I17" s="289"/>
      <c r="J17" s="289"/>
      <c r="K17" s="289"/>
      <c r="L17" s="20" t="str">
        <f t="shared" si="1"/>
        <v/>
      </c>
      <c r="M17" s="18"/>
    </row>
    <row r="18" ht="12.75" customHeight="1" spans="1:13">
      <c r="A18" s="17"/>
      <c r="B18" s="18"/>
      <c r="C18" s="18"/>
      <c r="D18" s="18"/>
      <c r="E18" s="19"/>
      <c r="F18" s="80"/>
      <c r="G18" s="18"/>
      <c r="H18" s="20"/>
      <c r="I18" s="289"/>
      <c r="J18" s="289"/>
      <c r="K18" s="289"/>
      <c r="L18" s="20" t="str">
        <f t="shared" si="1"/>
        <v/>
      </c>
      <c r="M18" s="18"/>
    </row>
    <row r="19" ht="12.75" customHeight="1" spans="1:13">
      <c r="A19" s="17" t="str">
        <f t="shared" ref="A19" si="2">IF(B19="","",ROW()-7)</f>
        <v/>
      </c>
      <c r="B19" s="18"/>
      <c r="C19" s="18"/>
      <c r="D19" s="18"/>
      <c r="E19" s="19"/>
      <c r="F19" s="80"/>
      <c r="G19" s="18"/>
      <c r="H19" s="20"/>
      <c r="I19" s="289"/>
      <c r="J19" s="289"/>
      <c r="K19" s="289"/>
      <c r="L19" s="20" t="str">
        <f t="shared" si="1"/>
        <v/>
      </c>
      <c r="M19" s="18"/>
    </row>
    <row r="20" ht="12.75" customHeight="1" spans="1:13">
      <c r="A20" s="286" t="s">
        <v>1375</v>
      </c>
      <c r="B20" s="164"/>
      <c r="C20" s="18"/>
      <c r="D20" s="18"/>
      <c r="E20" s="46"/>
      <c r="F20" s="80"/>
      <c r="G20" s="18"/>
      <c r="H20" s="20"/>
      <c r="I20" s="290">
        <f>SUM(I8:I19)</f>
        <v>0</v>
      </c>
      <c r="J20" s="290">
        <f>SUM(J8:J19)</f>
        <v>0</v>
      </c>
      <c r="K20" s="290">
        <f>SUM(K8:K19)</f>
        <v>0</v>
      </c>
      <c r="L20" s="20" t="str">
        <f t="shared" si="1"/>
        <v/>
      </c>
      <c r="M20" s="18"/>
    </row>
    <row r="21" ht="12.75" customHeight="1" spans="1:13">
      <c r="A21" s="286" t="s">
        <v>923</v>
      </c>
      <c r="B21" s="164"/>
      <c r="C21" s="18"/>
      <c r="D21" s="18"/>
      <c r="E21" s="46"/>
      <c r="F21" s="80"/>
      <c r="G21" s="18"/>
      <c r="H21" s="20"/>
      <c r="I21" s="290">
        <f>J20</f>
        <v>0</v>
      </c>
      <c r="J21" s="290"/>
      <c r="K21" s="290"/>
      <c r="L21" s="20"/>
      <c r="M21" s="18"/>
    </row>
    <row r="22" ht="12.75" customHeight="1" spans="1:13">
      <c r="A22" s="17" t="s">
        <v>924</v>
      </c>
      <c r="B22" s="164"/>
      <c r="C22" s="18"/>
      <c r="D22" s="18"/>
      <c r="E22" s="46"/>
      <c r="F22" s="80"/>
      <c r="G22" s="18"/>
      <c r="H22" s="20"/>
      <c r="I22" s="290"/>
      <c r="J22" s="290"/>
      <c r="K22" s="290">
        <f>I21</f>
        <v>0</v>
      </c>
      <c r="L22" s="20"/>
      <c r="M22" s="18"/>
    </row>
    <row r="23" customHeight="1" spans="1:13">
      <c r="A23" s="287" t="s">
        <v>770</v>
      </c>
      <c r="B23" s="168"/>
      <c r="C23" s="24"/>
      <c r="D23" s="24"/>
      <c r="E23" s="288"/>
      <c r="F23" s="24"/>
      <c r="G23" s="24"/>
      <c r="H23" s="24"/>
      <c r="I23" s="291">
        <f>I20-I21</f>
        <v>0</v>
      </c>
      <c r="J23" s="291"/>
      <c r="K23" s="291">
        <f>K20-K22</f>
        <v>0</v>
      </c>
      <c r="L23" s="20" t="str">
        <f>IF(I23=0,"",(K23-I23)/(I23)*100)</f>
        <v/>
      </c>
      <c r="M23" s="24"/>
    </row>
    <row r="24" customHeight="1" spans="1:14">
      <c r="A24" s="7" t="str">
        <f>基本信息输入表!$K$6&amp;"填表人："&amp;基本信息输入表!$M$41</f>
        <v>产权持有单位填表人：刘亚鑫</v>
      </c>
      <c r="K24" s="7" t="str">
        <f>"评估人员："&amp;基本信息输入表!$Q$41</f>
        <v>评估人员：王庆国</v>
      </c>
      <c r="N24" s="196" t="s">
        <v>838</v>
      </c>
    </row>
    <row r="25" customHeight="1" spans="1:1">
      <c r="A25" s="7" t="str">
        <f>"填表日期："&amp;YEAR(基本信息输入表!$O$41)&amp;"年"&amp;MONTH(基本信息输入表!$O$41)&amp;"月"&amp;DAY(基本信息输入表!$O$41)&amp;"日"</f>
        <v>填表日期：2025年2月22日</v>
      </c>
    </row>
  </sheetData>
  <mergeCells count="19">
    <mergeCell ref="A2:M2"/>
    <mergeCell ref="A3:M3"/>
    <mergeCell ref="A20:B20"/>
    <mergeCell ref="A21:B21"/>
    <mergeCell ref="A22:B22"/>
    <mergeCell ref="A23:B23"/>
    <mergeCell ref="A6:A7"/>
    <mergeCell ref="B6:B7"/>
    <mergeCell ref="C6:C7"/>
    <mergeCell ref="D6:D7"/>
    <mergeCell ref="E6:E7"/>
    <mergeCell ref="F6:F7"/>
    <mergeCell ref="G6:G7"/>
    <mergeCell ref="H6:H7"/>
    <mergeCell ref="I6:I7"/>
    <mergeCell ref="J6:J7"/>
    <mergeCell ref="K6:K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0"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showGridLines="0" zoomScale="96" zoomScaleNormal="96" topLeftCell="A4" workbookViewId="0">
      <selection activeCell="U622" sqref="U622"/>
    </sheetView>
  </sheetViews>
  <sheetFormatPr defaultColWidth="8.7" defaultRowHeight="15.75"/>
  <cols>
    <col min="1" max="11" width="11.2" style="763" customWidth="1"/>
    <col min="12" max="32" width="9" style="763" customWidth="1"/>
    <col min="33" max="16384" width="8.7" style="763" customWidth="1"/>
  </cols>
  <sheetData>
    <row r="1" spans="1:11">
      <c r="A1" s="764"/>
      <c r="B1" s="632"/>
      <c r="C1" s="632"/>
      <c r="D1" s="632"/>
      <c r="E1" s="632"/>
      <c r="F1" s="632"/>
      <c r="G1" s="632"/>
      <c r="H1" s="632"/>
      <c r="I1" s="632"/>
      <c r="J1" s="632"/>
      <c r="K1" s="774"/>
    </row>
    <row r="2" spans="1:11">
      <c r="A2" s="765"/>
      <c r="K2" s="775"/>
    </row>
    <row r="3" spans="1:11">
      <c r="A3" s="765"/>
      <c r="K3" s="775"/>
    </row>
    <row r="4" spans="1:11">
      <c r="A4" s="765"/>
      <c r="K4" s="775"/>
    </row>
    <row r="5" s="761" customFormat="1" ht="36.75" customHeight="1" spans="1:11">
      <c r="A5" s="766" t="s">
        <v>293</v>
      </c>
      <c r="K5" s="775"/>
    </row>
    <row r="6" spans="1:11">
      <c r="A6" s="765"/>
      <c r="K6" s="775"/>
    </row>
    <row r="7" spans="1:11">
      <c r="A7" s="765"/>
      <c r="K7" s="775"/>
    </row>
    <row r="8" ht="27.75" customHeight="1" spans="1:11">
      <c r="A8" s="767" t="s">
        <v>294</v>
      </c>
      <c r="K8" s="775"/>
    </row>
    <row r="9" spans="1:11">
      <c r="A9" s="765"/>
      <c r="K9" s="775"/>
    </row>
    <row r="10" s="762" customFormat="1" ht="26.25" customHeight="1" spans="1:11">
      <c r="A10" s="768" t="str">
        <f>"评估基准日："&amp;TEXT(基本信息输入表!M7,"yyyy年mm月dd日")</f>
        <v>评估基准日：2025年02月20日</v>
      </c>
      <c r="K10" s="775"/>
    </row>
    <row r="11" s="762" customFormat="1" ht="26.25" customHeight="1" spans="1:11">
      <c r="A11" s="769"/>
      <c r="K11" s="776"/>
    </row>
    <row r="12" s="762" customFormat="1" ht="26.25" customHeight="1" spans="1:11">
      <c r="A12" s="769"/>
      <c r="K12" s="776"/>
    </row>
    <row r="13" s="762" customFormat="1" ht="27" customHeight="1" spans="1:11">
      <c r="A13" s="769"/>
      <c r="B13" s="770"/>
      <c r="C13" s="771" t="str">
        <f>基本信息输入表!K6&amp;"："&amp;基本信息输入表!M6</f>
        <v>产权持有单位：中国石油天然气股份有限公司塔里木油田分公司塔西南勘探开发公司</v>
      </c>
      <c r="K13" s="777"/>
    </row>
    <row r="14" s="762" customFormat="1" ht="26.25" customHeight="1" spans="1:11">
      <c r="A14" s="769"/>
      <c r="K14" s="776"/>
    </row>
    <row r="15" s="762" customFormat="1" ht="26.25" customHeight="1" spans="1:11">
      <c r="A15" s="769"/>
      <c r="K15" s="776"/>
    </row>
    <row r="16" s="762" customFormat="1" ht="26.25" customHeight="1" spans="1:11">
      <c r="A16" s="769"/>
      <c r="C16" s="762" t="s">
        <v>295</v>
      </c>
      <c r="G16" s="762" t="s">
        <v>296</v>
      </c>
      <c r="K16" s="776"/>
    </row>
    <row r="17" s="762" customFormat="1" ht="26.25" customHeight="1" spans="1:11">
      <c r="A17" s="769"/>
      <c r="K17" s="776"/>
    </row>
    <row r="18" s="762" customFormat="1" ht="26.25" customHeight="1" spans="1:11">
      <c r="A18" s="769"/>
      <c r="K18" s="776"/>
    </row>
    <row r="19" s="762" customFormat="1" ht="27" customHeight="1" spans="1:11">
      <c r="A19" s="769"/>
      <c r="C19" s="762" t="s">
        <v>297</v>
      </c>
      <c r="G19" s="762" t="s">
        <v>298</v>
      </c>
      <c r="K19" s="776"/>
    </row>
    <row r="20" spans="1:11">
      <c r="A20" s="765"/>
      <c r="K20" s="775"/>
    </row>
    <row r="21" ht="16.5" customHeight="1" spans="1:11">
      <c r="A21" s="772"/>
      <c r="B21" s="773"/>
      <c r="C21" s="773"/>
      <c r="D21" s="773"/>
      <c r="E21" s="773"/>
      <c r="F21" s="773"/>
      <c r="G21" s="773"/>
      <c r="H21" s="773"/>
      <c r="I21" s="773"/>
      <c r="J21" s="773"/>
      <c r="K21" s="778"/>
    </row>
  </sheetData>
  <mergeCells count="4">
    <mergeCell ref="A5:K5"/>
    <mergeCell ref="A8:K8"/>
    <mergeCell ref="A10:K10"/>
    <mergeCell ref="C13:J13"/>
  </mergeCells>
  <pageMargins left="0.984027777777778" right="0.984027777777778" top="0.984027777777778" bottom="0.984027777777778" header="0.471527777777778" footer="0.354166666666667"/>
  <pageSetup paperSize="9" scale="90"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U622" sqref="U622"/>
    </sheetView>
  </sheetViews>
  <sheetFormatPr defaultColWidth="8.7" defaultRowHeight="15.75"/>
  <cols>
    <col min="1" max="1" width="6.2" style="275" customWidth="1"/>
    <col min="2" max="2" width="11.2" style="275" customWidth="1"/>
    <col min="3" max="5" width="8.2" style="275" customWidth="1"/>
    <col min="6" max="6" width="17.5" style="275" customWidth="1"/>
    <col min="7" max="7" width="8.2" style="275" customWidth="1"/>
    <col min="8" max="9" width="11.7" style="275" customWidth="1"/>
    <col min="10" max="10" width="14.7" style="275" customWidth="1"/>
    <col min="11" max="11" width="16.2" style="275" customWidth="1"/>
    <col min="12" max="12" width="13.2" style="275" customWidth="1"/>
    <col min="13" max="13" width="10.7" style="275" customWidth="1"/>
    <col min="14" max="14" width="9.7" style="275" customWidth="1"/>
    <col min="15" max="16384" width="8.7" style="275"/>
  </cols>
  <sheetData>
    <row r="1" spans="1:14">
      <c r="A1" s="8" t="s">
        <v>0</v>
      </c>
      <c r="B1" s="7"/>
      <c r="C1" s="7"/>
      <c r="D1" s="7"/>
      <c r="E1" s="7"/>
      <c r="F1" s="7"/>
      <c r="G1" s="7"/>
      <c r="H1" s="7"/>
      <c r="I1" s="7"/>
      <c r="J1" s="7"/>
      <c r="K1" s="7"/>
      <c r="L1" s="7"/>
      <c r="M1" s="7"/>
      <c r="N1" s="7"/>
    </row>
    <row r="2" ht="22.5" spans="1:14">
      <c r="A2" s="9" t="s">
        <v>1376</v>
      </c>
      <c r="B2" s="5"/>
      <c r="C2" s="5"/>
      <c r="D2" s="5"/>
      <c r="E2" s="5"/>
      <c r="F2" s="5"/>
      <c r="G2" s="5"/>
      <c r="H2" s="5"/>
      <c r="I2" s="5"/>
      <c r="J2" s="5"/>
      <c r="K2" s="5"/>
      <c r="L2" s="5"/>
      <c r="M2" s="5"/>
      <c r="N2" s="7"/>
    </row>
    <row r="3" s="149" customFormat="1" ht="12.75" spans="1:14">
      <c r="A3" s="6" t="str">
        <f>"评估基准日："&amp;TEXT(基本信息输入表!M7,"yyyy年mm月dd日")</f>
        <v>评估基准日：2025年02月20日</v>
      </c>
      <c r="B3" s="7"/>
      <c r="C3" s="7"/>
      <c r="D3" s="7"/>
      <c r="E3" s="7"/>
      <c r="F3" s="7"/>
      <c r="G3" s="7"/>
      <c r="H3" s="7"/>
      <c r="I3" s="7"/>
      <c r="J3" s="7"/>
      <c r="K3" s="7"/>
      <c r="L3" s="7"/>
      <c r="M3" s="7"/>
      <c r="N3" s="41"/>
    </row>
    <row r="4" s="149" customFormat="1" ht="12.75" spans="1:14">
      <c r="A4" s="6"/>
      <c r="B4" s="6"/>
      <c r="C4" s="6"/>
      <c r="D4" s="6"/>
      <c r="E4" s="6"/>
      <c r="F4" s="6"/>
      <c r="G4" s="6"/>
      <c r="H4" s="6"/>
      <c r="I4" s="6"/>
      <c r="J4" s="6"/>
      <c r="K4" s="6"/>
      <c r="L4" s="6"/>
      <c r="M4" s="11" t="s">
        <v>1377</v>
      </c>
      <c r="N4" s="7"/>
    </row>
    <row r="5" s="149" customFormat="1" ht="12.75" spans="1:14">
      <c r="A5" s="7" t="str">
        <f>基本信息输入表!K6&amp;"："&amp;基本信息输入表!M6</f>
        <v>产权持有单位：中国石油天然气股份有限公司塔里木油田分公司塔西南勘探开发公司</v>
      </c>
      <c r="B5" s="7"/>
      <c r="C5" s="7"/>
      <c r="D5" s="7"/>
      <c r="E5" s="7"/>
      <c r="F5" s="7"/>
      <c r="G5" s="7"/>
      <c r="H5" s="7"/>
      <c r="I5" s="7"/>
      <c r="J5" s="7"/>
      <c r="K5" s="7"/>
      <c r="L5" s="7"/>
      <c r="M5" s="82" t="s">
        <v>847</v>
      </c>
      <c r="N5" s="7"/>
    </row>
    <row r="6" s="149" customFormat="1" ht="12.75" customHeight="1" spans="1:14">
      <c r="A6" s="15" t="s">
        <v>4</v>
      </c>
      <c r="B6" s="280" t="s">
        <v>1378</v>
      </c>
      <c r="C6" s="280" t="s">
        <v>1379</v>
      </c>
      <c r="D6" s="280" t="s">
        <v>937</v>
      </c>
      <c r="E6" s="280" t="s">
        <v>919</v>
      </c>
      <c r="F6" s="70" t="s">
        <v>6</v>
      </c>
      <c r="G6" s="193" t="s">
        <v>807</v>
      </c>
      <c r="H6" s="193" t="s">
        <v>1380</v>
      </c>
      <c r="I6" s="193" t="s">
        <v>1381</v>
      </c>
      <c r="J6" s="193" t="s">
        <v>1382</v>
      </c>
      <c r="K6" s="15" t="s">
        <v>7</v>
      </c>
      <c r="L6" s="15" t="s">
        <v>729</v>
      </c>
      <c r="M6" s="15" t="s">
        <v>176</v>
      </c>
      <c r="N6" s="196" t="s">
        <v>852</v>
      </c>
    </row>
    <row r="7" s="149" customFormat="1" ht="12.75" customHeight="1" spans="1:14">
      <c r="A7" s="17" t="str">
        <f t="shared" ref="A7" si="0">IF(B7="","",ROW()-6)</f>
        <v/>
      </c>
      <c r="B7" s="18"/>
      <c r="C7" s="46"/>
      <c r="D7" s="19"/>
      <c r="E7" s="46"/>
      <c r="F7" s="20"/>
      <c r="G7" s="20"/>
      <c r="H7" s="20"/>
      <c r="I7" s="281"/>
      <c r="J7" s="281"/>
      <c r="K7" s="20"/>
      <c r="L7" s="20"/>
      <c r="M7" s="18"/>
      <c r="N7" s="6"/>
    </row>
    <row r="8" s="149" customFormat="1" ht="12.75" customHeight="1" spans="1:14">
      <c r="A8" s="17"/>
      <c r="B8" s="18"/>
      <c r="C8" s="46"/>
      <c r="D8" s="19"/>
      <c r="E8" s="46"/>
      <c r="F8" s="20"/>
      <c r="G8" s="20"/>
      <c r="H8" s="20"/>
      <c r="I8" s="281"/>
      <c r="J8" s="281"/>
      <c r="K8" s="20"/>
      <c r="L8" s="20"/>
      <c r="M8" s="18"/>
      <c r="N8" s="6"/>
    </row>
    <row r="9" s="149" customFormat="1" ht="12.75" customHeight="1" spans="1:14">
      <c r="A9" s="17"/>
      <c r="B9" s="18"/>
      <c r="C9" s="46"/>
      <c r="D9" s="19"/>
      <c r="E9" s="46"/>
      <c r="F9" s="20"/>
      <c r="G9" s="20"/>
      <c r="H9" s="20"/>
      <c r="I9" s="281"/>
      <c r="J9" s="281"/>
      <c r="K9" s="20"/>
      <c r="L9" s="20"/>
      <c r="M9" s="18"/>
      <c r="N9" s="6"/>
    </row>
    <row r="10" s="149" customFormat="1" ht="12.75" customHeight="1" spans="1:14">
      <c r="A10" s="17"/>
      <c r="B10" s="18"/>
      <c r="C10" s="46"/>
      <c r="D10" s="19"/>
      <c r="E10" s="46"/>
      <c r="F10" s="20"/>
      <c r="G10" s="20"/>
      <c r="H10" s="20"/>
      <c r="I10" s="281"/>
      <c r="J10" s="281"/>
      <c r="K10" s="20"/>
      <c r="L10" s="20"/>
      <c r="M10" s="18"/>
      <c r="N10" s="6"/>
    </row>
    <row r="11" s="149" customFormat="1" ht="12.75" customHeight="1" spans="1:14">
      <c r="A11" s="17"/>
      <c r="B11" s="18"/>
      <c r="C11" s="46"/>
      <c r="D11" s="19"/>
      <c r="E11" s="46"/>
      <c r="F11" s="20"/>
      <c r="G11" s="20"/>
      <c r="H11" s="20"/>
      <c r="I11" s="281"/>
      <c r="J11" s="281"/>
      <c r="K11" s="20"/>
      <c r="L11" s="20"/>
      <c r="M11" s="18"/>
      <c r="N11" s="6"/>
    </row>
    <row r="12" s="149" customFormat="1" ht="12.75" customHeight="1" spans="1:14">
      <c r="A12" s="17"/>
      <c r="B12" s="18"/>
      <c r="C12" s="46"/>
      <c r="D12" s="19"/>
      <c r="E12" s="46"/>
      <c r="F12" s="20"/>
      <c r="G12" s="20"/>
      <c r="H12" s="20"/>
      <c r="I12" s="281"/>
      <c r="J12" s="281"/>
      <c r="K12" s="20"/>
      <c r="L12" s="20"/>
      <c r="M12" s="18"/>
      <c r="N12" s="6"/>
    </row>
    <row r="13" s="149" customFormat="1" ht="12.75" customHeight="1" spans="1:14">
      <c r="A13" s="17"/>
      <c r="B13" s="18"/>
      <c r="C13" s="46"/>
      <c r="D13" s="19"/>
      <c r="E13" s="46"/>
      <c r="F13" s="20"/>
      <c r="G13" s="20"/>
      <c r="H13" s="20"/>
      <c r="I13" s="281"/>
      <c r="J13" s="281"/>
      <c r="K13" s="20"/>
      <c r="L13" s="20"/>
      <c r="M13" s="18"/>
      <c r="N13" s="6"/>
    </row>
    <row r="14" s="149" customFormat="1" ht="12.75" customHeight="1" spans="1:14">
      <c r="A14" s="17"/>
      <c r="B14" s="18"/>
      <c r="C14" s="46"/>
      <c r="D14" s="19"/>
      <c r="E14" s="46"/>
      <c r="F14" s="20"/>
      <c r="G14" s="20"/>
      <c r="H14" s="20"/>
      <c r="I14" s="281"/>
      <c r="J14" s="281"/>
      <c r="K14" s="20"/>
      <c r="L14" s="20"/>
      <c r="M14" s="18"/>
      <c r="N14" s="6"/>
    </row>
    <row r="15" s="149" customFormat="1" ht="12.75" customHeight="1" spans="1:14">
      <c r="A15" s="17"/>
      <c r="B15" s="18"/>
      <c r="C15" s="46"/>
      <c r="D15" s="19"/>
      <c r="E15" s="46"/>
      <c r="F15" s="20"/>
      <c r="G15" s="20"/>
      <c r="H15" s="20"/>
      <c r="I15" s="281"/>
      <c r="J15" s="281"/>
      <c r="K15" s="20"/>
      <c r="L15" s="20"/>
      <c r="M15" s="18"/>
      <c r="N15" s="6"/>
    </row>
    <row r="16" s="149" customFormat="1" ht="12.75" customHeight="1" spans="1:14">
      <c r="A16" s="17"/>
      <c r="B16" s="18"/>
      <c r="C16" s="46"/>
      <c r="D16" s="19"/>
      <c r="E16" s="46"/>
      <c r="F16" s="20"/>
      <c r="G16" s="20"/>
      <c r="H16" s="20"/>
      <c r="I16" s="281"/>
      <c r="J16" s="281"/>
      <c r="K16" s="20"/>
      <c r="L16" s="20"/>
      <c r="M16" s="18"/>
      <c r="N16" s="6"/>
    </row>
    <row r="17" s="149" customFormat="1" ht="12.75" customHeight="1" spans="1:14">
      <c r="A17" s="17"/>
      <c r="B17" s="18"/>
      <c r="C17" s="46"/>
      <c r="D17" s="19"/>
      <c r="E17" s="46"/>
      <c r="F17" s="20"/>
      <c r="G17" s="20"/>
      <c r="H17" s="20"/>
      <c r="I17" s="281"/>
      <c r="J17" s="281"/>
      <c r="K17" s="20"/>
      <c r="L17" s="20"/>
      <c r="M17" s="18"/>
      <c r="N17" s="6"/>
    </row>
    <row r="18" s="149" customFormat="1" ht="12.75" customHeight="1" spans="1:14">
      <c r="A18" s="17"/>
      <c r="B18" s="18"/>
      <c r="C18" s="46"/>
      <c r="D18" s="19"/>
      <c r="E18" s="46"/>
      <c r="F18" s="20"/>
      <c r="G18" s="20"/>
      <c r="H18" s="20"/>
      <c r="I18" s="281"/>
      <c r="J18" s="281"/>
      <c r="K18" s="20"/>
      <c r="L18" s="20"/>
      <c r="M18" s="18"/>
      <c r="N18" s="6"/>
    </row>
    <row r="19" s="149" customFormat="1" ht="12.75" customHeight="1" spans="1:14">
      <c r="A19" s="17" t="str">
        <f t="shared" ref="A19" si="1">IF(B19="","",ROW()-6)</f>
        <v/>
      </c>
      <c r="B19" s="18"/>
      <c r="C19" s="46"/>
      <c r="D19" s="19"/>
      <c r="E19" s="46"/>
      <c r="F19" s="20"/>
      <c r="G19" s="20"/>
      <c r="H19" s="20"/>
      <c r="I19" s="281"/>
      <c r="J19" s="281"/>
      <c r="K19" s="20"/>
      <c r="L19" s="20"/>
      <c r="M19" s="18"/>
      <c r="N19" s="6"/>
    </row>
    <row r="20" s="149" customFormat="1" ht="12.75" customHeight="1" spans="1:14">
      <c r="A20" s="21" t="s">
        <v>1371</v>
      </c>
      <c r="B20" s="168"/>
      <c r="C20" s="21"/>
      <c r="D20" s="21"/>
      <c r="E20" s="21"/>
      <c r="F20" s="28">
        <f>SUM(F7:F19)</f>
        <v>0</v>
      </c>
      <c r="G20" s="28"/>
      <c r="H20" s="28"/>
      <c r="I20" s="282"/>
      <c r="J20" s="282"/>
      <c r="K20" s="28">
        <f>SUM(K7:K19)</f>
        <v>0</v>
      </c>
      <c r="L20" s="20" t="str">
        <f t="shared" ref="L20" si="2">IF(F20=0,"",(K20-F20)/F20*100)</f>
        <v/>
      </c>
      <c r="M20" s="24"/>
      <c r="N20" s="7"/>
    </row>
    <row r="21" s="149" customFormat="1" ht="12.75" spans="1:14">
      <c r="A21" s="7" t="str">
        <f>基本信息输入表!$K$6&amp;"填表人："&amp;基本信息输入表!$M$42</f>
        <v>产权持有单位填表人：刘亚鑫</v>
      </c>
      <c r="B21" s="7"/>
      <c r="C21" s="7"/>
      <c r="D21" s="7"/>
      <c r="E21" s="7"/>
      <c r="F21" s="7"/>
      <c r="G21" s="7"/>
      <c r="H21" s="7"/>
      <c r="I21" s="7"/>
      <c r="J21" s="7"/>
      <c r="K21" s="7" t="str">
        <f>"评估人员："&amp;基本信息输入表!$Q$42</f>
        <v>评估人员：王庆国</v>
      </c>
      <c r="L21" s="7"/>
      <c r="M21" s="7"/>
      <c r="N21" s="41" t="s">
        <v>838</v>
      </c>
    </row>
    <row r="22" s="149" customFormat="1" ht="12.75" spans="1:14">
      <c r="A22" s="7" t="str">
        <f>"填表日期："&amp;YEAR(基本信息输入表!$O$42)&amp;"年"&amp;MONTH(基本信息输入表!$O$42)&amp;"月"&amp;DAY(基本信息输入表!$O$42)&amp;"日"</f>
        <v>填表日期：2025年2月22日</v>
      </c>
      <c r="B22" s="7"/>
      <c r="C22" s="7"/>
      <c r="D22" s="7"/>
      <c r="E22" s="7"/>
      <c r="F22" s="7"/>
      <c r="G22" s="7"/>
      <c r="H22" s="7"/>
      <c r="I22" s="7"/>
      <c r="J22" s="7"/>
      <c r="K22" s="7"/>
      <c r="L22" s="7"/>
      <c r="M22" s="7"/>
      <c r="N22" s="7"/>
    </row>
  </sheetData>
  <mergeCells count="3">
    <mergeCell ref="A2:M2"/>
    <mergeCell ref="A3:M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zoomScale="96" zoomScaleNormal="96" workbookViewId="0">
      <selection activeCell="U622" sqref="U622"/>
    </sheetView>
  </sheetViews>
  <sheetFormatPr defaultColWidth="9" defaultRowHeight="15.75" customHeight="1"/>
  <cols>
    <col min="1" max="1" width="5.7" style="7" customWidth="1"/>
    <col min="2" max="2" width="17.7" style="7" customWidth="1"/>
    <col min="3" max="3" width="12.2" style="7" customWidth="1"/>
    <col min="4" max="4" width="15.5" style="7" customWidth="1"/>
    <col min="5" max="5" width="15.7" style="7" customWidth="1"/>
    <col min="6" max="7" width="12.7" style="7" customWidth="1"/>
    <col min="8" max="8" width="15.7" style="7" customWidth="1"/>
    <col min="9" max="10" width="9" style="7" customWidth="1"/>
    <col min="11" max="16384" width="9" style="7"/>
  </cols>
  <sheetData>
    <row r="1" customHeight="1" spans="1:1">
      <c r="A1" s="8" t="s">
        <v>0</v>
      </c>
    </row>
    <row r="2" s="5" customFormat="1" ht="30" customHeight="1" spans="1:9">
      <c r="A2" s="9" t="s">
        <v>1383</v>
      </c>
      <c r="I2" s="7"/>
    </row>
    <row r="3" customHeight="1" spans="1:9">
      <c r="A3" s="6" t="str">
        <f>"评估基准日："&amp;TEXT(基本信息输入表!M7,"yyyy年mm月dd日")</f>
        <v>评估基准日：2025年02月20日</v>
      </c>
      <c r="I3" s="41"/>
    </row>
    <row r="4" ht="14.25" customHeight="1" spans="1:8">
      <c r="A4" s="6"/>
      <c r="B4" s="6"/>
      <c r="C4" s="6"/>
      <c r="D4" s="6"/>
      <c r="E4" s="6"/>
      <c r="F4" s="6"/>
      <c r="G4" s="6"/>
      <c r="H4" s="11" t="s">
        <v>1384</v>
      </c>
    </row>
    <row r="5" customHeight="1" spans="1:8">
      <c r="A5" s="7" t="str">
        <f>基本信息输入表!K6&amp;"："&amp;基本信息输入表!M6</f>
        <v>产权持有单位：中国石油天然气股份有限公司塔里木油田分公司塔西南勘探开发公司</v>
      </c>
      <c r="H5" s="82" t="s">
        <v>847</v>
      </c>
    </row>
    <row r="6" s="6" customFormat="1" customHeight="1" spans="1:9">
      <c r="A6" s="15" t="s">
        <v>4</v>
      </c>
      <c r="B6" s="15" t="s">
        <v>1385</v>
      </c>
      <c r="C6" s="15" t="s">
        <v>937</v>
      </c>
      <c r="D6" s="15" t="s">
        <v>1386</v>
      </c>
      <c r="E6" s="70" t="s">
        <v>6</v>
      </c>
      <c r="F6" s="15" t="s">
        <v>7</v>
      </c>
      <c r="G6" s="15" t="s">
        <v>729</v>
      </c>
      <c r="H6" s="15" t="s">
        <v>176</v>
      </c>
      <c r="I6" s="196" t="s">
        <v>852</v>
      </c>
    </row>
    <row r="7" ht="12.75" customHeight="1" spans="1:9">
      <c r="A7" s="17" t="str">
        <f t="shared" ref="A7" si="0">IF(B7="","",ROW()-6)</f>
        <v/>
      </c>
      <c r="B7" s="18"/>
      <c r="C7" s="19"/>
      <c r="D7" s="18"/>
      <c r="E7" s="20"/>
      <c r="F7" s="20"/>
      <c r="G7" s="20"/>
      <c r="H7" s="18"/>
      <c r="I7" s="6"/>
    </row>
    <row r="8" ht="12.75" customHeight="1" spans="1:9">
      <c r="A8" s="17"/>
      <c r="B8" s="18"/>
      <c r="C8" s="19"/>
      <c r="D8" s="18"/>
      <c r="E8" s="20"/>
      <c r="F8" s="20"/>
      <c r="G8" s="20"/>
      <c r="H8" s="18"/>
      <c r="I8" s="6"/>
    </row>
    <row r="9" ht="12.75" customHeight="1" spans="1:9">
      <c r="A9" s="17"/>
      <c r="B9" s="18"/>
      <c r="C9" s="19"/>
      <c r="D9" s="18"/>
      <c r="E9" s="20"/>
      <c r="F9" s="20"/>
      <c r="G9" s="20"/>
      <c r="H9" s="18"/>
      <c r="I9" s="6"/>
    </row>
    <row r="10" ht="12.75" customHeight="1" spans="1:9">
      <c r="A10" s="17"/>
      <c r="B10" s="18"/>
      <c r="C10" s="19"/>
      <c r="D10" s="18"/>
      <c r="E10" s="20"/>
      <c r="F10" s="20"/>
      <c r="G10" s="20"/>
      <c r="H10" s="18"/>
      <c r="I10" s="6"/>
    </row>
    <row r="11" ht="12.75" customHeight="1" spans="1:9">
      <c r="A11" s="17"/>
      <c r="B11" s="18"/>
      <c r="C11" s="19"/>
      <c r="D11" s="18"/>
      <c r="E11" s="20"/>
      <c r="F11" s="20"/>
      <c r="G11" s="20"/>
      <c r="H11" s="18"/>
      <c r="I11" s="6"/>
    </row>
    <row r="12" ht="12.75" customHeight="1" spans="1:9">
      <c r="A12" s="17"/>
      <c r="B12" s="18"/>
      <c r="C12" s="19"/>
      <c r="D12" s="18"/>
      <c r="E12" s="20"/>
      <c r="F12" s="20"/>
      <c r="G12" s="20"/>
      <c r="H12" s="18"/>
      <c r="I12" s="6"/>
    </row>
    <row r="13" ht="12.75" customHeight="1" spans="1:9">
      <c r="A13" s="17"/>
      <c r="B13" s="18"/>
      <c r="C13" s="19"/>
      <c r="D13" s="18"/>
      <c r="E13" s="20"/>
      <c r="F13" s="20"/>
      <c r="G13" s="20"/>
      <c r="H13" s="18"/>
      <c r="I13" s="6"/>
    </row>
    <row r="14" ht="12.75" customHeight="1" spans="1:9">
      <c r="A14" s="17"/>
      <c r="B14" s="18"/>
      <c r="C14" s="19"/>
      <c r="D14" s="18"/>
      <c r="E14" s="20"/>
      <c r="F14" s="20"/>
      <c r="G14" s="20"/>
      <c r="H14" s="18"/>
      <c r="I14" s="6"/>
    </row>
    <row r="15" ht="12.75" customHeight="1" spans="1:9">
      <c r="A15" s="17"/>
      <c r="B15" s="18"/>
      <c r="C15" s="19"/>
      <c r="D15" s="18"/>
      <c r="E15" s="20"/>
      <c r="F15" s="20"/>
      <c r="G15" s="20"/>
      <c r="H15" s="18"/>
      <c r="I15" s="6"/>
    </row>
    <row r="16" ht="12.75" customHeight="1" spans="1:9">
      <c r="A16" s="17"/>
      <c r="B16" s="18"/>
      <c r="C16" s="19"/>
      <c r="D16" s="18"/>
      <c r="E16" s="20"/>
      <c r="F16" s="20"/>
      <c r="G16" s="20"/>
      <c r="H16" s="18"/>
      <c r="I16" s="6"/>
    </row>
    <row r="17" ht="12.75" customHeight="1" spans="1:9">
      <c r="A17" s="17"/>
      <c r="B17" s="18"/>
      <c r="C17" s="19"/>
      <c r="D17" s="18"/>
      <c r="E17" s="20"/>
      <c r="F17" s="20"/>
      <c r="G17" s="20"/>
      <c r="H17" s="18"/>
      <c r="I17" s="6"/>
    </row>
    <row r="18" ht="12.75" customHeight="1" spans="1:9">
      <c r="A18" s="17"/>
      <c r="B18" s="18"/>
      <c r="C18" s="19"/>
      <c r="D18" s="18"/>
      <c r="E18" s="20"/>
      <c r="F18" s="20"/>
      <c r="G18" s="20"/>
      <c r="H18" s="18"/>
      <c r="I18" s="6"/>
    </row>
    <row r="19" ht="12.75" customHeight="1" spans="1:9">
      <c r="A19" s="17" t="str">
        <f t="shared" ref="A19" si="1">IF(B19="","",ROW()-6)</f>
        <v/>
      </c>
      <c r="B19" s="18"/>
      <c r="C19" s="19"/>
      <c r="D19" s="18"/>
      <c r="E19" s="20"/>
      <c r="F19" s="20"/>
      <c r="G19" s="20"/>
      <c r="H19" s="18"/>
      <c r="I19" s="6"/>
    </row>
    <row r="20" customHeight="1" spans="1:8">
      <c r="A20" s="21" t="s">
        <v>1371</v>
      </c>
      <c r="B20" s="168"/>
      <c r="C20" s="21"/>
      <c r="D20" s="21"/>
      <c r="E20" s="28">
        <f>SUM(E7:E19)</f>
        <v>0</v>
      </c>
      <c r="F20" s="28">
        <f>SUM(F7:F19)</f>
        <v>0</v>
      </c>
      <c r="G20" s="20" t="str">
        <f t="shared" ref="G20" si="2">IF(E20=0,"",(F20-E20)/E20*100)</f>
        <v/>
      </c>
      <c r="H20" s="24"/>
    </row>
    <row r="21" customHeight="1" spans="1:9">
      <c r="A21" s="7" t="str">
        <f>基本信息输入表!$K$6&amp;"填表人："&amp;基本信息输入表!$M$43</f>
        <v>产权持有单位填表人：刘亚鑫</v>
      </c>
      <c r="F21" s="7" t="str">
        <f>"评估人员："&amp;基本信息输入表!$Q$43</f>
        <v>评估人员：王庆国</v>
      </c>
      <c r="I21" s="41" t="s">
        <v>838</v>
      </c>
    </row>
    <row r="22" customHeight="1" spans="1:1">
      <c r="A22" s="7" t="str">
        <f>"填表日期："&amp;YEAR(基本信息输入表!$O$43)&amp;"年"&amp;MONTH(基本信息输入表!$O$43)&amp;"月"&amp;DAY(基本信息输入表!$O$43)&amp;"日"</f>
        <v>填表日期：2025年2月22日</v>
      </c>
    </row>
  </sheetData>
  <mergeCells count="3">
    <mergeCell ref="A2:H2"/>
    <mergeCell ref="A3:H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zoomScale="96" zoomScaleNormal="96" workbookViewId="0">
      <selection activeCell="U622" sqref="U622"/>
    </sheetView>
  </sheetViews>
  <sheetFormatPr defaultColWidth="9" defaultRowHeight="15.75" customHeight="1"/>
  <cols>
    <col min="1" max="1" width="5.5" style="7" customWidth="1"/>
    <col min="2" max="2" width="18.2" style="7" customWidth="1"/>
    <col min="3" max="3" width="8.2" style="7" customWidth="1"/>
    <col min="4" max="7" width="12.7" style="7" customWidth="1"/>
    <col min="8" max="8" width="9.7" style="7" customWidth="1"/>
    <col min="9" max="9" width="13.2" style="7" customWidth="1"/>
    <col min="10" max="10" width="9" style="6" customWidth="1"/>
    <col min="11" max="12" width="9" style="7" customWidth="1"/>
    <col min="13" max="16384" width="9" style="7"/>
  </cols>
  <sheetData>
    <row r="1" customHeight="1" spans="1:1">
      <c r="A1" s="8" t="s">
        <v>0</v>
      </c>
    </row>
    <row r="2" s="5" customFormat="1" ht="30" customHeight="1" spans="1:10">
      <c r="A2" s="9" t="s">
        <v>1387</v>
      </c>
      <c r="J2" s="10"/>
    </row>
    <row r="3" customHeight="1" spans="1:1">
      <c r="A3" s="6" t="str">
        <f>"评估基准日："&amp;TEXT(基本信息输入表!M7,"yyyy年mm月dd日")</f>
        <v>评估基准日：2025年02月20日</v>
      </c>
    </row>
    <row r="4" ht="14.25" customHeight="1" spans="1:9">
      <c r="A4" s="6"/>
      <c r="B4" s="6"/>
      <c r="C4" s="6"/>
      <c r="D4" s="6"/>
      <c r="E4" s="6"/>
      <c r="F4" s="6"/>
      <c r="G4" s="6"/>
      <c r="H4" s="6"/>
      <c r="I4" s="11" t="s">
        <v>1388</v>
      </c>
    </row>
    <row r="5" customHeight="1" spans="1:9">
      <c r="A5" s="7" t="str">
        <f>基本信息输入表!K6&amp;"："&amp;基本信息输入表!M6</f>
        <v>产权持有单位：中国石油天然气股份有限公司塔里木油田分公司塔西南勘探开发公司</v>
      </c>
      <c r="I5" s="11" t="s">
        <v>1326</v>
      </c>
    </row>
    <row r="6" s="6" customFormat="1" customHeight="1" spans="1:10">
      <c r="A6" s="15" t="s">
        <v>4</v>
      </c>
      <c r="B6" s="15" t="s">
        <v>1385</v>
      </c>
      <c r="C6" s="15" t="s">
        <v>937</v>
      </c>
      <c r="D6" s="15" t="s">
        <v>1386</v>
      </c>
      <c r="E6" s="15" t="s">
        <v>886</v>
      </c>
      <c r="F6" s="70" t="s">
        <v>6</v>
      </c>
      <c r="G6" s="15" t="s">
        <v>7</v>
      </c>
      <c r="H6" s="15" t="s">
        <v>729</v>
      </c>
      <c r="I6" s="15" t="s">
        <v>176</v>
      </c>
      <c r="J6" s="6" t="s">
        <v>1343</v>
      </c>
    </row>
    <row r="7" ht="12.75" customHeight="1" spans="1:9">
      <c r="A7" s="17" t="str">
        <f t="shared" ref="A7" si="0">IF(B7="","",ROW()-6)</f>
        <v/>
      </c>
      <c r="B7" s="18"/>
      <c r="C7" s="19"/>
      <c r="D7" s="18"/>
      <c r="E7" s="20"/>
      <c r="F7" s="20"/>
      <c r="G7" s="20"/>
      <c r="H7" s="20"/>
      <c r="I7" s="18"/>
    </row>
    <row r="8" ht="12.75" customHeight="1" spans="1:9">
      <c r="A8" s="17"/>
      <c r="B8" s="18"/>
      <c r="C8" s="19"/>
      <c r="D8" s="18"/>
      <c r="E8" s="20"/>
      <c r="F8" s="20"/>
      <c r="G8" s="20"/>
      <c r="H8" s="20"/>
      <c r="I8" s="18"/>
    </row>
    <row r="9" ht="12.75" customHeight="1" spans="1:9">
      <c r="A9" s="17"/>
      <c r="B9" s="18"/>
      <c r="C9" s="19"/>
      <c r="D9" s="18"/>
      <c r="E9" s="20"/>
      <c r="F9" s="20"/>
      <c r="G9" s="20"/>
      <c r="H9" s="20"/>
      <c r="I9" s="18"/>
    </row>
    <row r="10" ht="12.75" customHeight="1" spans="1:9">
      <c r="A10" s="17"/>
      <c r="B10" s="18"/>
      <c r="C10" s="19"/>
      <c r="D10" s="18"/>
      <c r="E10" s="20"/>
      <c r="F10" s="20"/>
      <c r="G10" s="20"/>
      <c r="H10" s="20"/>
      <c r="I10" s="18"/>
    </row>
    <row r="11" ht="12.75" customHeight="1" spans="1:9">
      <c r="A11" s="17"/>
      <c r="B11" s="18"/>
      <c r="C11" s="19"/>
      <c r="D11" s="18"/>
      <c r="E11" s="20"/>
      <c r="F11" s="20"/>
      <c r="G11" s="20"/>
      <c r="H11" s="20"/>
      <c r="I11" s="18"/>
    </row>
    <row r="12" ht="12.75" customHeight="1" spans="1:9">
      <c r="A12" s="17"/>
      <c r="B12" s="18"/>
      <c r="C12" s="19"/>
      <c r="D12" s="18"/>
      <c r="E12" s="20"/>
      <c r="F12" s="20"/>
      <c r="G12" s="20"/>
      <c r="H12" s="20"/>
      <c r="I12" s="18"/>
    </row>
    <row r="13" ht="12.75" customHeight="1" spans="1:9">
      <c r="A13" s="17"/>
      <c r="B13" s="18"/>
      <c r="C13" s="19"/>
      <c r="D13" s="18"/>
      <c r="E13" s="20"/>
      <c r="F13" s="20"/>
      <c r="G13" s="20"/>
      <c r="H13" s="20"/>
      <c r="I13" s="18"/>
    </row>
    <row r="14" ht="12.75" customHeight="1" spans="1:9">
      <c r="A14" s="17"/>
      <c r="B14" s="18"/>
      <c r="C14" s="19"/>
      <c r="D14" s="18"/>
      <c r="E14" s="20"/>
      <c r="F14" s="20"/>
      <c r="G14" s="20"/>
      <c r="H14" s="20"/>
      <c r="I14" s="18"/>
    </row>
    <row r="15" ht="12.75" customHeight="1" spans="1:9">
      <c r="A15" s="17"/>
      <c r="B15" s="18"/>
      <c r="C15" s="19"/>
      <c r="D15" s="18"/>
      <c r="E15" s="20"/>
      <c r="F15" s="20"/>
      <c r="G15" s="20"/>
      <c r="H15" s="20"/>
      <c r="I15" s="18"/>
    </row>
    <row r="16" ht="12.75" customHeight="1" spans="1:9">
      <c r="A16" s="17"/>
      <c r="B16" s="18"/>
      <c r="C16" s="19"/>
      <c r="D16" s="18"/>
      <c r="E16" s="20"/>
      <c r="F16" s="20"/>
      <c r="G16" s="20"/>
      <c r="H16" s="20"/>
      <c r="I16" s="18"/>
    </row>
    <row r="17" ht="12.75" customHeight="1" spans="1:9">
      <c r="A17" s="17"/>
      <c r="B17" s="18"/>
      <c r="C17" s="19"/>
      <c r="D17" s="18"/>
      <c r="E17" s="20"/>
      <c r="F17" s="20"/>
      <c r="G17" s="20"/>
      <c r="H17" s="20"/>
      <c r="I17" s="18"/>
    </row>
    <row r="18" ht="12.75" customHeight="1" spans="1:9">
      <c r="A18" s="17"/>
      <c r="B18" s="18"/>
      <c r="C18" s="19"/>
      <c r="D18" s="18"/>
      <c r="E18" s="20"/>
      <c r="F18" s="20"/>
      <c r="G18" s="20"/>
      <c r="H18" s="20"/>
      <c r="I18" s="18"/>
    </row>
    <row r="19" ht="12.75" customHeight="1" spans="1:9">
      <c r="A19" s="17" t="str">
        <f t="shared" ref="A19" si="1">IF(B19="","",ROW()-6)</f>
        <v/>
      </c>
      <c r="B19" s="18"/>
      <c r="C19" s="19"/>
      <c r="D19" s="18"/>
      <c r="E19" s="20"/>
      <c r="F19" s="20"/>
      <c r="G19" s="20"/>
      <c r="H19" s="20"/>
      <c r="I19" s="18"/>
    </row>
    <row r="20" customHeight="1" spans="1:9">
      <c r="A20" s="21" t="s">
        <v>1371</v>
      </c>
      <c r="B20" s="22"/>
      <c r="C20" s="21"/>
      <c r="D20" s="21"/>
      <c r="E20" s="28">
        <f>SUM(E7:E19)</f>
        <v>0</v>
      </c>
      <c r="F20" s="28">
        <f>SUM(F7:F19)</f>
        <v>0</v>
      </c>
      <c r="G20" s="28">
        <f>SUM(G7:G19)</f>
        <v>0</v>
      </c>
      <c r="H20" s="20" t="str">
        <f t="shared" ref="H20" si="2">IF(F20=0,"",(G20-F20)/F20*100)</f>
        <v/>
      </c>
      <c r="I20" s="24"/>
    </row>
    <row r="21" customHeight="1" spans="1:10">
      <c r="A21" s="7" t="str">
        <f>基本信息输入表!$K$6&amp;"填表人："&amp;基本信息输入表!$M$44</f>
        <v>产权持有单位填表人：刘亚鑫</v>
      </c>
      <c r="G21" s="7" t="str">
        <f>"评估人员："&amp;基本信息输入表!$Q$44</f>
        <v>评估人员：王庆国</v>
      </c>
      <c r="J21" s="6" t="s">
        <v>1347</v>
      </c>
    </row>
    <row r="22" customHeight="1" spans="1:1">
      <c r="A22" s="7" t="str">
        <f>"填表日期："&amp;YEAR(基本信息输入表!$O$44)&amp;"年"&amp;MONTH(基本信息输入表!$O$44)&amp;"月"&amp;DAY(基本信息输入表!$O$44)&amp;"日"</f>
        <v>填表日期：2025年2月22日</v>
      </c>
    </row>
  </sheetData>
  <mergeCells count="3">
    <mergeCell ref="A2:I2"/>
    <mergeCell ref="A3:I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zoomScale="96" zoomScaleNormal="96" topLeftCell="A2" workbookViewId="0">
      <selection activeCell="U622" sqref="U622"/>
    </sheetView>
  </sheetViews>
  <sheetFormatPr defaultColWidth="9" defaultRowHeight="15.75" customHeight="1"/>
  <cols>
    <col min="1" max="1" width="4.2" style="7" customWidth="1"/>
    <col min="2" max="2" width="17.2" style="7" customWidth="1"/>
    <col min="3" max="3" width="8.2" style="7" customWidth="1"/>
    <col min="4" max="4" width="9.2" style="7" customWidth="1"/>
    <col min="5" max="5" width="11.2" style="7" customWidth="1"/>
    <col min="6" max="6" width="11.5" style="7" customWidth="1"/>
    <col min="7" max="7" width="15" style="7" customWidth="1"/>
    <col min="8" max="8" width="11.2" style="7" customWidth="1"/>
    <col min="9" max="9" width="7.7" style="7" customWidth="1"/>
    <col min="10" max="10" width="9.7" style="7" customWidth="1"/>
    <col min="11" max="11" width="9" style="6" customWidth="1"/>
    <col min="12" max="13" width="9" style="7" customWidth="1"/>
    <col min="14" max="16384" width="9" style="7"/>
  </cols>
  <sheetData>
    <row r="1" customHeight="1" spans="1:1">
      <c r="A1" s="8" t="s">
        <v>0</v>
      </c>
    </row>
    <row r="2" s="5" customFormat="1" ht="30" customHeight="1" spans="1:11">
      <c r="A2" s="9" t="s">
        <v>1389</v>
      </c>
      <c r="K2" s="10"/>
    </row>
    <row r="3" customHeight="1" spans="1:1">
      <c r="A3" s="6" t="str">
        <f>"评估基准日："&amp;TEXT(基本信息输入表!M7,"yyyy年mm月dd日")</f>
        <v>评估基准日：2025年02月20日</v>
      </c>
    </row>
    <row r="4" ht="14.25" customHeight="1" spans="1:10">
      <c r="A4" s="6"/>
      <c r="B4" s="6"/>
      <c r="C4" s="6"/>
      <c r="D4" s="6"/>
      <c r="E4" s="6"/>
      <c r="F4" s="6"/>
      <c r="G4" s="6"/>
      <c r="H4" s="6"/>
      <c r="I4" s="6"/>
      <c r="J4" s="11" t="s">
        <v>1390</v>
      </c>
    </row>
    <row r="5" customHeight="1" spans="1:10">
      <c r="A5" s="7" t="str">
        <f>基本信息输入表!K6&amp;"："&amp;基本信息输入表!M6</f>
        <v>产权持有单位：中国石油天然气股份有限公司塔里木油田分公司塔西南勘探开发公司</v>
      </c>
      <c r="J5" s="11" t="s">
        <v>1326</v>
      </c>
    </row>
    <row r="6" s="6" customFormat="1" customHeight="1" spans="1:10">
      <c r="A6" s="15" t="s">
        <v>4</v>
      </c>
      <c r="B6" s="15" t="s">
        <v>1391</v>
      </c>
      <c r="C6" s="15" t="s">
        <v>1392</v>
      </c>
      <c r="D6" s="15" t="s">
        <v>1393</v>
      </c>
      <c r="E6" s="15" t="s">
        <v>1394</v>
      </c>
      <c r="F6" s="193" t="s">
        <v>766</v>
      </c>
      <c r="G6" s="70" t="s">
        <v>948</v>
      </c>
      <c r="H6" s="15" t="s">
        <v>7</v>
      </c>
      <c r="I6" s="15" t="s">
        <v>729</v>
      </c>
      <c r="J6" s="15" t="s">
        <v>176</v>
      </c>
    </row>
    <row r="7" ht="12.75" customHeight="1" spans="1:11">
      <c r="A7" s="86"/>
      <c r="B7" s="86"/>
      <c r="C7" s="86"/>
      <c r="D7" s="86"/>
      <c r="E7" s="86"/>
      <c r="F7" s="86"/>
      <c r="G7" s="86"/>
      <c r="H7" s="86"/>
      <c r="I7" s="86"/>
      <c r="J7" s="86"/>
      <c r="K7" s="6" t="s">
        <v>1343</v>
      </c>
    </row>
    <row r="8" ht="12.75" customHeight="1" spans="1:10">
      <c r="A8" s="17" t="str">
        <f t="shared" ref="A8" si="0">IF(B8="","",ROW()-7)</f>
        <v/>
      </c>
      <c r="B8" s="18"/>
      <c r="C8" s="19"/>
      <c r="D8" s="267"/>
      <c r="E8" s="20"/>
      <c r="F8" s="20"/>
      <c r="G8" s="20"/>
      <c r="H8" s="20"/>
      <c r="I8" s="20"/>
      <c r="J8" s="18"/>
    </row>
    <row r="9" ht="12.75" customHeight="1" spans="1:10">
      <c r="A9" s="17"/>
      <c r="B9" s="18"/>
      <c r="C9" s="19"/>
      <c r="D9" s="267"/>
      <c r="E9" s="20"/>
      <c r="F9" s="20"/>
      <c r="G9" s="20"/>
      <c r="H9" s="20"/>
      <c r="I9" s="20"/>
      <c r="J9" s="18"/>
    </row>
    <row r="10" ht="12.75" customHeight="1" spans="1:10">
      <c r="A10" s="17"/>
      <c r="B10" s="18"/>
      <c r="C10" s="19"/>
      <c r="D10" s="267"/>
      <c r="E10" s="20"/>
      <c r="F10" s="20"/>
      <c r="G10" s="20"/>
      <c r="H10" s="20"/>
      <c r="I10" s="20"/>
      <c r="J10" s="18"/>
    </row>
    <row r="11" ht="12.75" customHeight="1" spans="1:10">
      <c r="A11" s="17"/>
      <c r="B11" s="18"/>
      <c r="C11" s="19"/>
      <c r="D11" s="267"/>
      <c r="E11" s="20"/>
      <c r="F11" s="20"/>
      <c r="G11" s="20"/>
      <c r="H11" s="20"/>
      <c r="I11" s="20"/>
      <c r="J11" s="18"/>
    </row>
    <row r="12" ht="12.75" customHeight="1" spans="1:10">
      <c r="A12" s="17"/>
      <c r="B12" s="18"/>
      <c r="C12" s="19"/>
      <c r="D12" s="267"/>
      <c r="E12" s="20"/>
      <c r="F12" s="20"/>
      <c r="G12" s="20"/>
      <c r="H12" s="20"/>
      <c r="I12" s="20"/>
      <c r="J12" s="18"/>
    </row>
    <row r="13" ht="12.75" customHeight="1" spans="1:10">
      <c r="A13" s="17"/>
      <c r="B13" s="18"/>
      <c r="C13" s="19"/>
      <c r="D13" s="267"/>
      <c r="E13" s="20"/>
      <c r="F13" s="20"/>
      <c r="G13" s="20"/>
      <c r="H13" s="20"/>
      <c r="I13" s="20"/>
      <c r="J13" s="18"/>
    </row>
    <row r="14" ht="12.75" customHeight="1" spans="1:10">
      <c r="A14" s="17"/>
      <c r="B14" s="18"/>
      <c r="C14" s="19"/>
      <c r="D14" s="267"/>
      <c r="E14" s="20"/>
      <c r="F14" s="20"/>
      <c r="G14" s="20"/>
      <c r="H14" s="20"/>
      <c r="I14" s="20"/>
      <c r="J14" s="18"/>
    </row>
    <row r="15" ht="12.75" customHeight="1" spans="1:10">
      <c r="A15" s="17"/>
      <c r="B15" s="18"/>
      <c r="C15" s="19"/>
      <c r="D15" s="267"/>
      <c r="E15" s="20"/>
      <c r="F15" s="20"/>
      <c r="G15" s="20"/>
      <c r="H15" s="20"/>
      <c r="I15" s="20"/>
      <c r="J15" s="18"/>
    </row>
    <row r="16" ht="12.75" customHeight="1" spans="1:10">
      <c r="A16" s="17"/>
      <c r="B16" s="18"/>
      <c r="C16" s="19"/>
      <c r="D16" s="267"/>
      <c r="E16" s="20"/>
      <c r="F16" s="20"/>
      <c r="G16" s="20"/>
      <c r="H16" s="20"/>
      <c r="I16" s="20"/>
      <c r="J16" s="18"/>
    </row>
    <row r="17" ht="12.75" customHeight="1" spans="1:10">
      <c r="A17" s="17"/>
      <c r="B17" s="18"/>
      <c r="C17" s="19"/>
      <c r="D17" s="267"/>
      <c r="E17" s="20"/>
      <c r="F17" s="20"/>
      <c r="G17" s="20"/>
      <c r="H17" s="20"/>
      <c r="I17" s="20"/>
      <c r="J17" s="18"/>
    </row>
    <row r="18" ht="12.75" customHeight="1" spans="1:10">
      <c r="A18" s="17"/>
      <c r="B18" s="18"/>
      <c r="C18" s="19"/>
      <c r="D18" s="267"/>
      <c r="E18" s="20"/>
      <c r="F18" s="20"/>
      <c r="G18" s="20"/>
      <c r="H18" s="20"/>
      <c r="I18" s="20"/>
      <c r="J18" s="18"/>
    </row>
    <row r="19" ht="12.75" customHeight="1" spans="1:10">
      <c r="A19" s="17" t="str">
        <f t="shared" ref="A19" si="1">IF(B19="","",ROW()-7)</f>
        <v/>
      </c>
      <c r="B19" s="18"/>
      <c r="C19" s="19"/>
      <c r="D19" s="267"/>
      <c r="E19" s="20"/>
      <c r="F19" s="20"/>
      <c r="G19" s="20"/>
      <c r="H19" s="20"/>
      <c r="I19" s="20"/>
      <c r="J19" s="18"/>
    </row>
    <row r="20" ht="12.75" customHeight="1" spans="1:10">
      <c r="A20" s="17" t="s">
        <v>1395</v>
      </c>
      <c r="B20" s="72"/>
      <c r="C20" s="46"/>
      <c r="D20" s="47"/>
      <c r="E20" s="20"/>
      <c r="F20" s="20">
        <f>SUM(F8:F19)</f>
        <v>0</v>
      </c>
      <c r="G20" s="20">
        <f>SUM(G8:G19)</f>
        <v>0</v>
      </c>
      <c r="H20" s="20">
        <f>SUM(H8:H19)</f>
        <v>0</v>
      </c>
      <c r="I20" s="20" t="str">
        <f t="shared" ref="I20" si="2">IF(F20-G20=0,"",(H20-F20+G20)/(F20-G20)*100)</f>
        <v/>
      </c>
      <c r="J20" s="18"/>
    </row>
    <row r="21" ht="12.75" customHeight="1" spans="1:10">
      <c r="A21" s="17" t="s">
        <v>1396</v>
      </c>
      <c r="B21" s="72"/>
      <c r="C21" s="46"/>
      <c r="D21" s="47"/>
      <c r="E21" s="20"/>
      <c r="F21" s="20">
        <f>G20</f>
        <v>0</v>
      </c>
      <c r="G21" s="20"/>
      <c r="H21" s="20"/>
      <c r="I21" s="20"/>
      <c r="J21" s="18"/>
    </row>
    <row r="22" customHeight="1" spans="1:10">
      <c r="A22" s="21" t="s">
        <v>1397</v>
      </c>
      <c r="B22" s="22"/>
      <c r="C22" s="28"/>
      <c r="D22" s="28"/>
      <c r="E22" s="24"/>
      <c r="F22" s="23">
        <f>F20-F21</f>
        <v>0</v>
      </c>
      <c r="G22" s="23"/>
      <c r="H22" s="28">
        <f>H20</f>
        <v>0</v>
      </c>
      <c r="I22" s="20" t="str">
        <f>IF(F22-G22=0,"",(H22-F22+G22)/(F22-G22)*100)</f>
        <v/>
      </c>
      <c r="J22" s="24"/>
    </row>
    <row r="23" customHeight="1" spans="1:11">
      <c r="A23" s="7" t="str">
        <f>基本信息输入表!$K$6&amp;"填表人："&amp;基本信息输入表!$M$45</f>
        <v>产权持有单位填表人：刘亚鑫</v>
      </c>
      <c r="H23" s="7" t="str">
        <f>"评估人员："&amp;基本信息输入表!$Q$45</f>
        <v>评估人员：王庆国</v>
      </c>
      <c r="K23" s="6" t="s">
        <v>1347</v>
      </c>
    </row>
    <row r="24" customHeight="1" spans="1:1">
      <c r="A24" s="7" t="str">
        <f>"填表日期："&amp;YEAR(基本信息输入表!$O$45)&amp;"年"&amp;MONTH(基本信息输入表!$O$45)&amp;"月"&amp;DAY(基本信息输入表!$O$45)&amp;"日"</f>
        <v>填表日期：2025年2月22日</v>
      </c>
    </row>
  </sheetData>
  <mergeCells count="15">
    <mergeCell ref="A2:J2"/>
    <mergeCell ref="A3:J3"/>
    <mergeCell ref="A20:B20"/>
    <mergeCell ref="A21:B21"/>
    <mergeCell ref="A22:B22"/>
    <mergeCell ref="A6:A7"/>
    <mergeCell ref="B6:B7"/>
    <mergeCell ref="C6:C7"/>
    <mergeCell ref="D6:D7"/>
    <mergeCell ref="E6:E7"/>
    <mergeCell ref="F6:F7"/>
    <mergeCell ref="G6:G7"/>
    <mergeCell ref="H6:H7"/>
    <mergeCell ref="I6:I7"/>
    <mergeCell ref="J6:J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U622" sqref="U622"/>
    </sheetView>
  </sheetViews>
  <sheetFormatPr defaultColWidth="8.7" defaultRowHeight="15.75"/>
  <cols>
    <col min="1" max="1" width="8.7" style="275"/>
    <col min="2" max="2" width="18.5" style="275" customWidth="1"/>
    <col min="3" max="3" width="14.7" style="275" customWidth="1"/>
    <col min="4" max="4" width="10.7" style="275" customWidth="1"/>
    <col min="5" max="5" width="8.7" style="275"/>
    <col min="6" max="6" width="11.4" style="275" customWidth="1"/>
    <col min="7" max="7" width="13.7" style="275" customWidth="1"/>
    <col min="8" max="8" width="7.6" style="275" customWidth="1"/>
    <col min="9" max="16384" width="8.7" style="275"/>
  </cols>
  <sheetData>
    <row r="1" spans="1:10">
      <c r="A1" s="8" t="s">
        <v>0</v>
      </c>
      <c r="B1" s="7"/>
      <c r="C1" s="7"/>
      <c r="D1" s="7"/>
      <c r="E1" s="7"/>
      <c r="F1" s="7"/>
      <c r="G1" s="7"/>
      <c r="H1" s="7"/>
      <c r="I1" s="7"/>
      <c r="J1" s="6"/>
    </row>
    <row r="2" ht="22.5" spans="1:10">
      <c r="A2" s="9" t="s">
        <v>1398</v>
      </c>
      <c r="B2" s="5"/>
      <c r="C2" s="5"/>
      <c r="D2" s="5"/>
      <c r="E2" s="5"/>
      <c r="F2" s="5"/>
      <c r="G2" s="5"/>
      <c r="H2" s="5"/>
      <c r="I2" s="5"/>
      <c r="J2" s="10"/>
    </row>
    <row r="3" s="274" customFormat="1" spans="1:10">
      <c r="A3" s="6" t="str">
        <f>"评估基准日："&amp;TEXT(基本信息输入表!M7,"yyyy年mm月dd日")</f>
        <v>评估基准日：2025年02月20日</v>
      </c>
      <c r="B3" s="7"/>
      <c r="C3" s="7"/>
      <c r="D3" s="7"/>
      <c r="E3" s="7"/>
      <c r="F3" s="7"/>
      <c r="G3" s="7"/>
      <c r="H3" s="7"/>
      <c r="I3" s="7"/>
      <c r="J3" s="6"/>
    </row>
    <row r="4" s="274" customFormat="1" spans="1:10">
      <c r="A4" s="6"/>
      <c r="B4" s="6"/>
      <c r="C4" s="6"/>
      <c r="D4" s="6"/>
      <c r="E4" s="6"/>
      <c r="F4" s="6"/>
      <c r="G4" s="6"/>
      <c r="H4" s="11" t="s">
        <v>1399</v>
      </c>
      <c r="I4" s="7"/>
      <c r="J4" s="6"/>
    </row>
    <row r="5" s="274" customFormat="1" spans="1:10">
      <c r="A5" s="7" t="str">
        <f>基本信息输入表!K6&amp;"："&amp;基本信息输入表!M6</f>
        <v>产权持有单位：中国石油天然气股份有限公司塔里木油田分公司塔西南勘探开发公司</v>
      </c>
      <c r="B5" s="7"/>
      <c r="C5" s="7"/>
      <c r="D5" s="7"/>
      <c r="E5" s="7"/>
      <c r="F5" s="7"/>
      <c r="G5" s="7"/>
      <c r="H5" s="81" t="s">
        <v>847</v>
      </c>
      <c r="I5" s="13"/>
      <c r="J5" s="6"/>
    </row>
    <row r="6" s="274" customFormat="1" ht="12.75" customHeight="1" spans="1:10">
      <c r="A6" s="15" t="s">
        <v>4</v>
      </c>
      <c r="B6" s="15" t="s">
        <v>1400</v>
      </c>
      <c r="C6" s="15" t="s">
        <v>1401</v>
      </c>
      <c r="D6" s="15" t="s">
        <v>1402</v>
      </c>
      <c r="E6" s="276" t="s">
        <v>1403</v>
      </c>
      <c r="F6" s="15" t="s">
        <v>6</v>
      </c>
      <c r="G6" s="15" t="s">
        <v>7</v>
      </c>
      <c r="H6" s="15" t="s">
        <v>729</v>
      </c>
      <c r="I6" s="15" t="s">
        <v>176</v>
      </c>
      <c r="J6" s="6" t="s">
        <v>1343</v>
      </c>
    </row>
    <row r="7" s="274" customFormat="1" ht="12.75" customHeight="1" spans="1:10">
      <c r="A7" s="15" t="str">
        <f t="shared" ref="A7" si="0">IF(C7="","",ROW()-6)</f>
        <v/>
      </c>
      <c r="B7" s="15"/>
      <c r="C7" s="19"/>
      <c r="D7" s="277"/>
      <c r="E7" s="15"/>
      <c r="F7" s="20"/>
      <c r="G7" s="20"/>
      <c r="H7" s="15" t="str">
        <f t="shared" ref="H7" si="1">IF(F7=0,"",(G7-F7)/F7*100)</f>
        <v/>
      </c>
      <c r="I7" s="15"/>
      <c r="J7" s="6"/>
    </row>
    <row r="8" s="274" customFormat="1" ht="12.75" customHeight="1" spans="1:10">
      <c r="A8" s="15"/>
      <c r="B8" s="15"/>
      <c r="C8" s="278"/>
      <c r="D8" s="277"/>
      <c r="E8" s="15"/>
      <c r="F8" s="20"/>
      <c r="G8" s="20"/>
      <c r="H8" s="15" t="str">
        <f t="shared" ref="H8:H18" si="2">IF(F8=0,"",(G8-F8)/F8*100)</f>
        <v/>
      </c>
      <c r="I8" s="15"/>
      <c r="J8" s="6"/>
    </row>
    <row r="9" s="274" customFormat="1" ht="12.75" customHeight="1" spans="1:10">
      <c r="A9" s="15"/>
      <c r="B9" s="15"/>
      <c r="C9" s="278"/>
      <c r="D9" s="277"/>
      <c r="E9" s="15"/>
      <c r="F9" s="20"/>
      <c r="G9" s="20"/>
      <c r="H9" s="15" t="str">
        <f t="shared" si="2"/>
        <v/>
      </c>
      <c r="I9" s="15"/>
      <c r="J9" s="6"/>
    </row>
    <row r="10" s="274" customFormat="1" ht="12.75" customHeight="1" spans="1:10">
      <c r="A10" s="15"/>
      <c r="B10" s="15"/>
      <c r="C10" s="278"/>
      <c r="D10" s="277"/>
      <c r="E10" s="15"/>
      <c r="F10" s="20"/>
      <c r="G10" s="20"/>
      <c r="H10" s="15" t="str">
        <f t="shared" si="2"/>
        <v/>
      </c>
      <c r="I10" s="15"/>
      <c r="J10" s="6"/>
    </row>
    <row r="11" s="274" customFormat="1" ht="12.75" customHeight="1" spans="1:10">
      <c r="A11" s="15"/>
      <c r="B11" s="15"/>
      <c r="C11" s="278"/>
      <c r="D11" s="277"/>
      <c r="E11" s="15"/>
      <c r="F11" s="20"/>
      <c r="G11" s="20"/>
      <c r="H11" s="15" t="str">
        <f t="shared" si="2"/>
        <v/>
      </c>
      <c r="I11" s="15"/>
      <c r="J11" s="6"/>
    </row>
    <row r="12" s="274" customFormat="1" ht="12.75" customHeight="1" spans="1:10">
      <c r="A12" s="15"/>
      <c r="B12" s="15"/>
      <c r="C12" s="278"/>
      <c r="D12" s="277"/>
      <c r="E12" s="15"/>
      <c r="F12" s="20"/>
      <c r="G12" s="20"/>
      <c r="H12" s="15" t="str">
        <f t="shared" si="2"/>
        <v/>
      </c>
      <c r="I12" s="15"/>
      <c r="J12" s="6"/>
    </row>
    <row r="13" s="274" customFormat="1" ht="12.75" customHeight="1" spans="1:10">
      <c r="A13" s="15"/>
      <c r="B13" s="15"/>
      <c r="C13" s="278"/>
      <c r="D13" s="277"/>
      <c r="E13" s="15"/>
      <c r="F13" s="20"/>
      <c r="G13" s="20"/>
      <c r="H13" s="15" t="str">
        <f t="shared" si="2"/>
        <v/>
      </c>
      <c r="I13" s="15"/>
      <c r="J13" s="6"/>
    </row>
    <row r="14" s="274" customFormat="1" ht="12.75" customHeight="1" spans="1:10">
      <c r="A14" s="15"/>
      <c r="B14" s="15"/>
      <c r="C14" s="278"/>
      <c r="D14" s="277"/>
      <c r="E14" s="15"/>
      <c r="F14" s="20"/>
      <c r="G14" s="20"/>
      <c r="H14" s="15" t="str">
        <f t="shared" si="2"/>
        <v/>
      </c>
      <c r="I14" s="15"/>
      <c r="J14" s="6"/>
    </row>
    <row r="15" s="274" customFormat="1" ht="12.75" customHeight="1" spans="1:10">
      <c r="A15" s="15"/>
      <c r="B15" s="15"/>
      <c r="C15" s="278"/>
      <c r="D15" s="277"/>
      <c r="E15" s="15"/>
      <c r="F15" s="20"/>
      <c r="G15" s="20"/>
      <c r="H15" s="15" t="str">
        <f t="shared" si="2"/>
        <v/>
      </c>
      <c r="I15" s="15"/>
      <c r="J15" s="6"/>
    </row>
    <row r="16" s="274" customFormat="1" ht="12.75" customHeight="1" spans="1:10">
      <c r="A16" s="15"/>
      <c r="B16" s="15"/>
      <c r="C16" s="278"/>
      <c r="D16" s="277"/>
      <c r="E16" s="15"/>
      <c r="F16" s="20"/>
      <c r="G16" s="20"/>
      <c r="H16" s="15" t="str">
        <f t="shared" si="2"/>
        <v/>
      </c>
      <c r="I16" s="15"/>
      <c r="J16" s="6"/>
    </row>
    <row r="17" s="274" customFormat="1" ht="12.75" customHeight="1" spans="1:10">
      <c r="A17" s="15"/>
      <c r="B17" s="15"/>
      <c r="C17" s="278"/>
      <c r="D17" s="277"/>
      <c r="E17" s="15"/>
      <c r="F17" s="20"/>
      <c r="G17" s="20"/>
      <c r="H17" s="15" t="str">
        <f t="shared" si="2"/>
        <v/>
      </c>
      <c r="I17" s="15"/>
      <c r="J17" s="6"/>
    </row>
    <row r="18" s="274" customFormat="1" ht="12.75" customHeight="1" spans="1:10">
      <c r="A18" s="15"/>
      <c r="B18" s="15"/>
      <c r="C18" s="278"/>
      <c r="D18" s="277"/>
      <c r="E18" s="15"/>
      <c r="F18" s="20"/>
      <c r="G18" s="20"/>
      <c r="H18" s="15" t="str">
        <f t="shared" si="2"/>
        <v/>
      </c>
      <c r="I18" s="15"/>
      <c r="J18" s="6"/>
    </row>
    <row r="19" s="274" customFormat="1" ht="12.75" customHeight="1" spans="1:10">
      <c r="A19" s="15" t="str">
        <f t="shared" ref="A19" si="3">IF(C19="","",ROW()-6)</f>
        <v/>
      </c>
      <c r="B19" s="15"/>
      <c r="C19" s="279"/>
      <c r="D19" s="277"/>
      <c r="E19" s="15"/>
      <c r="F19" s="20"/>
      <c r="G19" s="20"/>
      <c r="H19" s="15" t="str">
        <f t="shared" ref="H19:H20" si="4">IF(F19=0,"",(G19-F19)/F19*100)</f>
        <v/>
      </c>
      <c r="I19" s="15"/>
      <c r="J19" s="6"/>
    </row>
    <row r="20" s="274" customFormat="1" ht="12.75" customHeight="1" spans="1:10">
      <c r="A20" s="33" t="s">
        <v>881</v>
      </c>
      <c r="B20" s="72"/>
      <c r="C20" s="18"/>
      <c r="D20" s="267"/>
      <c r="E20" s="20"/>
      <c r="F20" s="20">
        <f>SUM(F7:F19)</f>
        <v>0</v>
      </c>
      <c r="G20" s="20">
        <f>SUM(G7:G19)</f>
        <v>0</v>
      </c>
      <c r="H20" s="33" t="str">
        <f t="shared" si="4"/>
        <v/>
      </c>
      <c r="I20" s="18"/>
      <c r="J20" s="6"/>
    </row>
    <row r="21" s="274" customFormat="1" spans="1:10">
      <c r="A21" s="7" t="str">
        <f>基本信息输入表!$K$6&amp;"填表人："&amp;基本信息输入表!$M$46</f>
        <v>产权持有单位填表人：刘亚鑫</v>
      </c>
      <c r="B21" s="7"/>
      <c r="C21" s="7"/>
      <c r="E21" s="7"/>
      <c r="F21" s="7"/>
      <c r="G21" s="7" t="str">
        <f>"评估人员："&amp;基本信息输入表!$Q$46</f>
        <v>评估人员：王庆国</v>
      </c>
      <c r="H21" s="7"/>
      <c r="J21" s="6" t="s">
        <v>1347</v>
      </c>
    </row>
    <row r="22" s="274" customFormat="1" spans="1:8">
      <c r="A22" s="7" t="str">
        <f>"填表日期："&amp;YEAR(基本信息输入表!$O$46)&amp;"年"&amp;MONTH(基本信息输入表!$O$46)&amp;"月"&amp;DAY(基本信息输入表!$O$46)&amp;"日"</f>
        <v>填表日期：2025年2月22日</v>
      </c>
      <c r="B22" s="7"/>
      <c r="C22" s="7"/>
      <c r="D22" s="7"/>
      <c r="E22" s="7"/>
      <c r="F22" s="7"/>
      <c r="G22" s="6"/>
      <c r="H22" s="7"/>
    </row>
    <row r="23" spans="1:8">
      <c r="A23" s="7"/>
      <c r="B23" s="7"/>
      <c r="C23" s="7"/>
      <c r="D23" s="7"/>
      <c r="E23" s="7"/>
      <c r="F23" s="7"/>
      <c r="G23" s="6"/>
      <c r="H23" s="7"/>
    </row>
    <row r="24" spans="1:8">
      <c r="A24" s="7"/>
      <c r="B24" s="7"/>
      <c r="C24" s="7"/>
      <c r="D24" s="7"/>
      <c r="E24" s="7"/>
      <c r="F24" s="7"/>
      <c r="G24" s="6"/>
      <c r="H24" s="7"/>
    </row>
  </sheetData>
  <mergeCells count="5">
    <mergeCell ref="A2:H2"/>
    <mergeCell ref="A3:H3"/>
    <mergeCell ref="H4:I4"/>
    <mergeCell ref="H5:I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zoomScale="96" zoomScaleNormal="96" workbookViewId="0">
      <selection activeCell="U622" sqref="U622"/>
    </sheetView>
  </sheetViews>
  <sheetFormatPr defaultColWidth="9" defaultRowHeight="15.75" customHeight="1"/>
  <cols>
    <col min="1" max="1" width="5.2" style="7" customWidth="1"/>
    <col min="2" max="2" width="23.2" style="7" customWidth="1"/>
    <col min="3" max="4" width="8" style="7" customWidth="1"/>
    <col min="5" max="5" width="11.2" style="7" customWidth="1"/>
    <col min="6" max="6" width="15" style="7" customWidth="1"/>
    <col min="7" max="7" width="9.7" style="7" customWidth="1"/>
    <col min="8" max="8" width="7.7" style="7" customWidth="1"/>
    <col min="9" max="9" width="11.7" style="7" customWidth="1"/>
    <col min="10" max="10" width="9" style="6" customWidth="1"/>
    <col min="11" max="12" width="9" style="7" customWidth="1"/>
    <col min="13" max="16384" width="9" style="7"/>
  </cols>
  <sheetData>
    <row r="1" customHeight="1" spans="1:1">
      <c r="A1" s="8" t="s">
        <v>0</v>
      </c>
    </row>
    <row r="2" s="5" customFormat="1" ht="30" customHeight="1" spans="1:12">
      <c r="A2" s="9" t="s">
        <v>66</v>
      </c>
      <c r="J2" s="196"/>
      <c r="K2" s="7"/>
      <c r="L2" s="7"/>
    </row>
    <row r="3" customHeight="1" spans="1:1">
      <c r="A3" s="6" t="str">
        <f>"评估基准日："&amp;TEXT(基本信息输入表!M7,"yyyy年mm月dd日")</f>
        <v>评估基准日：2025年02月20日</v>
      </c>
    </row>
    <row r="4" ht="13.5" customHeight="1" spans="1:8">
      <c r="A4" s="6"/>
      <c r="B4" s="6"/>
      <c r="C4" s="6"/>
      <c r="D4" s="6"/>
      <c r="E4" s="6"/>
      <c r="F4" s="6"/>
      <c r="G4" s="6"/>
      <c r="H4" s="11" t="s">
        <v>1404</v>
      </c>
    </row>
    <row r="5" customHeight="1" spans="1:9">
      <c r="A5" s="7" t="str">
        <f>基本信息输入表!K6&amp;"："&amp;基本信息输入表!M6</f>
        <v>产权持有单位：中国石油天然气股份有限公司塔里木油田分公司塔西南勘探开发公司</v>
      </c>
      <c r="E5" s="71"/>
      <c r="F5" s="71"/>
      <c r="H5" s="81" t="s">
        <v>847</v>
      </c>
      <c r="I5" s="13"/>
    </row>
    <row r="6" s="6" customFormat="1" ht="12.75" customHeight="1" spans="1:12">
      <c r="A6" s="15" t="s">
        <v>4</v>
      </c>
      <c r="B6" s="15" t="s">
        <v>918</v>
      </c>
      <c r="C6" s="15" t="s">
        <v>919</v>
      </c>
      <c r="D6" s="15" t="s">
        <v>937</v>
      </c>
      <c r="E6" s="193" t="s">
        <v>766</v>
      </c>
      <c r="F6" s="70" t="s">
        <v>948</v>
      </c>
      <c r="G6" s="15" t="s">
        <v>7</v>
      </c>
      <c r="H6" s="15" t="s">
        <v>729</v>
      </c>
      <c r="I6" s="15" t="s">
        <v>176</v>
      </c>
      <c r="K6" s="7"/>
      <c r="L6" s="7"/>
    </row>
    <row r="7" ht="12.75" customHeight="1" spans="1:10">
      <c r="A7" s="86"/>
      <c r="B7" s="86"/>
      <c r="C7" s="86"/>
      <c r="D7" s="86"/>
      <c r="E7" s="86"/>
      <c r="F7" s="86"/>
      <c r="G7" s="86"/>
      <c r="H7" s="86"/>
      <c r="I7" s="86"/>
      <c r="J7" s="6" t="s">
        <v>1343</v>
      </c>
    </row>
    <row r="8" ht="12.75" customHeight="1" spans="1:9">
      <c r="A8" s="17" t="str">
        <f t="shared" ref="A8" si="0">IF(B8="","",ROW()-7)</f>
        <v/>
      </c>
      <c r="B8" s="18"/>
      <c r="C8" s="18"/>
      <c r="D8" s="19"/>
      <c r="E8" s="20"/>
      <c r="F8" s="20"/>
      <c r="G8" s="20"/>
      <c r="H8" s="20" t="str">
        <f t="shared" ref="H8" si="1">IF(E8-F8=0,"",(G8-E8+F8)/(E8-F8)*100)</f>
        <v/>
      </c>
      <c r="I8" s="18"/>
    </row>
    <row r="9" ht="12.75" customHeight="1" spans="1:9">
      <c r="A9" s="17"/>
      <c r="B9" s="18"/>
      <c r="C9" s="18"/>
      <c r="D9" s="19"/>
      <c r="E9" s="20"/>
      <c r="F9" s="20"/>
      <c r="G9" s="20"/>
      <c r="H9" s="20" t="str">
        <f t="shared" ref="H9:H18" si="2">IF(E9-F9=0,"",(G9-E9+F9)/(E9-F9)*100)</f>
        <v/>
      </c>
      <c r="I9" s="18"/>
    </row>
    <row r="10" ht="12.75" customHeight="1" spans="1:9">
      <c r="A10" s="17"/>
      <c r="B10" s="18"/>
      <c r="C10" s="18"/>
      <c r="D10" s="19"/>
      <c r="E10" s="20"/>
      <c r="F10" s="20"/>
      <c r="G10" s="20"/>
      <c r="H10" s="20" t="str">
        <f t="shared" si="2"/>
        <v/>
      </c>
      <c r="I10" s="18"/>
    </row>
    <row r="11" ht="12.75" customHeight="1" spans="1:9">
      <c r="A11" s="17"/>
      <c r="B11" s="18"/>
      <c r="C11" s="18"/>
      <c r="D11" s="19"/>
      <c r="E11" s="20"/>
      <c r="F11" s="20"/>
      <c r="G11" s="20"/>
      <c r="H11" s="20" t="str">
        <f t="shared" si="2"/>
        <v/>
      </c>
      <c r="I11" s="18"/>
    </row>
    <row r="12" ht="12.75" customHeight="1" spans="1:9">
      <c r="A12" s="17"/>
      <c r="B12" s="18"/>
      <c r="C12" s="18"/>
      <c r="D12" s="19"/>
      <c r="E12" s="20"/>
      <c r="F12" s="20"/>
      <c r="G12" s="20"/>
      <c r="H12" s="20" t="str">
        <f t="shared" si="2"/>
        <v/>
      </c>
      <c r="I12" s="18"/>
    </row>
    <row r="13" ht="12.75" customHeight="1" spans="1:9">
      <c r="A13" s="17"/>
      <c r="B13" s="18"/>
      <c r="C13" s="18"/>
      <c r="D13" s="19"/>
      <c r="E13" s="20"/>
      <c r="F13" s="20"/>
      <c r="G13" s="20"/>
      <c r="H13" s="20" t="str">
        <f t="shared" si="2"/>
        <v/>
      </c>
      <c r="I13" s="18"/>
    </row>
    <row r="14" ht="12.75" customHeight="1" spans="1:9">
      <c r="A14" s="17"/>
      <c r="B14" s="18"/>
      <c r="C14" s="18"/>
      <c r="D14" s="19"/>
      <c r="E14" s="20"/>
      <c r="F14" s="20"/>
      <c r="G14" s="20"/>
      <c r="H14" s="20" t="str">
        <f t="shared" si="2"/>
        <v/>
      </c>
      <c r="I14" s="18"/>
    </row>
    <row r="15" ht="12.75" customHeight="1" spans="1:9">
      <c r="A15" s="17"/>
      <c r="B15" s="18"/>
      <c r="C15" s="18"/>
      <c r="D15" s="19"/>
      <c r="E15" s="20"/>
      <c r="F15" s="20"/>
      <c r="G15" s="20"/>
      <c r="H15" s="20" t="str">
        <f t="shared" si="2"/>
        <v/>
      </c>
      <c r="I15" s="18"/>
    </row>
    <row r="16" ht="12.75" customHeight="1" spans="1:9">
      <c r="A16" s="17"/>
      <c r="B16" s="18"/>
      <c r="C16" s="18"/>
      <c r="D16" s="19"/>
      <c r="E16" s="20"/>
      <c r="F16" s="20"/>
      <c r="G16" s="20"/>
      <c r="H16" s="20" t="str">
        <f t="shared" si="2"/>
        <v/>
      </c>
      <c r="I16" s="18"/>
    </row>
    <row r="17" ht="12.75" customHeight="1" spans="1:9">
      <c r="A17" s="17"/>
      <c r="B17" s="18"/>
      <c r="C17" s="18"/>
      <c r="D17" s="19"/>
      <c r="E17" s="20"/>
      <c r="F17" s="20"/>
      <c r="G17" s="20"/>
      <c r="H17" s="20" t="str">
        <f t="shared" si="2"/>
        <v/>
      </c>
      <c r="I17" s="18"/>
    </row>
    <row r="18" ht="12.75" customHeight="1" spans="1:9">
      <c r="A18" s="17"/>
      <c r="B18" s="18"/>
      <c r="C18" s="18"/>
      <c r="D18" s="19"/>
      <c r="E18" s="20"/>
      <c r="F18" s="20"/>
      <c r="G18" s="20"/>
      <c r="H18" s="20" t="str">
        <f t="shared" si="2"/>
        <v/>
      </c>
      <c r="I18" s="18"/>
    </row>
    <row r="19" ht="12.75" customHeight="1" spans="1:9">
      <c r="A19" s="17" t="str">
        <f t="shared" ref="A19" si="3">IF(B19="","",ROW()-7)</f>
        <v/>
      </c>
      <c r="B19" s="18"/>
      <c r="C19" s="18"/>
      <c r="D19" s="19"/>
      <c r="E19" s="20"/>
      <c r="F19" s="20"/>
      <c r="G19" s="20"/>
      <c r="H19" s="20" t="str">
        <f t="shared" ref="H19:H22" si="4">IF(E19-F19=0,"",(G19-E19+F19)/(E19-F19)*100)</f>
        <v/>
      </c>
      <c r="I19" s="18"/>
    </row>
    <row r="20" ht="12.75" customHeight="1" spans="1:9">
      <c r="A20" s="17" t="s">
        <v>1405</v>
      </c>
      <c r="B20" s="72"/>
      <c r="C20" s="18"/>
      <c r="D20" s="46"/>
      <c r="E20" s="20">
        <f>SUM(E8:E19)</f>
        <v>0</v>
      </c>
      <c r="F20" s="20">
        <f>SUM(F8:F19)</f>
        <v>0</v>
      </c>
      <c r="G20" s="20">
        <f>SUM(G8:G19)</f>
        <v>0</v>
      </c>
      <c r="H20" s="20" t="str">
        <f t="shared" si="4"/>
        <v/>
      </c>
      <c r="I20" s="18"/>
    </row>
    <row r="21" ht="12.75" customHeight="1" spans="1:9">
      <c r="A21" s="17" t="s">
        <v>1406</v>
      </c>
      <c r="B21" s="72"/>
      <c r="C21" s="18"/>
      <c r="D21" s="46"/>
      <c r="E21" s="20">
        <f>F20</f>
        <v>0</v>
      </c>
      <c r="F21" s="20"/>
      <c r="G21" s="20"/>
      <c r="H21" s="20"/>
      <c r="I21" s="18"/>
    </row>
    <row r="22" customHeight="1" spans="1:9">
      <c r="A22" s="21" t="s">
        <v>1407</v>
      </c>
      <c r="B22" s="22"/>
      <c r="C22" s="24"/>
      <c r="D22" s="21"/>
      <c r="E22" s="23">
        <f>E20-E21</f>
        <v>0</v>
      </c>
      <c r="F22" s="23"/>
      <c r="G22" s="28">
        <f>G20</f>
        <v>0</v>
      </c>
      <c r="H22" s="20" t="str">
        <f t="shared" si="4"/>
        <v/>
      </c>
      <c r="I22" s="24"/>
    </row>
    <row r="23" customHeight="1" spans="1:10">
      <c r="A23" s="7" t="str">
        <f>基本信息输入表!$K$6&amp;"填表人："&amp;基本信息输入表!$M$47</f>
        <v>产权持有单位填表人：刘亚鑫</v>
      </c>
      <c r="G23" s="7" t="str">
        <f>"评估人员："&amp;基本信息输入表!$Q$47</f>
        <v>评估人员：王庆国</v>
      </c>
      <c r="J23" s="6" t="s">
        <v>1347</v>
      </c>
    </row>
    <row r="24" customHeight="1" spans="1:1">
      <c r="A24" s="7" t="str">
        <f>"填表日期："&amp;YEAR(基本信息输入表!$O$47)&amp;"年"&amp;MONTH(基本信息输入表!$O$47)&amp;"月"&amp;DAY(基本信息输入表!$O$47)&amp;"日"</f>
        <v>填表日期：2025年2月22日</v>
      </c>
    </row>
  </sheetData>
  <mergeCells count="16">
    <mergeCell ref="A2:I2"/>
    <mergeCell ref="A3:I3"/>
    <mergeCell ref="H4:I4"/>
    <mergeCell ref="H5:I5"/>
    <mergeCell ref="A20:B20"/>
    <mergeCell ref="A21:B21"/>
    <mergeCell ref="A22:B22"/>
    <mergeCell ref="A6:A7"/>
    <mergeCell ref="B6:B7"/>
    <mergeCell ref="C6:C7"/>
    <mergeCell ref="D6:D7"/>
    <mergeCell ref="E6:E7"/>
    <mergeCell ref="F6:F7"/>
    <mergeCell ref="G6:G7"/>
    <mergeCell ref="H6:H7"/>
    <mergeCell ref="I6:I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zoomScale="96" zoomScaleNormal="96" workbookViewId="0">
      <selection activeCell="U622" sqref="U622"/>
    </sheetView>
  </sheetViews>
  <sheetFormatPr defaultColWidth="9" defaultRowHeight="15.75" customHeight="1"/>
  <cols>
    <col min="1" max="1" width="4.7" style="7" customWidth="1"/>
    <col min="2" max="2" width="18.7" style="7" customWidth="1"/>
    <col min="3" max="3" width="8.2" style="7" customWidth="1"/>
    <col min="4" max="4" width="11.2" style="7" customWidth="1"/>
    <col min="5" max="5" width="12.7" style="7" customWidth="1"/>
    <col min="6" max="8" width="8" style="7" customWidth="1"/>
    <col min="9" max="9" width="10.2" style="7" customWidth="1"/>
    <col min="10" max="10" width="15" style="7" customWidth="1"/>
    <col min="11" max="11" width="9.7" style="7" customWidth="1"/>
    <col min="12" max="12" width="7.7" style="7" customWidth="1"/>
    <col min="13" max="13" width="10.2" style="7" customWidth="1"/>
    <col min="14" max="14" width="24.2" style="7" customWidth="1"/>
    <col min="15" max="16" width="9" style="6" customWidth="1"/>
    <col min="17" max="18" width="9" style="7" customWidth="1"/>
    <col min="19" max="16384" width="9" style="7"/>
  </cols>
  <sheetData>
    <row r="1" customHeight="1" spans="1:1">
      <c r="A1" s="8" t="s">
        <v>0</v>
      </c>
    </row>
    <row r="2" s="5" customFormat="1" ht="30" customHeight="1" spans="1:16">
      <c r="A2" s="9" t="s">
        <v>70</v>
      </c>
      <c r="O2" s="10"/>
      <c r="P2" s="10"/>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1408</v>
      </c>
    </row>
    <row r="5" customHeight="1" spans="1:13">
      <c r="A5" s="7" t="str">
        <f>基本信息输入表!K6&amp;"："&amp;基本信息输入表!M6</f>
        <v>产权持有单位：中国石油天然气股份有限公司塔里木油田分公司塔西南勘探开发公司</v>
      </c>
      <c r="L5" s="81" t="s">
        <v>847</v>
      </c>
      <c r="M5" s="13"/>
    </row>
    <row r="6" s="6" customFormat="1" customHeight="1" spans="1:17">
      <c r="A6" s="33" t="s">
        <v>4</v>
      </c>
      <c r="B6" s="33" t="s">
        <v>779</v>
      </c>
      <c r="C6" s="33" t="s">
        <v>780</v>
      </c>
      <c r="D6" s="33" t="s">
        <v>781</v>
      </c>
      <c r="E6" s="33" t="s">
        <v>1409</v>
      </c>
      <c r="F6" s="33" t="s">
        <v>1410</v>
      </c>
      <c r="G6" s="33" t="s">
        <v>1411</v>
      </c>
      <c r="H6" s="33" t="s">
        <v>1412</v>
      </c>
      <c r="I6" s="273" t="s">
        <v>766</v>
      </c>
      <c r="J6" s="89" t="s">
        <v>948</v>
      </c>
      <c r="K6" s="33" t="s">
        <v>7</v>
      </c>
      <c r="L6" s="33" t="s">
        <v>729</v>
      </c>
      <c r="M6" s="33" t="s">
        <v>176</v>
      </c>
      <c r="N6" s="33" t="s">
        <v>1413</v>
      </c>
      <c r="O6" s="33" t="s">
        <v>1343</v>
      </c>
      <c r="P6" s="89" t="s">
        <v>1414</v>
      </c>
      <c r="Q6" s="89" t="s">
        <v>1415</v>
      </c>
    </row>
    <row r="7" ht="12.75" customHeight="1" spans="1:17">
      <c r="A7" s="90"/>
      <c r="B7" s="90"/>
      <c r="C7" s="90"/>
      <c r="D7" s="90"/>
      <c r="E7" s="90"/>
      <c r="F7" s="90"/>
      <c r="G7" s="90"/>
      <c r="H7" s="90"/>
      <c r="I7" s="90"/>
      <c r="J7" s="90"/>
      <c r="K7" s="90"/>
      <c r="L7" s="90"/>
      <c r="M7" s="90"/>
      <c r="N7" s="90"/>
      <c r="O7" s="90"/>
      <c r="P7" s="90"/>
      <c r="Q7" s="90"/>
    </row>
    <row r="8" ht="12.75" customHeight="1" spans="1:17">
      <c r="A8" s="216" t="str">
        <f t="shared" ref="A8" si="0">IF(B8="","",ROW()-7)</f>
        <v/>
      </c>
      <c r="B8" s="18"/>
      <c r="C8" s="19"/>
      <c r="D8" s="17"/>
      <c r="E8" s="36"/>
      <c r="F8" s="18"/>
      <c r="G8" s="18"/>
      <c r="H8" s="20"/>
      <c r="I8" s="20"/>
      <c r="J8" s="20"/>
      <c r="K8" s="20"/>
      <c r="L8" s="20" t="str">
        <f t="shared" ref="L8" si="1">IF(I8-J8=0,"",(K8-I8+J8)/(I8-J8)*100)</f>
        <v/>
      </c>
      <c r="M8" s="18"/>
      <c r="N8" s="101"/>
      <c r="O8" s="33"/>
      <c r="P8" s="33"/>
      <c r="Q8" s="39"/>
    </row>
    <row r="9" ht="12.75" customHeight="1" spans="1:17">
      <c r="A9" s="216"/>
      <c r="B9" s="18"/>
      <c r="C9" s="19"/>
      <c r="D9" s="17"/>
      <c r="E9" s="36"/>
      <c r="F9" s="18"/>
      <c r="G9" s="18"/>
      <c r="H9" s="20"/>
      <c r="I9" s="20"/>
      <c r="J9" s="20"/>
      <c r="K9" s="20"/>
      <c r="L9" s="20" t="str">
        <f t="shared" ref="L9:L18" si="2">IF(I9-J9=0,"",(K9-I9+J9)/(I9-J9)*100)</f>
        <v/>
      </c>
      <c r="M9" s="18"/>
      <c r="N9" s="101"/>
      <c r="O9" s="33"/>
      <c r="P9" s="33"/>
      <c r="Q9" s="39"/>
    </row>
    <row r="10" ht="12.75" customHeight="1" spans="1:17">
      <c r="A10" s="216"/>
      <c r="B10" s="18"/>
      <c r="C10" s="19"/>
      <c r="D10" s="17"/>
      <c r="E10" s="36"/>
      <c r="F10" s="18"/>
      <c r="G10" s="18"/>
      <c r="H10" s="20"/>
      <c r="I10" s="20"/>
      <c r="J10" s="20"/>
      <c r="K10" s="20"/>
      <c r="L10" s="20" t="str">
        <f t="shared" si="2"/>
        <v/>
      </c>
      <c r="M10" s="18"/>
      <c r="N10" s="101"/>
      <c r="O10" s="33"/>
      <c r="P10" s="33"/>
      <c r="Q10" s="39"/>
    </row>
    <row r="11" ht="12.75" customHeight="1" spans="1:17">
      <c r="A11" s="216"/>
      <c r="B11" s="18"/>
      <c r="C11" s="19"/>
      <c r="D11" s="17"/>
      <c r="E11" s="36"/>
      <c r="F11" s="18"/>
      <c r="G11" s="18"/>
      <c r="H11" s="20"/>
      <c r="I11" s="20"/>
      <c r="J11" s="20"/>
      <c r="K11" s="20"/>
      <c r="L11" s="20" t="str">
        <f t="shared" si="2"/>
        <v/>
      </c>
      <c r="M11" s="18"/>
      <c r="N11" s="101"/>
      <c r="O11" s="33"/>
      <c r="P11" s="33"/>
      <c r="Q11" s="39"/>
    </row>
    <row r="12" ht="12.75" customHeight="1" spans="1:17">
      <c r="A12" s="216"/>
      <c r="B12" s="18"/>
      <c r="C12" s="19"/>
      <c r="D12" s="17"/>
      <c r="E12" s="36"/>
      <c r="F12" s="18"/>
      <c r="G12" s="18"/>
      <c r="H12" s="20"/>
      <c r="I12" s="20"/>
      <c r="J12" s="20"/>
      <c r="K12" s="20"/>
      <c r="L12" s="20" t="str">
        <f t="shared" si="2"/>
        <v/>
      </c>
      <c r="M12" s="18"/>
      <c r="N12" s="101"/>
      <c r="O12" s="33"/>
      <c r="P12" s="33"/>
      <c r="Q12" s="39"/>
    </row>
    <row r="13" ht="12.75" customHeight="1" spans="1:17">
      <c r="A13" s="216"/>
      <c r="B13" s="18"/>
      <c r="C13" s="19"/>
      <c r="D13" s="17"/>
      <c r="E13" s="36"/>
      <c r="F13" s="18"/>
      <c r="G13" s="18"/>
      <c r="H13" s="20"/>
      <c r="I13" s="20"/>
      <c r="J13" s="20"/>
      <c r="K13" s="20"/>
      <c r="L13" s="20" t="str">
        <f t="shared" si="2"/>
        <v/>
      </c>
      <c r="M13" s="18"/>
      <c r="N13" s="101"/>
      <c r="O13" s="33"/>
      <c r="P13" s="33"/>
      <c r="Q13" s="39"/>
    </row>
    <row r="14" ht="12.75" customHeight="1" spans="1:17">
      <c r="A14" s="216"/>
      <c r="B14" s="18"/>
      <c r="C14" s="19"/>
      <c r="D14" s="17"/>
      <c r="E14" s="36"/>
      <c r="F14" s="18"/>
      <c r="G14" s="18"/>
      <c r="H14" s="20"/>
      <c r="I14" s="20"/>
      <c r="J14" s="20"/>
      <c r="K14" s="20"/>
      <c r="L14" s="20" t="str">
        <f t="shared" si="2"/>
        <v/>
      </c>
      <c r="M14" s="18"/>
      <c r="N14" s="101"/>
      <c r="O14" s="33"/>
      <c r="P14" s="33"/>
      <c r="Q14" s="39"/>
    </row>
    <row r="15" ht="12.75" customHeight="1" spans="1:17">
      <c r="A15" s="216"/>
      <c r="B15" s="18"/>
      <c r="C15" s="19"/>
      <c r="D15" s="17"/>
      <c r="E15" s="36"/>
      <c r="F15" s="18"/>
      <c r="G15" s="18"/>
      <c r="H15" s="20"/>
      <c r="I15" s="20"/>
      <c r="J15" s="20"/>
      <c r="K15" s="20"/>
      <c r="L15" s="20" t="str">
        <f t="shared" si="2"/>
        <v/>
      </c>
      <c r="M15" s="18"/>
      <c r="N15" s="101"/>
      <c r="O15" s="33"/>
      <c r="P15" s="33"/>
      <c r="Q15" s="39"/>
    </row>
    <row r="16" ht="12.75" customHeight="1" spans="1:17">
      <c r="A16" s="216"/>
      <c r="B16" s="18"/>
      <c r="C16" s="19"/>
      <c r="D16" s="17"/>
      <c r="E16" s="36"/>
      <c r="F16" s="18"/>
      <c r="G16" s="18"/>
      <c r="H16" s="20"/>
      <c r="I16" s="20"/>
      <c r="J16" s="20"/>
      <c r="K16" s="20"/>
      <c r="L16" s="20" t="str">
        <f t="shared" si="2"/>
        <v/>
      </c>
      <c r="M16" s="18"/>
      <c r="N16" s="101"/>
      <c r="O16" s="33"/>
      <c r="P16" s="33"/>
      <c r="Q16" s="39"/>
    </row>
    <row r="17" ht="12.75" customHeight="1" spans="1:17">
      <c r="A17" s="216"/>
      <c r="B17" s="18"/>
      <c r="C17" s="19"/>
      <c r="D17" s="17"/>
      <c r="E17" s="36"/>
      <c r="F17" s="18"/>
      <c r="G17" s="18"/>
      <c r="H17" s="20"/>
      <c r="I17" s="20"/>
      <c r="J17" s="20"/>
      <c r="K17" s="20"/>
      <c r="L17" s="20" t="str">
        <f t="shared" si="2"/>
        <v/>
      </c>
      <c r="M17" s="18"/>
      <c r="N17" s="101"/>
      <c r="O17" s="33"/>
      <c r="P17" s="33"/>
      <c r="Q17" s="39"/>
    </row>
    <row r="18" ht="12.75" customHeight="1" spans="1:17">
      <c r="A18" s="216"/>
      <c r="B18" s="18"/>
      <c r="C18" s="19"/>
      <c r="D18" s="17"/>
      <c r="E18" s="36"/>
      <c r="F18" s="18"/>
      <c r="G18" s="18"/>
      <c r="H18" s="20"/>
      <c r="I18" s="20"/>
      <c r="J18" s="20"/>
      <c r="K18" s="20"/>
      <c r="L18" s="20" t="str">
        <f t="shared" si="2"/>
        <v/>
      </c>
      <c r="M18" s="18"/>
      <c r="N18" s="101"/>
      <c r="O18" s="33"/>
      <c r="P18" s="33"/>
      <c r="Q18" s="39"/>
    </row>
    <row r="19" ht="12.75" customHeight="1" spans="1:17">
      <c r="A19" s="216" t="str">
        <f t="shared" ref="A19" si="3">IF(B19="","",ROW()-7)</f>
        <v/>
      </c>
      <c r="B19" s="18"/>
      <c r="C19" s="19"/>
      <c r="D19" s="17"/>
      <c r="E19" s="36"/>
      <c r="F19" s="18"/>
      <c r="G19" s="18"/>
      <c r="H19" s="20"/>
      <c r="I19" s="20"/>
      <c r="J19" s="20"/>
      <c r="K19" s="20"/>
      <c r="L19" s="20" t="str">
        <f t="shared" ref="L19:L22" si="4">IF(I19-J19=0,"",(K19-I19+J19)/(I19-J19)*100)</f>
        <v/>
      </c>
      <c r="M19" s="18"/>
      <c r="N19" s="101"/>
      <c r="O19" s="33"/>
      <c r="P19" s="33"/>
      <c r="Q19" s="39"/>
    </row>
    <row r="20" ht="12.75" customHeight="1" spans="1:17">
      <c r="A20" s="47" t="s">
        <v>1416</v>
      </c>
      <c r="B20" s="72"/>
      <c r="C20" s="46"/>
      <c r="D20" s="17"/>
      <c r="E20" s="36"/>
      <c r="F20" s="18"/>
      <c r="G20" s="18"/>
      <c r="H20" s="20"/>
      <c r="I20" s="20">
        <f>SUM(I7:I19)</f>
        <v>0</v>
      </c>
      <c r="J20" s="20">
        <f>SUM(J8:J19)</f>
        <v>0</v>
      </c>
      <c r="K20" s="20">
        <f>SUM(K7:K19)</f>
        <v>0</v>
      </c>
      <c r="L20" s="20" t="str">
        <f t="shared" si="4"/>
        <v/>
      </c>
      <c r="M20" s="18"/>
      <c r="N20" s="20"/>
      <c r="O20" s="33"/>
      <c r="P20" s="33"/>
      <c r="Q20" s="39"/>
    </row>
    <row r="21" ht="12.75" customHeight="1" spans="1:17">
      <c r="A21" s="47" t="s">
        <v>72</v>
      </c>
      <c r="B21" s="72"/>
      <c r="C21" s="46"/>
      <c r="D21" s="17"/>
      <c r="E21" s="36"/>
      <c r="F21" s="18"/>
      <c r="G21" s="18"/>
      <c r="H21" s="20"/>
      <c r="I21" s="20">
        <f>J20</f>
        <v>0</v>
      </c>
      <c r="J21" s="20"/>
      <c r="K21" s="20"/>
      <c r="L21" s="20"/>
      <c r="M21" s="18"/>
      <c r="N21" s="20"/>
      <c r="O21" s="33"/>
      <c r="P21" s="33"/>
      <c r="Q21" s="39"/>
    </row>
    <row r="22" customHeight="1" spans="1:17">
      <c r="A22" s="21" t="s">
        <v>777</v>
      </c>
      <c r="B22" s="22"/>
      <c r="C22" s="21"/>
      <c r="D22" s="21"/>
      <c r="E22" s="21"/>
      <c r="F22" s="21"/>
      <c r="G22" s="21"/>
      <c r="H22" s="21"/>
      <c r="I22" s="28">
        <f>I20-I21</f>
        <v>0</v>
      </c>
      <c r="J22" s="28"/>
      <c r="K22" s="28">
        <f>K20</f>
        <v>0</v>
      </c>
      <c r="L22" s="20" t="str">
        <f t="shared" si="4"/>
        <v/>
      </c>
      <c r="M22" s="24"/>
      <c r="N22" s="39"/>
      <c r="O22" s="33"/>
      <c r="P22" s="33"/>
      <c r="Q22" s="39"/>
    </row>
    <row r="23" customHeight="1" spans="1:18">
      <c r="A23" s="7" t="str">
        <f>基本信息输入表!$K$6&amp;"填表人："&amp;基本信息输入表!$M$48</f>
        <v>产权持有单位填表人：刘亚鑫</v>
      </c>
      <c r="K23" s="7" t="str">
        <f>"评估人员："&amp;基本信息输入表!$Q$48</f>
        <v>评估人员：王庆国</v>
      </c>
      <c r="R23" s="7" t="s">
        <v>159</v>
      </c>
    </row>
    <row r="24" customHeight="1" spans="1:18">
      <c r="A24" s="7" t="str">
        <f>"填表日期："&amp;YEAR(基本信息输入表!$O$48)&amp;"年"&amp;MONTH(基本信息输入表!$O$48)&amp;"月"&amp;DAY(基本信息输入表!$O$48)&amp;"日"</f>
        <v>填表日期：2025年2月22日</v>
      </c>
      <c r="R24" s="7" t="s">
        <v>1347</v>
      </c>
    </row>
    <row r="25" customHeight="1" spans="14:14">
      <c r="N25" s="41"/>
    </row>
  </sheetData>
  <mergeCells count="24">
    <mergeCell ref="A2:M2"/>
    <mergeCell ref="A3:M3"/>
    <mergeCell ref="L4:M4"/>
    <mergeCell ref="L5:M5"/>
    <mergeCell ref="A20:B20"/>
    <mergeCell ref="A21:B21"/>
    <mergeCell ref="A22:B22"/>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showGridLines="0" zoomScale="96" zoomScaleNormal="96" workbookViewId="0">
      <selection activeCell="U622" sqref="U622"/>
    </sheetView>
  </sheetViews>
  <sheetFormatPr defaultColWidth="9" defaultRowHeight="15.75" customHeight="1"/>
  <cols>
    <col min="1" max="1" width="5.7" style="7" customWidth="1"/>
    <col min="2" max="2" width="15.2" style="7" customWidth="1"/>
    <col min="3" max="4" width="11.2" style="7" customWidth="1"/>
    <col min="5" max="7" width="8" style="7" customWidth="1"/>
    <col min="8" max="8" width="9.7" style="7" customWidth="1"/>
    <col min="9" max="9" width="6.7" style="7" customWidth="1"/>
    <col min="10" max="10" width="10.5" style="7" customWidth="1"/>
    <col min="11" max="11" width="15" style="7" customWidth="1"/>
    <col min="12" max="12" width="9.7" style="7" customWidth="1"/>
    <col min="13" max="13" width="7.7" style="7" customWidth="1"/>
    <col min="14" max="14" width="9" style="7" customWidth="1"/>
    <col min="15" max="15" width="9" style="6" customWidth="1"/>
    <col min="16" max="17" width="9" style="7" customWidth="1"/>
    <col min="18" max="16384" width="9" style="7"/>
  </cols>
  <sheetData>
    <row r="1" customHeight="1" spans="1:1">
      <c r="A1" s="8" t="s">
        <v>0</v>
      </c>
    </row>
    <row r="2" s="5" customFormat="1" ht="30" customHeight="1" spans="1:15">
      <c r="A2" s="9" t="s">
        <v>74</v>
      </c>
      <c r="O2" s="10"/>
    </row>
    <row r="3" customHeight="1" spans="1:1">
      <c r="A3" s="6" t="str">
        <f>"评估基准日："&amp;TEXT(基本信息输入表!M7,"yyyy年mm月dd日")</f>
        <v>评估基准日：2025年02月20日</v>
      </c>
    </row>
    <row r="4" ht="14.25" customHeight="1" spans="1:14">
      <c r="A4" s="6"/>
      <c r="B4" s="6"/>
      <c r="C4" s="6"/>
      <c r="D4" s="6"/>
      <c r="E4" s="6"/>
      <c r="F4" s="6"/>
      <c r="G4" s="6"/>
      <c r="H4" s="6"/>
      <c r="I4" s="6"/>
      <c r="J4" s="6"/>
      <c r="K4" s="6"/>
      <c r="L4" s="6"/>
      <c r="M4" s="6"/>
      <c r="N4" s="11" t="s">
        <v>1417</v>
      </c>
    </row>
    <row r="5" customHeight="1" spans="1:14">
      <c r="A5" s="7" t="str">
        <f>基本信息输入表!K6&amp;"："&amp;基本信息输入表!M6</f>
        <v>产权持有单位：中国石油天然气股份有限公司塔里木油田分公司塔西南勘探开发公司</v>
      </c>
      <c r="N5" s="11" t="s">
        <v>1326</v>
      </c>
    </row>
    <row r="6" s="6" customFormat="1" customHeight="1" spans="1:14">
      <c r="A6" s="70" t="s">
        <v>4</v>
      </c>
      <c r="B6" s="70" t="s">
        <v>779</v>
      </c>
      <c r="C6" s="70" t="s">
        <v>1418</v>
      </c>
      <c r="D6" s="70" t="s">
        <v>1419</v>
      </c>
      <c r="E6" s="70" t="s">
        <v>780</v>
      </c>
      <c r="F6" s="70" t="s">
        <v>1420</v>
      </c>
      <c r="G6" s="70" t="s">
        <v>905</v>
      </c>
      <c r="H6" s="70" t="s">
        <v>1421</v>
      </c>
      <c r="I6" s="70" t="s">
        <v>1422</v>
      </c>
      <c r="J6" s="193" t="s">
        <v>766</v>
      </c>
      <c r="K6" s="70" t="s">
        <v>948</v>
      </c>
      <c r="L6" s="15" t="s">
        <v>7</v>
      </c>
      <c r="M6" s="15" t="s">
        <v>729</v>
      </c>
      <c r="N6" s="15" t="s">
        <v>176</v>
      </c>
    </row>
    <row r="7" ht="12.75" customHeight="1" spans="1:15">
      <c r="A7" s="86"/>
      <c r="B7" s="86"/>
      <c r="C7" s="86"/>
      <c r="D7" s="86"/>
      <c r="E7" s="86"/>
      <c r="F7" s="87"/>
      <c r="G7" s="86"/>
      <c r="H7" s="86"/>
      <c r="I7" s="86"/>
      <c r="J7" s="86"/>
      <c r="K7" s="87"/>
      <c r="L7" s="86"/>
      <c r="M7" s="86"/>
      <c r="N7" s="86"/>
      <c r="O7" s="6" t="s">
        <v>1343</v>
      </c>
    </row>
    <row r="8" ht="12.75" customHeight="1" spans="1:14">
      <c r="A8" s="17" t="str">
        <f t="shared" ref="A8" si="0">IF(B8="","",ROW()-7)</f>
        <v/>
      </c>
      <c r="B8" s="18"/>
      <c r="C8" s="18"/>
      <c r="D8" s="17"/>
      <c r="E8" s="19"/>
      <c r="F8" s="267"/>
      <c r="G8" s="47"/>
      <c r="H8" s="20"/>
      <c r="I8" s="20"/>
      <c r="J8" s="20"/>
      <c r="K8" s="20"/>
      <c r="L8" s="20"/>
      <c r="M8" s="20" t="str">
        <f t="shared" ref="M8" si="1">IF(J8-K8=0,"",(L8-J8+K8)/(J8-K8)*100)</f>
        <v/>
      </c>
      <c r="N8" s="18"/>
    </row>
    <row r="9" ht="12.75" customHeight="1" spans="1:14">
      <c r="A9" s="17"/>
      <c r="B9" s="18"/>
      <c r="C9" s="18"/>
      <c r="D9" s="17"/>
      <c r="E9" s="19"/>
      <c r="F9" s="267"/>
      <c r="G9" s="47"/>
      <c r="H9" s="20"/>
      <c r="I9" s="20"/>
      <c r="J9" s="20"/>
      <c r="K9" s="20"/>
      <c r="L9" s="20"/>
      <c r="M9" s="20" t="str">
        <f t="shared" ref="M9:M18" si="2">IF(J9-K9=0,"",(L9-J9+K9)/(J9-K9)*100)</f>
        <v/>
      </c>
      <c r="N9" s="18"/>
    </row>
    <row r="10" ht="12.75" customHeight="1" spans="1:14">
      <c r="A10" s="17"/>
      <c r="B10" s="18"/>
      <c r="C10" s="18"/>
      <c r="D10" s="17"/>
      <c r="E10" s="19"/>
      <c r="F10" s="267"/>
      <c r="G10" s="47"/>
      <c r="H10" s="20"/>
      <c r="I10" s="20"/>
      <c r="J10" s="20"/>
      <c r="K10" s="20"/>
      <c r="L10" s="20"/>
      <c r="M10" s="20" t="str">
        <f t="shared" si="2"/>
        <v/>
      </c>
      <c r="N10" s="18"/>
    </row>
    <row r="11" ht="12.75" customHeight="1" spans="1:14">
      <c r="A11" s="17"/>
      <c r="B11" s="18"/>
      <c r="C11" s="18"/>
      <c r="D11" s="17"/>
      <c r="E11" s="19"/>
      <c r="F11" s="267"/>
      <c r="G11" s="47"/>
      <c r="H11" s="20"/>
      <c r="I11" s="20"/>
      <c r="J11" s="20"/>
      <c r="K11" s="20"/>
      <c r="L11" s="20"/>
      <c r="M11" s="20" t="str">
        <f t="shared" si="2"/>
        <v/>
      </c>
      <c r="N11" s="18"/>
    </row>
    <row r="12" ht="12.75" customHeight="1" spans="1:14">
      <c r="A12" s="17"/>
      <c r="B12" s="18"/>
      <c r="C12" s="18"/>
      <c r="D12" s="17"/>
      <c r="E12" s="19"/>
      <c r="F12" s="267"/>
      <c r="G12" s="47"/>
      <c r="H12" s="20"/>
      <c r="I12" s="20"/>
      <c r="J12" s="20"/>
      <c r="K12" s="20"/>
      <c r="L12" s="20"/>
      <c r="M12" s="20" t="str">
        <f t="shared" si="2"/>
        <v/>
      </c>
      <c r="N12" s="18"/>
    </row>
    <row r="13" ht="12.75" customHeight="1" spans="1:14">
      <c r="A13" s="17"/>
      <c r="B13" s="18"/>
      <c r="C13" s="18"/>
      <c r="D13" s="17"/>
      <c r="E13" s="19"/>
      <c r="F13" s="267"/>
      <c r="G13" s="47"/>
      <c r="H13" s="20"/>
      <c r="I13" s="20"/>
      <c r="J13" s="20"/>
      <c r="K13" s="20"/>
      <c r="L13" s="20"/>
      <c r="M13" s="20" t="str">
        <f t="shared" si="2"/>
        <v/>
      </c>
      <c r="N13" s="18"/>
    </row>
    <row r="14" ht="12.75" customHeight="1" spans="1:14">
      <c r="A14" s="17"/>
      <c r="B14" s="18"/>
      <c r="C14" s="18"/>
      <c r="D14" s="17"/>
      <c r="E14" s="19"/>
      <c r="F14" s="267"/>
      <c r="G14" s="47"/>
      <c r="H14" s="20"/>
      <c r="I14" s="20"/>
      <c r="J14" s="20"/>
      <c r="K14" s="20"/>
      <c r="L14" s="20"/>
      <c r="M14" s="20" t="str">
        <f t="shared" si="2"/>
        <v/>
      </c>
      <c r="N14" s="18"/>
    </row>
    <row r="15" ht="12.75" customHeight="1" spans="1:14">
      <c r="A15" s="17"/>
      <c r="B15" s="18"/>
      <c r="C15" s="18"/>
      <c r="D15" s="17"/>
      <c r="E15" s="19"/>
      <c r="F15" s="267"/>
      <c r="G15" s="47"/>
      <c r="H15" s="20"/>
      <c r="I15" s="20"/>
      <c r="J15" s="20"/>
      <c r="K15" s="20"/>
      <c r="L15" s="20"/>
      <c r="M15" s="20" t="str">
        <f t="shared" si="2"/>
        <v/>
      </c>
      <c r="N15" s="18"/>
    </row>
    <row r="16" ht="12.75" customHeight="1" spans="1:14">
      <c r="A16" s="17"/>
      <c r="B16" s="18"/>
      <c r="C16" s="18"/>
      <c r="D16" s="17"/>
      <c r="E16" s="19"/>
      <c r="F16" s="267"/>
      <c r="G16" s="47"/>
      <c r="H16" s="20"/>
      <c r="I16" s="20"/>
      <c r="J16" s="20"/>
      <c r="K16" s="20"/>
      <c r="L16" s="20"/>
      <c r="M16" s="20" t="str">
        <f t="shared" si="2"/>
        <v/>
      </c>
      <c r="N16" s="18"/>
    </row>
    <row r="17" ht="12.75" customHeight="1" spans="1:14">
      <c r="A17" s="17"/>
      <c r="B17" s="18"/>
      <c r="C17" s="18"/>
      <c r="D17" s="17"/>
      <c r="E17" s="19"/>
      <c r="F17" s="267"/>
      <c r="G17" s="47"/>
      <c r="H17" s="20"/>
      <c r="I17" s="20"/>
      <c r="J17" s="20"/>
      <c r="K17" s="20"/>
      <c r="L17" s="20"/>
      <c r="M17" s="20" t="str">
        <f t="shared" si="2"/>
        <v/>
      </c>
      <c r="N17" s="18"/>
    </row>
    <row r="18" ht="12.75" customHeight="1" spans="1:14">
      <c r="A18" s="17"/>
      <c r="B18" s="18"/>
      <c r="C18" s="18"/>
      <c r="D18" s="17"/>
      <c r="E18" s="19"/>
      <c r="F18" s="267"/>
      <c r="G18" s="47"/>
      <c r="H18" s="20"/>
      <c r="I18" s="20"/>
      <c r="J18" s="20"/>
      <c r="K18" s="20"/>
      <c r="L18" s="20"/>
      <c r="M18" s="20" t="str">
        <f t="shared" si="2"/>
        <v/>
      </c>
      <c r="N18" s="18"/>
    </row>
    <row r="19" ht="12.75" customHeight="1" spans="1:14">
      <c r="A19" s="17" t="str">
        <f t="shared" ref="A19" si="3">IF(B19="","",ROW()-7)</f>
        <v/>
      </c>
      <c r="B19" s="18"/>
      <c r="C19" s="18"/>
      <c r="D19" s="17"/>
      <c r="E19" s="19"/>
      <c r="F19" s="267"/>
      <c r="G19" s="47"/>
      <c r="H19" s="20"/>
      <c r="I19" s="20"/>
      <c r="J19" s="20"/>
      <c r="K19" s="20"/>
      <c r="L19" s="20"/>
      <c r="M19" s="20" t="str">
        <f t="shared" ref="M19:M22" si="4">IF(J19-K19=0,"",(L19-J19+K19)/(J19-K19)*100)</f>
        <v/>
      </c>
      <c r="N19" s="18"/>
    </row>
    <row r="20" ht="12.75" customHeight="1" spans="1:14">
      <c r="A20" s="102" t="s">
        <v>1423</v>
      </c>
      <c r="B20" s="104"/>
      <c r="C20" s="18"/>
      <c r="D20" s="17"/>
      <c r="E20" s="46"/>
      <c r="F20" s="267"/>
      <c r="G20" s="47"/>
      <c r="H20" s="20"/>
      <c r="I20" s="20"/>
      <c r="J20" s="20">
        <f>SUM(J8:J19)</f>
        <v>0</v>
      </c>
      <c r="K20" s="20">
        <f>SUM(K8:K19)</f>
        <v>0</v>
      </c>
      <c r="L20" s="20">
        <f>SUM(L8:L19)</f>
        <v>0</v>
      </c>
      <c r="M20" s="20" t="str">
        <f t="shared" si="4"/>
        <v/>
      </c>
      <c r="N20" s="18"/>
    </row>
    <row r="21" ht="12.75" customHeight="1" spans="1:14">
      <c r="A21" s="102" t="s">
        <v>76</v>
      </c>
      <c r="B21" s="104"/>
      <c r="C21" s="18"/>
      <c r="D21" s="17"/>
      <c r="E21" s="46"/>
      <c r="F21" s="267"/>
      <c r="G21" s="47"/>
      <c r="H21" s="20"/>
      <c r="I21" s="20"/>
      <c r="J21" s="20">
        <f>K20</f>
        <v>0</v>
      </c>
      <c r="K21" s="20"/>
      <c r="L21" s="20"/>
      <c r="M21" s="20"/>
      <c r="N21" s="18"/>
    </row>
    <row r="22" customHeight="1" spans="1:14">
      <c r="A22" s="21" t="s">
        <v>77</v>
      </c>
      <c r="B22" s="22"/>
      <c r="C22" s="23"/>
      <c r="D22" s="23"/>
      <c r="E22" s="28"/>
      <c r="F22" s="272"/>
      <c r="G22" s="28"/>
      <c r="H22" s="28"/>
      <c r="I22" s="24"/>
      <c r="J22" s="23">
        <f>J20-J21</f>
        <v>0</v>
      </c>
      <c r="K22" s="23"/>
      <c r="L22" s="28">
        <f>L20</f>
        <v>0</v>
      </c>
      <c r="M22" s="20" t="str">
        <f t="shared" si="4"/>
        <v/>
      </c>
      <c r="N22" s="24"/>
    </row>
    <row r="23" customHeight="1" spans="1:15">
      <c r="A23" s="7" t="str">
        <f>基本信息输入表!$K$6&amp;"填表人："&amp;基本信息输入表!$M$49</f>
        <v>产权持有单位填表人：刘亚鑫</v>
      </c>
      <c r="L23" s="7" t="str">
        <f>"评估人员："&amp;基本信息输入表!$Q$49</f>
        <v>评估人员：王庆国</v>
      </c>
      <c r="O23" s="6" t="s">
        <v>1347</v>
      </c>
    </row>
    <row r="24" customHeight="1" spans="1:1">
      <c r="A24" s="7" t="str">
        <f>"填表日期："&amp;YEAR(基本信息输入表!$O$49)&amp;"年"&amp;MONTH(基本信息输入表!$O$49)&amp;"月"&amp;DAY(基本信息输入表!$O$49)&amp;"日"</f>
        <v>填表日期：2025年2月22日</v>
      </c>
    </row>
  </sheetData>
  <mergeCells count="19">
    <mergeCell ref="A2:N2"/>
    <mergeCell ref="A3:N3"/>
    <mergeCell ref="A20:B20"/>
    <mergeCell ref="A21:B21"/>
    <mergeCell ref="A22:B22"/>
    <mergeCell ref="A6:A7"/>
    <mergeCell ref="B6:B7"/>
    <mergeCell ref="C6:C7"/>
    <mergeCell ref="D6:D7"/>
    <mergeCell ref="E6:E7"/>
    <mergeCell ref="F6:F7"/>
    <mergeCell ref="G6:G7"/>
    <mergeCell ref="H6:H7"/>
    <mergeCell ref="I6:I7"/>
    <mergeCell ref="J6:J7"/>
    <mergeCell ref="K6:K7"/>
    <mergeCell ref="L6:L7"/>
    <mergeCell ref="M6:M7"/>
    <mergeCell ref="N6:N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showGridLines="0" zoomScale="96" zoomScaleNormal="96" workbookViewId="0">
      <selection activeCell="U622" sqref="U622"/>
    </sheetView>
  </sheetViews>
  <sheetFormatPr defaultColWidth="9" defaultRowHeight="15.75" customHeight="1"/>
  <cols>
    <col min="1" max="1" width="9.7" style="7" customWidth="1"/>
    <col min="2" max="2" width="18" style="7" customWidth="1"/>
    <col min="3" max="7" width="8" style="7" customWidth="1"/>
    <col min="8" max="8" width="6.2" style="7" customWidth="1"/>
    <col min="9" max="9" width="8" style="7" customWidth="1"/>
    <col min="10" max="10" width="11.2" style="7" customWidth="1"/>
    <col min="11" max="11" width="8.2" style="7" customWidth="1"/>
    <col min="12" max="12" width="9.7" style="7" customWidth="1"/>
    <col min="13" max="13" width="7.7" style="7" customWidth="1"/>
    <col min="14" max="14" width="17" style="7" customWidth="1"/>
    <col min="15" max="15" width="9" style="6" customWidth="1"/>
    <col min="16" max="17" width="9" style="7" customWidth="1"/>
    <col min="18" max="16384" width="9" style="7"/>
  </cols>
  <sheetData>
    <row r="1" customHeight="1" spans="1:1">
      <c r="A1" s="8" t="s">
        <v>0</v>
      </c>
    </row>
    <row r="2" s="5" customFormat="1" ht="30" customHeight="1" spans="1:15">
      <c r="A2" s="9" t="s">
        <v>78</v>
      </c>
      <c r="O2" s="10"/>
    </row>
    <row r="3" customHeight="1" spans="1:1">
      <c r="A3" s="6" t="str">
        <f>"评估基准日："&amp;TEXT(基本信息输入表!M7,"yyyy年mm月dd日")</f>
        <v>评估基准日：2025年02月20日</v>
      </c>
    </row>
    <row r="4" ht="14.25" customHeight="1" spans="1:14">
      <c r="A4" s="6"/>
      <c r="B4" s="6"/>
      <c r="C4" s="6"/>
      <c r="D4" s="6"/>
      <c r="E4" s="6"/>
      <c r="F4" s="6"/>
      <c r="G4" s="6"/>
      <c r="H4" s="6"/>
      <c r="I4" s="6"/>
      <c r="J4" s="6"/>
      <c r="K4" s="6"/>
      <c r="L4" s="6"/>
      <c r="M4" s="6"/>
      <c r="N4" s="11" t="s">
        <v>1424</v>
      </c>
    </row>
    <row r="5" customHeight="1" spans="1:14">
      <c r="A5" s="7" t="str">
        <f>基本信息输入表!K6&amp;"："&amp;基本信息输入表!M6</f>
        <v>产权持有单位：中国石油天然气股份有限公司塔里木油田分公司塔西南勘探开发公司</v>
      </c>
      <c r="N5" s="11" t="s">
        <v>1326</v>
      </c>
    </row>
    <row r="6" s="6" customFormat="1" ht="12.75" customHeight="1" spans="1:14">
      <c r="A6" s="70" t="s">
        <v>4</v>
      </c>
      <c r="B6" s="70" t="s">
        <v>779</v>
      </c>
      <c r="C6" s="70" t="s">
        <v>1425</v>
      </c>
      <c r="D6" s="70" t="s">
        <v>1426</v>
      </c>
      <c r="E6" s="70" t="s">
        <v>780</v>
      </c>
      <c r="F6" s="70" t="s">
        <v>1420</v>
      </c>
      <c r="G6" s="70" t="s">
        <v>1338</v>
      </c>
      <c r="H6" s="70" t="s">
        <v>1421</v>
      </c>
      <c r="I6" s="70" t="s">
        <v>1427</v>
      </c>
      <c r="J6" s="193" t="s">
        <v>766</v>
      </c>
      <c r="K6" s="70" t="s">
        <v>948</v>
      </c>
      <c r="L6" s="70" t="s">
        <v>7</v>
      </c>
      <c r="M6" s="70" t="s">
        <v>729</v>
      </c>
      <c r="N6" s="70" t="s">
        <v>176</v>
      </c>
    </row>
    <row r="7" ht="12.75" customHeight="1" spans="1:15">
      <c r="A7" s="86"/>
      <c r="B7" s="86"/>
      <c r="C7" s="86"/>
      <c r="D7" s="86"/>
      <c r="E7" s="86"/>
      <c r="F7" s="87"/>
      <c r="G7" s="86"/>
      <c r="H7" s="86"/>
      <c r="I7" s="86"/>
      <c r="J7" s="86"/>
      <c r="K7" s="86"/>
      <c r="L7" s="86"/>
      <c r="M7" s="86"/>
      <c r="N7" s="86"/>
      <c r="O7" s="6" t="s">
        <v>1343</v>
      </c>
    </row>
    <row r="8" ht="12.75" customHeight="1" spans="1:14">
      <c r="A8" s="17" t="str">
        <f t="shared" ref="A8" si="0">IF(B8="","",ROW()-7)</f>
        <v/>
      </c>
      <c r="B8" s="18"/>
      <c r="C8" s="18"/>
      <c r="D8" s="17"/>
      <c r="E8" s="19"/>
      <c r="F8" s="267"/>
      <c r="G8" s="47"/>
      <c r="H8" s="20"/>
      <c r="I8" s="20"/>
      <c r="J8" s="20"/>
      <c r="K8" s="20"/>
      <c r="L8" s="20"/>
      <c r="M8" s="20" t="str">
        <f t="shared" ref="M8" si="1">IF(J8-K8=0,"",(L8-J8+K8)/(J8-K8)*100)</f>
        <v/>
      </c>
      <c r="N8" s="18"/>
    </row>
    <row r="9" ht="12.75" customHeight="1" spans="1:14">
      <c r="A9" s="17"/>
      <c r="B9" s="18"/>
      <c r="C9" s="18"/>
      <c r="D9" s="17"/>
      <c r="E9" s="19"/>
      <c r="F9" s="267"/>
      <c r="G9" s="47"/>
      <c r="H9" s="20"/>
      <c r="I9" s="20"/>
      <c r="J9" s="20"/>
      <c r="K9" s="20"/>
      <c r="L9" s="20"/>
      <c r="M9" s="20" t="str">
        <f t="shared" ref="M9:M18" si="2">IF(J9-K9=0,"",(L9-J9+K9)/(J9-K9)*100)</f>
        <v/>
      </c>
      <c r="N9" s="18"/>
    </row>
    <row r="10" ht="12.75" customHeight="1" spans="1:14">
      <c r="A10" s="17"/>
      <c r="B10" s="18"/>
      <c r="C10" s="18"/>
      <c r="D10" s="17"/>
      <c r="E10" s="19"/>
      <c r="F10" s="267"/>
      <c r="G10" s="47"/>
      <c r="H10" s="20"/>
      <c r="I10" s="20"/>
      <c r="J10" s="20"/>
      <c r="K10" s="20"/>
      <c r="L10" s="20"/>
      <c r="M10" s="20" t="str">
        <f t="shared" si="2"/>
        <v/>
      </c>
      <c r="N10" s="18"/>
    </row>
    <row r="11" ht="12.75" customHeight="1" spans="1:14">
      <c r="A11" s="17"/>
      <c r="B11" s="18"/>
      <c r="C11" s="18"/>
      <c r="D11" s="17"/>
      <c r="E11" s="19"/>
      <c r="F11" s="267"/>
      <c r="G11" s="47"/>
      <c r="H11" s="20"/>
      <c r="I11" s="20"/>
      <c r="J11" s="20"/>
      <c r="K11" s="20"/>
      <c r="L11" s="20"/>
      <c r="M11" s="20" t="str">
        <f t="shared" si="2"/>
        <v/>
      </c>
      <c r="N11" s="18"/>
    </row>
    <row r="12" ht="12.75" customHeight="1" spans="1:14">
      <c r="A12" s="17"/>
      <c r="B12" s="18"/>
      <c r="C12" s="18"/>
      <c r="D12" s="17"/>
      <c r="E12" s="19"/>
      <c r="F12" s="267"/>
      <c r="G12" s="47"/>
      <c r="H12" s="20"/>
      <c r="I12" s="20"/>
      <c r="J12" s="20"/>
      <c r="K12" s="20"/>
      <c r="L12" s="20"/>
      <c r="M12" s="20" t="str">
        <f t="shared" si="2"/>
        <v/>
      </c>
      <c r="N12" s="18"/>
    </row>
    <row r="13" ht="12.75" customHeight="1" spans="1:14">
      <c r="A13" s="17"/>
      <c r="B13" s="18"/>
      <c r="C13" s="18"/>
      <c r="D13" s="17"/>
      <c r="E13" s="19"/>
      <c r="F13" s="267"/>
      <c r="G13" s="47"/>
      <c r="H13" s="20"/>
      <c r="I13" s="20"/>
      <c r="J13" s="20"/>
      <c r="K13" s="20"/>
      <c r="L13" s="20"/>
      <c r="M13" s="20" t="str">
        <f t="shared" si="2"/>
        <v/>
      </c>
      <c r="N13" s="18"/>
    </row>
    <row r="14" ht="12.75" customHeight="1" spans="1:14">
      <c r="A14" s="17"/>
      <c r="B14" s="18"/>
      <c r="C14" s="18"/>
      <c r="D14" s="17"/>
      <c r="E14" s="19"/>
      <c r="F14" s="267"/>
      <c r="G14" s="47"/>
      <c r="H14" s="20"/>
      <c r="I14" s="20"/>
      <c r="J14" s="20"/>
      <c r="K14" s="20"/>
      <c r="L14" s="20"/>
      <c r="M14" s="20" t="str">
        <f t="shared" si="2"/>
        <v/>
      </c>
      <c r="N14" s="18"/>
    </row>
    <row r="15" ht="12.75" customHeight="1" spans="1:14">
      <c r="A15" s="17"/>
      <c r="B15" s="18"/>
      <c r="C15" s="18"/>
      <c r="D15" s="17"/>
      <c r="E15" s="19"/>
      <c r="F15" s="267"/>
      <c r="G15" s="47"/>
      <c r="H15" s="20"/>
      <c r="I15" s="20"/>
      <c r="J15" s="20"/>
      <c r="K15" s="20"/>
      <c r="L15" s="20"/>
      <c r="M15" s="20" t="str">
        <f t="shared" si="2"/>
        <v/>
      </c>
      <c r="N15" s="18"/>
    </row>
    <row r="16" ht="12.75" customHeight="1" spans="1:14">
      <c r="A16" s="17"/>
      <c r="B16" s="18"/>
      <c r="C16" s="18"/>
      <c r="D16" s="17"/>
      <c r="E16" s="19"/>
      <c r="F16" s="267"/>
      <c r="G16" s="47"/>
      <c r="H16" s="20"/>
      <c r="I16" s="20"/>
      <c r="J16" s="20"/>
      <c r="K16" s="20"/>
      <c r="L16" s="20"/>
      <c r="M16" s="20" t="str">
        <f t="shared" si="2"/>
        <v/>
      </c>
      <c r="N16" s="18"/>
    </row>
    <row r="17" ht="12.75" customHeight="1" spans="1:14">
      <c r="A17" s="17"/>
      <c r="B17" s="18"/>
      <c r="C17" s="18"/>
      <c r="D17" s="17"/>
      <c r="E17" s="19"/>
      <c r="F17" s="267"/>
      <c r="G17" s="47"/>
      <c r="H17" s="20"/>
      <c r="I17" s="20"/>
      <c r="J17" s="20"/>
      <c r="K17" s="20"/>
      <c r="L17" s="20"/>
      <c r="M17" s="20" t="str">
        <f t="shared" si="2"/>
        <v/>
      </c>
      <c r="N17" s="18"/>
    </row>
    <row r="18" ht="12.75" customHeight="1" spans="1:14">
      <c r="A18" s="17"/>
      <c r="B18" s="18"/>
      <c r="C18" s="18"/>
      <c r="D18" s="17"/>
      <c r="E18" s="19"/>
      <c r="F18" s="267"/>
      <c r="G18" s="47"/>
      <c r="H18" s="20"/>
      <c r="I18" s="20"/>
      <c r="J18" s="20"/>
      <c r="K18" s="20"/>
      <c r="L18" s="20"/>
      <c r="M18" s="20" t="str">
        <f t="shared" si="2"/>
        <v/>
      </c>
      <c r="N18" s="18"/>
    </row>
    <row r="19" ht="12.75" customHeight="1" spans="1:14">
      <c r="A19" s="17" t="str">
        <f t="shared" ref="A19" si="3">IF(B19="","",ROW()-7)</f>
        <v/>
      </c>
      <c r="B19" s="18"/>
      <c r="C19" s="18"/>
      <c r="D19" s="17"/>
      <c r="E19" s="19"/>
      <c r="F19" s="267"/>
      <c r="G19" s="47"/>
      <c r="H19" s="20"/>
      <c r="I19" s="20"/>
      <c r="J19" s="20"/>
      <c r="K19" s="20"/>
      <c r="L19" s="20"/>
      <c r="M19" s="20" t="str">
        <f t="shared" ref="M19:M22" si="4">IF(J19-K19=0,"",(L19-J19+K19)/(J19-K19)*100)</f>
        <v/>
      </c>
      <c r="N19" s="18"/>
    </row>
    <row r="20" ht="12.75" customHeight="1" spans="1:14">
      <c r="A20" s="17" t="s">
        <v>1428</v>
      </c>
      <c r="B20" s="72"/>
      <c r="C20" s="18"/>
      <c r="D20" s="17"/>
      <c r="E20" s="46"/>
      <c r="F20" s="267"/>
      <c r="G20" s="47"/>
      <c r="H20" s="20"/>
      <c r="I20" s="20"/>
      <c r="J20" s="20">
        <f>SUM(J8:J19)</f>
        <v>0</v>
      </c>
      <c r="K20" s="20">
        <f>SUM(K8:K19)</f>
        <v>0</v>
      </c>
      <c r="L20" s="20">
        <f>SUM(L8:L19)</f>
        <v>0</v>
      </c>
      <c r="M20" s="20" t="str">
        <f t="shared" si="4"/>
        <v/>
      </c>
      <c r="N20" s="18"/>
    </row>
    <row r="21" ht="12.75" customHeight="1" spans="1:14">
      <c r="A21" s="17" t="s">
        <v>80</v>
      </c>
      <c r="B21" s="72"/>
      <c r="C21" s="18"/>
      <c r="D21" s="17"/>
      <c r="E21" s="46"/>
      <c r="F21" s="267"/>
      <c r="G21" s="47"/>
      <c r="H21" s="20"/>
      <c r="I21" s="20"/>
      <c r="J21" s="20">
        <f>K20</f>
        <v>0</v>
      </c>
      <c r="K21" s="20"/>
      <c r="L21" s="20"/>
      <c r="M21" s="20"/>
      <c r="N21" s="18"/>
    </row>
    <row r="22" customHeight="1" spans="1:14">
      <c r="A22" s="21" t="s">
        <v>81</v>
      </c>
      <c r="B22" s="22"/>
      <c r="C22" s="24"/>
      <c r="D22" s="24"/>
      <c r="E22" s="24"/>
      <c r="F22" s="267"/>
      <c r="G22" s="28"/>
      <c r="H22" s="28"/>
      <c r="I22" s="24"/>
      <c r="J22" s="23">
        <f>J20-J21</f>
        <v>0</v>
      </c>
      <c r="K22" s="23"/>
      <c r="L22" s="28">
        <f>L20</f>
        <v>0</v>
      </c>
      <c r="M22" s="20" t="str">
        <f t="shared" si="4"/>
        <v/>
      </c>
      <c r="N22" s="24"/>
    </row>
    <row r="23" customHeight="1" spans="1:15">
      <c r="A23" s="7" t="str">
        <f>基本信息输入表!$K$6&amp;"填表人："&amp;基本信息输入表!$M$50</f>
        <v>产权持有单位填表人：刘亚鑫</v>
      </c>
      <c r="L23" s="7" t="str">
        <f>"评估人员："&amp;基本信息输入表!$Q$50</f>
        <v>评估人员：王庆国</v>
      </c>
      <c r="O23" s="6" t="s">
        <v>1347</v>
      </c>
    </row>
    <row r="24" customHeight="1" spans="1:1">
      <c r="A24" s="7" t="str">
        <f>"填表日期："&amp;YEAR(基本信息输入表!$O$50)&amp;"年"&amp;MONTH(基本信息输入表!$O$50)&amp;"月"&amp;DAY(基本信息输入表!$O$50)&amp;"日"</f>
        <v>填表日期：2025年2月22日</v>
      </c>
    </row>
  </sheetData>
  <mergeCells count="19">
    <mergeCell ref="A2:N2"/>
    <mergeCell ref="A3:N3"/>
    <mergeCell ref="A20:B20"/>
    <mergeCell ref="A21:B21"/>
    <mergeCell ref="A22:B22"/>
    <mergeCell ref="A6:A7"/>
    <mergeCell ref="B6:B7"/>
    <mergeCell ref="C6:C7"/>
    <mergeCell ref="D6:D7"/>
    <mergeCell ref="E6:E7"/>
    <mergeCell ref="F6:F7"/>
    <mergeCell ref="G6:G7"/>
    <mergeCell ref="H6:H7"/>
    <mergeCell ref="I6:I7"/>
    <mergeCell ref="J6:J7"/>
    <mergeCell ref="K6:K7"/>
    <mergeCell ref="L6:L7"/>
    <mergeCell ref="M6:M7"/>
    <mergeCell ref="N6:N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zoomScale="96" zoomScaleNormal="96" topLeftCell="A4" workbookViewId="0">
      <selection activeCell="U622" sqref="U622"/>
    </sheetView>
  </sheetViews>
  <sheetFormatPr defaultColWidth="9" defaultRowHeight="12.75" outlineLevelCol="7"/>
  <cols>
    <col min="1" max="1" width="8.7" style="7" customWidth="1"/>
    <col min="2" max="2" width="30.7" style="7" customWidth="1"/>
    <col min="3" max="6" width="18.7" style="7" customWidth="1"/>
    <col min="7" max="7" width="13" style="7" customWidth="1"/>
    <col min="8" max="9" width="9" style="7" customWidth="1"/>
    <col min="10" max="16384" width="9" style="7"/>
  </cols>
  <sheetData>
    <row r="1" ht="15.75" customHeight="1" spans="1:1">
      <c r="A1" s="8" t="s">
        <v>0</v>
      </c>
    </row>
    <row r="2" s="5" customFormat="1" ht="30" customHeight="1" spans="1:1">
      <c r="A2" s="9" t="s">
        <v>1429</v>
      </c>
    </row>
    <row r="3" ht="15.75" customHeight="1" spans="1:1">
      <c r="A3" s="6" t="str">
        <f>"评估基准日："&amp;TEXT(基本信息输入表!M7,"yyyy年mm月dd日")</f>
        <v>评估基准日：2025年02月20日</v>
      </c>
    </row>
    <row r="4" ht="14.25" customHeight="1" spans="1:7">
      <c r="A4" s="6"/>
      <c r="B4" s="6"/>
      <c r="C4" s="6"/>
      <c r="D4" s="6"/>
      <c r="E4" s="6"/>
      <c r="F4" s="6"/>
      <c r="G4" s="11" t="s">
        <v>1430</v>
      </c>
    </row>
    <row r="5" ht="15.75" customHeight="1" spans="1:7">
      <c r="A5" s="7" t="str">
        <f>基本信息输入表!K6&amp;"："&amp;基本信息输入表!M6</f>
        <v>产权持有单位：中国石油天然气股份有限公司塔里木油田分公司塔西南勘探开发公司</v>
      </c>
      <c r="G5" s="82" t="s">
        <v>822</v>
      </c>
    </row>
    <row r="6" s="6" customFormat="1" ht="15.75" customHeight="1" spans="1:7">
      <c r="A6" s="33" t="s">
        <v>823</v>
      </c>
      <c r="B6" s="33" t="s">
        <v>5</v>
      </c>
      <c r="C6" s="33" t="s">
        <v>6</v>
      </c>
      <c r="D6" s="83" t="s">
        <v>948</v>
      </c>
      <c r="E6" s="33" t="s">
        <v>7</v>
      </c>
      <c r="F6" s="66" t="s">
        <v>824</v>
      </c>
      <c r="G6" s="33" t="s">
        <v>729</v>
      </c>
    </row>
    <row r="7" ht="15.75" customHeight="1" spans="1:7">
      <c r="A7" s="268" t="s">
        <v>1431</v>
      </c>
      <c r="B7" s="269" t="s">
        <v>393</v>
      </c>
      <c r="C7" s="68">
        <f>'4-7-1投资性房地产（成本计量）'!S20</f>
        <v>0</v>
      </c>
      <c r="D7" s="68">
        <f>'4-7-1投资性房地产（成本计量）'!T20</f>
        <v>0</v>
      </c>
      <c r="E7" s="68">
        <f>'4-7-1投资性房地产（成本计量）'!W20</f>
        <v>0</v>
      </c>
      <c r="F7" s="40">
        <f>E7-C7</f>
        <v>0</v>
      </c>
      <c r="G7" s="270" t="str">
        <f>IF(C7=0,"",F7/C7*100)</f>
        <v/>
      </c>
    </row>
    <row r="8" ht="15.75" customHeight="1" spans="1:7">
      <c r="A8" s="268" t="s">
        <v>1432</v>
      </c>
      <c r="B8" s="269" t="s">
        <v>394</v>
      </c>
      <c r="C8" s="68">
        <f>'4-7-2投资性房地产（公允计量）'!S20</f>
        <v>0</v>
      </c>
      <c r="D8" s="68"/>
      <c r="E8" s="68">
        <f>'4-7-2投资性房地产（公允计量）'!T20</f>
        <v>0</v>
      </c>
      <c r="F8" s="40">
        <f>E8-C8</f>
        <v>0</v>
      </c>
      <c r="G8" s="270" t="str">
        <f>IF(C8=0,"",F8/C8*100)</f>
        <v/>
      </c>
    </row>
    <row r="9" ht="15.75" customHeight="1" spans="1:7">
      <c r="A9" s="268" t="s">
        <v>1433</v>
      </c>
      <c r="B9" s="269" t="s">
        <v>395</v>
      </c>
      <c r="C9" s="68">
        <f>'4-7-3投资性地产（成本计量）'!N20</f>
        <v>0</v>
      </c>
      <c r="D9" s="68">
        <f>'4-7-3投资性地产（成本计量）'!O20</f>
        <v>0</v>
      </c>
      <c r="E9" s="68">
        <f>'4-7-3投资性地产（成本计量）'!P20</f>
        <v>0</v>
      </c>
      <c r="F9" s="40">
        <f>E9-C9</f>
        <v>0</v>
      </c>
      <c r="G9" s="270" t="str">
        <f>IF(C9=0,"",F9/C9*100)</f>
        <v/>
      </c>
    </row>
    <row r="10" ht="15.75" customHeight="1" spans="1:7">
      <c r="A10" s="268" t="s">
        <v>1434</v>
      </c>
      <c r="B10" s="269" t="s">
        <v>1435</v>
      </c>
      <c r="C10" s="68">
        <f>'4-7-4投资性地产（公允计量）'!N20</f>
        <v>0</v>
      </c>
      <c r="D10" s="68"/>
      <c r="E10" s="40">
        <f>'4-7-4投资性地产（公允计量）'!O20</f>
        <v>0</v>
      </c>
      <c r="F10" s="40">
        <f>E10-C10</f>
        <v>0</v>
      </c>
      <c r="G10" s="270" t="str">
        <f>IF(C10=0,"",F10/C10*100)</f>
        <v/>
      </c>
    </row>
    <row r="11" ht="15.75" customHeight="1" spans="1:7">
      <c r="A11" s="268"/>
      <c r="B11" s="84"/>
      <c r="C11" s="68"/>
      <c r="D11" s="68"/>
      <c r="E11" s="40"/>
      <c r="F11" s="40"/>
      <c r="G11" s="271"/>
    </row>
    <row r="12" ht="15.75" customHeight="1" spans="1:7">
      <c r="A12" s="268"/>
      <c r="B12" s="84"/>
      <c r="C12" s="68"/>
      <c r="D12" s="68"/>
      <c r="E12" s="40"/>
      <c r="F12" s="40"/>
      <c r="G12" s="271"/>
    </row>
    <row r="13" ht="15.75" customHeight="1" spans="1:7">
      <c r="A13" s="33"/>
      <c r="B13" s="84"/>
      <c r="C13" s="68"/>
      <c r="D13" s="68"/>
      <c r="E13" s="40"/>
      <c r="F13" s="40"/>
      <c r="G13" s="271"/>
    </row>
    <row r="14" ht="15.75" customHeight="1" spans="1:7">
      <c r="A14" s="33"/>
      <c r="B14" s="84"/>
      <c r="C14" s="68"/>
      <c r="D14" s="68"/>
      <c r="E14" s="40"/>
      <c r="F14" s="40"/>
      <c r="G14" s="271"/>
    </row>
    <row r="15" ht="15.75" customHeight="1" spans="1:7">
      <c r="A15" s="33"/>
      <c r="B15" s="84"/>
      <c r="C15" s="68"/>
      <c r="D15" s="68"/>
      <c r="E15" s="40"/>
      <c r="F15" s="40"/>
      <c r="G15" s="271"/>
    </row>
    <row r="16" ht="15.75" customHeight="1" spans="1:7">
      <c r="A16" s="33"/>
      <c r="B16" s="84"/>
      <c r="C16" s="68"/>
      <c r="D16" s="68"/>
      <c r="E16" s="40"/>
      <c r="F16" s="40"/>
      <c r="G16" s="271"/>
    </row>
    <row r="17" ht="15.75" customHeight="1" spans="1:7">
      <c r="A17" s="33"/>
      <c r="B17" s="84"/>
      <c r="C17" s="68"/>
      <c r="D17" s="68"/>
      <c r="E17" s="40"/>
      <c r="F17" s="40"/>
      <c r="G17" s="271"/>
    </row>
    <row r="18" ht="15.75" customHeight="1" spans="1:7">
      <c r="A18" s="33"/>
      <c r="B18" s="84"/>
      <c r="C18" s="68"/>
      <c r="D18" s="68"/>
      <c r="E18" s="40"/>
      <c r="F18" s="40"/>
      <c r="G18" s="271"/>
    </row>
    <row r="19" ht="15.75" customHeight="1" spans="1:7">
      <c r="A19" s="33"/>
      <c r="B19" s="84"/>
      <c r="C19" s="68"/>
      <c r="D19" s="68"/>
      <c r="E19" s="40"/>
      <c r="F19" s="40"/>
      <c r="G19" s="271"/>
    </row>
    <row r="20" ht="15.75" customHeight="1" spans="1:7">
      <c r="A20" s="33"/>
      <c r="B20" s="84"/>
      <c r="C20" s="68"/>
      <c r="D20" s="68"/>
      <c r="E20" s="40"/>
      <c r="F20" s="40"/>
      <c r="G20" s="271"/>
    </row>
    <row r="21" ht="15.75" customHeight="1" spans="1:7">
      <c r="A21" s="33"/>
      <c r="B21" s="84"/>
      <c r="C21" s="68"/>
      <c r="D21" s="68"/>
      <c r="E21" s="40"/>
      <c r="F21" s="40"/>
      <c r="G21" s="271"/>
    </row>
    <row r="22" ht="15.75" customHeight="1" spans="1:7">
      <c r="A22" s="33"/>
      <c r="B22" s="84"/>
      <c r="C22" s="68"/>
      <c r="D22" s="68"/>
      <c r="E22" s="40"/>
      <c r="F22" s="40"/>
      <c r="G22" s="271"/>
    </row>
    <row r="23" ht="15.75" customHeight="1" spans="1:7">
      <c r="A23" s="33"/>
      <c r="B23" s="84"/>
      <c r="C23" s="68"/>
      <c r="D23" s="68"/>
      <c r="E23" s="40"/>
      <c r="F23" s="40"/>
      <c r="G23" s="271"/>
    </row>
    <row r="24" ht="15.75" customHeight="1" spans="1:7">
      <c r="A24" s="33"/>
      <c r="B24" s="84"/>
      <c r="C24" s="68"/>
      <c r="D24" s="68"/>
      <c r="E24" s="40"/>
      <c r="F24" s="40"/>
      <c r="G24" s="271"/>
    </row>
    <row r="25" ht="15.75" customHeight="1" spans="1:7">
      <c r="A25" s="83" t="s">
        <v>1436</v>
      </c>
      <c r="B25" s="43"/>
      <c r="C25" s="68">
        <f>SUM(C7:C24)</f>
        <v>0</v>
      </c>
      <c r="D25" s="68">
        <f>SUM(D7:D24)</f>
        <v>0</v>
      </c>
      <c r="E25" s="68">
        <f>SUM(E7:E24)</f>
        <v>0</v>
      </c>
      <c r="F25" s="40">
        <f>E25-C25</f>
        <v>0</v>
      </c>
      <c r="G25" s="271" t="str">
        <f>IF(C25=0,"",F25/C25*100)</f>
        <v/>
      </c>
    </row>
    <row r="26" ht="15.75" customHeight="1" spans="1:7">
      <c r="A26" s="83" t="s">
        <v>1437</v>
      </c>
      <c r="B26" s="43"/>
      <c r="C26" s="85">
        <f>D25</f>
        <v>0</v>
      </c>
      <c r="D26" s="85"/>
      <c r="E26" s="40"/>
      <c r="F26" s="40"/>
      <c r="G26" s="271"/>
    </row>
    <row r="27" ht="15.75" customHeight="1" spans="1:7">
      <c r="A27" s="83" t="s">
        <v>1438</v>
      </c>
      <c r="B27" s="43"/>
      <c r="C27" s="68">
        <f>C25-C26</f>
        <v>0</v>
      </c>
      <c r="D27" s="68"/>
      <c r="E27" s="68">
        <f>E25-E26</f>
        <v>0</v>
      </c>
      <c r="F27" s="40">
        <f>E27-C27</f>
        <v>0</v>
      </c>
      <c r="G27" s="271" t="str">
        <f>IF(C27=0,"",F27/C27*100)</f>
        <v/>
      </c>
    </row>
    <row r="28" ht="15.75" customHeight="1" spans="5:8">
      <c r="E28" s="7" t="str">
        <f>"评估人员："&amp;基本信息输入表!$Q$51</f>
        <v>评估人员：王庆国</v>
      </c>
      <c r="H28" s="41" t="s">
        <v>838</v>
      </c>
    </row>
    <row r="29" ht="15.75" customHeight="1"/>
  </sheetData>
  <mergeCells count="5">
    <mergeCell ref="A2:G2"/>
    <mergeCell ref="A3:G3"/>
    <mergeCell ref="A25:B25"/>
    <mergeCell ref="A26:B26"/>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W19"/>
  <sheetViews>
    <sheetView showGridLines="0" zoomScale="96" zoomScaleNormal="96" topLeftCell="A2" workbookViewId="0">
      <selection activeCell="U622" sqref="U622"/>
    </sheetView>
  </sheetViews>
  <sheetFormatPr defaultColWidth="9" defaultRowHeight="15.75"/>
  <cols>
    <col min="1" max="1" width="1.7" style="721" customWidth="1"/>
    <col min="2" max="2" width="4.5" style="721" customWidth="1"/>
    <col min="3" max="3" width="2.7" style="721" customWidth="1"/>
    <col min="4" max="4" width="21.7" style="721" customWidth="1"/>
    <col min="5" max="5" width="2.7" style="721" customWidth="1"/>
    <col min="6" max="6" width="4.5" style="721" customWidth="1"/>
    <col min="7" max="7" width="2.7" style="721" customWidth="1"/>
    <col min="8" max="8" width="21.7" style="721" customWidth="1"/>
    <col min="9" max="9" width="2.7" style="721" customWidth="1"/>
    <col min="10" max="10" width="4.5" style="721" customWidth="1"/>
    <col min="11" max="11" width="2.7" style="721" customWidth="1"/>
    <col min="12" max="12" width="21.7" style="721" customWidth="1"/>
    <col min="13" max="13" width="2.7" style="721" customWidth="1"/>
    <col min="14" max="14" width="4.5" style="721" customWidth="1"/>
    <col min="15" max="15" width="2.7" style="721" customWidth="1"/>
    <col min="16" max="16" width="21.7" style="721" customWidth="1"/>
    <col min="17" max="17" width="2.7" style="721" customWidth="1"/>
    <col min="18" max="18" width="4.5" style="721" customWidth="1"/>
    <col min="19" max="19" width="2.7" style="721" customWidth="1"/>
    <col min="20" max="20" width="21.7" style="721" customWidth="1"/>
    <col min="21" max="21" width="2.7" style="721" customWidth="1"/>
    <col min="22" max="22" width="4.5" style="721" customWidth="1"/>
    <col min="23" max="23" width="1.5" style="721" customWidth="1"/>
    <col min="24" max="25" width="9" style="721" customWidth="1"/>
    <col min="26" max="16384" width="9" style="721"/>
  </cols>
  <sheetData>
    <row r="2" s="719" customFormat="1" ht="37.95" customHeight="1" spans="1:23">
      <c r="A2" s="722"/>
      <c r="B2" s="723" t="s">
        <v>299</v>
      </c>
      <c r="C2" s="724"/>
      <c r="D2" s="724"/>
      <c r="E2" s="724"/>
      <c r="F2" s="724"/>
      <c r="G2" s="724"/>
      <c r="H2" s="724"/>
      <c r="I2" s="724"/>
      <c r="J2" s="724"/>
      <c r="K2" s="724"/>
      <c r="L2" s="724"/>
      <c r="M2" s="724"/>
      <c r="N2" s="724"/>
      <c r="O2" s="724"/>
      <c r="P2" s="724"/>
      <c r="Q2" s="724"/>
      <c r="R2" s="724"/>
      <c r="S2" s="724"/>
      <c r="T2" s="724"/>
      <c r="U2" s="724"/>
      <c r="V2" s="724"/>
      <c r="W2" s="756"/>
    </row>
    <row r="3" ht="18.75" customHeight="1" spans="1:23">
      <c r="A3" s="725"/>
      <c r="B3" s="726"/>
      <c r="C3" s="726"/>
      <c r="D3" s="727" t="s">
        <v>300</v>
      </c>
      <c r="E3" s="728"/>
      <c r="F3" s="728"/>
      <c r="G3" s="728"/>
      <c r="H3" s="727" t="s">
        <v>301</v>
      </c>
      <c r="I3" s="728"/>
      <c r="J3" s="728"/>
      <c r="K3" s="728"/>
      <c r="L3" s="727" t="s">
        <v>302</v>
      </c>
      <c r="M3" s="728"/>
      <c r="N3" s="728"/>
      <c r="O3" s="728"/>
      <c r="P3" s="727" t="s">
        <v>303</v>
      </c>
      <c r="Q3" s="728"/>
      <c r="R3" s="728"/>
      <c r="S3" s="728"/>
      <c r="T3" s="727" t="s">
        <v>304</v>
      </c>
      <c r="U3" s="726"/>
      <c r="V3" s="728"/>
      <c r="W3" s="757"/>
    </row>
    <row r="4" spans="1:23">
      <c r="A4" s="725"/>
      <c r="B4" s="726"/>
      <c r="C4" s="729"/>
      <c r="D4" s="730"/>
      <c r="E4" s="731"/>
      <c r="F4" s="726"/>
      <c r="G4" s="729"/>
      <c r="H4" s="730"/>
      <c r="I4" s="731"/>
      <c r="J4" s="726"/>
      <c r="K4" s="729"/>
      <c r="L4" s="730"/>
      <c r="M4" s="731"/>
      <c r="N4" s="726"/>
      <c r="O4" s="729"/>
      <c r="P4" s="730"/>
      <c r="Q4" s="731"/>
      <c r="R4" s="726"/>
      <c r="S4" s="729"/>
      <c r="T4" s="730"/>
      <c r="U4" s="731"/>
      <c r="V4" s="726"/>
      <c r="W4" s="757"/>
    </row>
    <row r="5" ht="18.75" customHeight="1" spans="1:23">
      <c r="A5" s="725"/>
      <c r="B5" s="728"/>
      <c r="C5" s="732"/>
      <c r="D5" s="733"/>
      <c r="E5" s="734"/>
      <c r="F5" s="726"/>
      <c r="G5" s="735"/>
      <c r="H5" s="733"/>
      <c r="I5" s="734"/>
      <c r="J5" s="726"/>
      <c r="K5" s="735"/>
      <c r="L5" s="733"/>
      <c r="M5" s="734"/>
      <c r="N5" s="726"/>
      <c r="O5" s="735"/>
      <c r="P5" s="733"/>
      <c r="Q5" s="734"/>
      <c r="R5" s="726"/>
      <c r="S5" s="735"/>
      <c r="T5" s="733"/>
      <c r="U5" s="734"/>
      <c r="V5" s="726"/>
      <c r="W5" s="757"/>
    </row>
    <row r="6" ht="18.75" customHeight="1" spans="1:23">
      <c r="A6" s="725"/>
      <c r="B6" s="727"/>
      <c r="C6" s="732"/>
      <c r="D6" s="733"/>
      <c r="E6" s="734"/>
      <c r="F6" s="736"/>
      <c r="G6" s="735"/>
      <c r="H6" s="733"/>
      <c r="I6" s="734"/>
      <c r="J6" s="736"/>
      <c r="K6" s="735"/>
      <c r="L6" s="733"/>
      <c r="M6" s="734"/>
      <c r="N6" s="736"/>
      <c r="O6" s="735"/>
      <c r="P6" s="733"/>
      <c r="Q6" s="734"/>
      <c r="R6" s="736"/>
      <c r="S6" s="735"/>
      <c r="T6" s="733"/>
      <c r="U6" s="734"/>
      <c r="V6" s="736"/>
      <c r="W6" s="757"/>
    </row>
    <row r="7" s="720" customFormat="1" ht="19.5" customHeight="1" spans="1:23">
      <c r="A7" s="737"/>
      <c r="B7" s="738"/>
      <c r="C7" s="739"/>
      <c r="D7" s="740"/>
      <c r="E7" s="741"/>
      <c r="F7" s="742"/>
      <c r="G7" s="743"/>
      <c r="H7" s="740"/>
      <c r="I7" s="741"/>
      <c r="J7" s="742"/>
      <c r="K7" s="743"/>
      <c r="L7" s="740"/>
      <c r="M7" s="741"/>
      <c r="N7" s="742"/>
      <c r="O7" s="743"/>
      <c r="P7" s="740"/>
      <c r="Q7" s="741"/>
      <c r="R7" s="742"/>
      <c r="S7" s="743"/>
      <c r="T7" s="740"/>
      <c r="U7" s="741"/>
      <c r="V7" s="742"/>
      <c r="W7" s="758"/>
    </row>
    <row r="8" s="720" customFormat="1" ht="19.5" customHeight="1" spans="1:23">
      <c r="A8" s="737"/>
      <c r="B8" s="727" t="s">
        <v>300</v>
      </c>
      <c r="C8" s="739"/>
      <c r="D8" s="744" t="s">
        <v>305</v>
      </c>
      <c r="E8" s="741"/>
      <c r="F8" s="736"/>
      <c r="G8" s="743"/>
      <c r="H8" s="745" t="s">
        <v>306</v>
      </c>
      <c r="I8" s="741"/>
      <c r="J8" s="736"/>
      <c r="K8" s="743"/>
      <c r="L8" s="744" t="s">
        <v>307</v>
      </c>
      <c r="M8" s="741"/>
      <c r="N8" s="736"/>
      <c r="O8" s="743"/>
      <c r="P8" s="745" t="s">
        <v>308</v>
      </c>
      <c r="Q8" s="741"/>
      <c r="R8" s="736"/>
      <c r="S8" s="743"/>
      <c r="T8" s="744" t="s">
        <v>309</v>
      </c>
      <c r="U8" s="741"/>
      <c r="V8" s="736"/>
      <c r="W8" s="758"/>
    </row>
    <row r="9" s="720" customFormat="1" ht="19.5" customHeight="1" spans="1:23">
      <c r="A9" s="737"/>
      <c r="B9" s="738"/>
      <c r="C9" s="739"/>
      <c r="D9" s="746"/>
      <c r="E9" s="741"/>
      <c r="F9" s="742"/>
      <c r="G9" s="743"/>
      <c r="H9" s="740"/>
      <c r="I9" s="741"/>
      <c r="J9" s="742"/>
      <c r="K9" s="743"/>
      <c r="L9" s="746"/>
      <c r="M9" s="741"/>
      <c r="N9" s="742"/>
      <c r="O9" s="743"/>
      <c r="P9" s="746"/>
      <c r="Q9" s="741"/>
      <c r="R9" s="742"/>
      <c r="S9" s="743"/>
      <c r="T9" s="746"/>
      <c r="U9" s="741"/>
      <c r="V9" s="742"/>
      <c r="W9" s="758"/>
    </row>
    <row r="10" s="720" customFormat="1" ht="19.5" customHeight="1" spans="1:23">
      <c r="A10" s="737"/>
      <c r="B10" s="727" t="s">
        <v>302</v>
      </c>
      <c r="C10" s="739"/>
      <c r="D10" s="744" t="s">
        <v>310</v>
      </c>
      <c r="E10" s="741"/>
      <c r="F10" s="736"/>
      <c r="G10" s="743"/>
      <c r="H10" s="745" t="s">
        <v>311</v>
      </c>
      <c r="I10" s="741"/>
      <c r="J10" s="736"/>
      <c r="K10" s="743"/>
      <c r="L10" s="744" t="s">
        <v>312</v>
      </c>
      <c r="M10" s="741"/>
      <c r="N10" s="736"/>
      <c r="O10" s="743"/>
      <c r="P10" s="745" t="s">
        <v>313</v>
      </c>
      <c r="Q10" s="741"/>
      <c r="R10" s="736"/>
      <c r="S10" s="743"/>
      <c r="T10" s="744" t="s">
        <v>314</v>
      </c>
      <c r="U10" s="741"/>
      <c r="V10" s="736"/>
      <c r="W10" s="758"/>
    </row>
    <row r="11" s="720" customFormat="1" ht="19.5" customHeight="1" spans="1:23">
      <c r="A11" s="737"/>
      <c r="B11" s="738"/>
      <c r="C11" s="739"/>
      <c r="D11" s="746"/>
      <c r="E11" s="741"/>
      <c r="F11" s="742"/>
      <c r="G11" s="743"/>
      <c r="H11" s="746"/>
      <c r="I11" s="741"/>
      <c r="J11" s="742"/>
      <c r="K11" s="743"/>
      <c r="L11" s="746"/>
      <c r="M11" s="741"/>
      <c r="N11" s="742"/>
      <c r="O11" s="743"/>
      <c r="P11" s="746"/>
      <c r="Q11" s="741"/>
      <c r="R11" s="742"/>
      <c r="S11" s="743"/>
      <c r="T11" s="746"/>
      <c r="U11" s="741"/>
      <c r="V11" s="742"/>
      <c r="W11" s="758"/>
    </row>
    <row r="12" s="720" customFormat="1" ht="19.5" customHeight="1" spans="1:23">
      <c r="A12" s="737"/>
      <c r="B12" s="727" t="s">
        <v>303</v>
      </c>
      <c r="C12" s="739"/>
      <c r="D12" s="744" t="s">
        <v>315</v>
      </c>
      <c r="E12" s="741"/>
      <c r="F12" s="736"/>
      <c r="G12" s="743"/>
      <c r="H12" s="746"/>
      <c r="I12" s="741"/>
      <c r="J12" s="736"/>
      <c r="K12" s="743"/>
      <c r="L12" s="744" t="s">
        <v>316</v>
      </c>
      <c r="M12" s="741"/>
      <c r="N12" s="736"/>
      <c r="O12" s="743"/>
      <c r="P12" s="745" t="s">
        <v>317</v>
      </c>
      <c r="Q12" s="741"/>
      <c r="R12" s="736"/>
      <c r="S12" s="743"/>
      <c r="T12" s="744" t="s">
        <v>318</v>
      </c>
      <c r="U12" s="741"/>
      <c r="V12" s="736"/>
      <c r="W12" s="758"/>
    </row>
    <row r="13" s="720" customFormat="1" ht="19.5" customHeight="1" spans="1:23">
      <c r="A13" s="737"/>
      <c r="B13" s="738"/>
      <c r="C13" s="739"/>
      <c r="D13" s="746"/>
      <c r="E13" s="741"/>
      <c r="F13" s="742"/>
      <c r="G13" s="743"/>
      <c r="H13" s="746"/>
      <c r="I13" s="741"/>
      <c r="J13" s="742"/>
      <c r="K13" s="743"/>
      <c r="L13" s="746"/>
      <c r="M13" s="741"/>
      <c r="N13" s="742"/>
      <c r="O13" s="743"/>
      <c r="P13" s="746"/>
      <c r="Q13" s="741"/>
      <c r="R13" s="742"/>
      <c r="S13" s="743"/>
      <c r="T13" s="746"/>
      <c r="U13" s="741"/>
      <c r="V13" s="742"/>
      <c r="W13" s="758"/>
    </row>
    <row r="14" s="720" customFormat="1" ht="19.5" customHeight="1" spans="1:23">
      <c r="A14" s="737"/>
      <c r="B14" s="727" t="s">
        <v>304</v>
      </c>
      <c r="C14" s="739"/>
      <c r="D14" s="746"/>
      <c r="E14" s="741"/>
      <c r="F14" s="736"/>
      <c r="G14" s="743"/>
      <c r="H14" s="746"/>
      <c r="I14" s="741"/>
      <c r="J14" s="736"/>
      <c r="K14" s="743"/>
      <c r="L14" s="744" t="s">
        <v>319</v>
      </c>
      <c r="M14" s="741"/>
      <c r="N14" s="736"/>
      <c r="O14" s="743"/>
      <c r="P14" s="745" t="s">
        <v>320</v>
      </c>
      <c r="Q14" s="741"/>
      <c r="R14" s="736"/>
      <c r="S14" s="743"/>
      <c r="T14" s="746"/>
      <c r="U14" s="741"/>
      <c r="V14" s="736"/>
      <c r="W14" s="758"/>
    </row>
    <row r="15" s="720" customFormat="1" ht="18.75" customHeight="1" spans="1:23">
      <c r="A15" s="737"/>
      <c r="B15" s="738"/>
      <c r="C15" s="747"/>
      <c r="D15" s="748"/>
      <c r="E15" s="749"/>
      <c r="F15" s="742"/>
      <c r="G15" s="750"/>
      <c r="H15" s="748"/>
      <c r="I15" s="749"/>
      <c r="J15" s="742"/>
      <c r="K15" s="750"/>
      <c r="L15" s="748"/>
      <c r="M15" s="749"/>
      <c r="N15" s="742"/>
      <c r="O15" s="750"/>
      <c r="P15" s="748"/>
      <c r="Q15" s="749"/>
      <c r="R15" s="742"/>
      <c r="S15" s="750"/>
      <c r="T15" s="748"/>
      <c r="U15" s="749"/>
      <c r="V15" s="742"/>
      <c r="W15" s="758"/>
    </row>
    <row r="16" spans="1:23">
      <c r="A16" s="751"/>
      <c r="B16" s="752"/>
      <c r="C16" s="752"/>
      <c r="D16" s="752"/>
      <c r="E16" s="752"/>
      <c r="F16" s="752"/>
      <c r="G16" s="752"/>
      <c r="H16" s="752"/>
      <c r="I16" s="752"/>
      <c r="J16" s="752"/>
      <c r="K16" s="752"/>
      <c r="L16" s="752"/>
      <c r="M16" s="752"/>
      <c r="N16" s="752"/>
      <c r="O16" s="752"/>
      <c r="P16" s="752"/>
      <c r="Q16" s="752"/>
      <c r="R16" s="752"/>
      <c r="S16" s="752"/>
      <c r="T16" s="752"/>
      <c r="U16" s="752"/>
      <c r="V16" s="752"/>
      <c r="W16" s="759"/>
    </row>
    <row r="17" ht="9.75" customHeight="1" spans="1:23">
      <c r="A17" s="753"/>
      <c r="B17" s="754"/>
      <c r="C17" s="754"/>
      <c r="D17" s="754"/>
      <c r="E17" s="754"/>
      <c r="F17" s="754"/>
      <c r="G17" s="754"/>
      <c r="H17" s="754"/>
      <c r="I17" s="754"/>
      <c r="J17" s="754"/>
      <c r="K17" s="754"/>
      <c r="L17" s="754"/>
      <c r="M17" s="754"/>
      <c r="N17" s="754"/>
      <c r="O17" s="754"/>
      <c r="P17" s="754"/>
      <c r="Q17" s="754"/>
      <c r="R17" s="754"/>
      <c r="S17" s="754"/>
      <c r="T17" s="754"/>
      <c r="U17" s="754"/>
      <c r="V17" s="754"/>
      <c r="W17" s="760"/>
    </row>
    <row r="18" spans="2:2">
      <c r="B18" s="755" t="s">
        <v>321</v>
      </c>
    </row>
    <row r="19" spans="3:4">
      <c r="C19" s="755"/>
      <c r="D19" s="752"/>
    </row>
  </sheetData>
  <mergeCells count="1">
    <mergeCell ref="B2:V2"/>
  </mergeCells>
  <hyperlinks>
    <hyperlink ref="D8" location="填表说明!A1" display="阅读填表说明"/>
    <hyperlink ref="D10" location="索引目录!A1" display="数据输入★"/>
  </hyperlinks>
  <printOptions horizontalCentered="1"/>
  <pageMargins left="0.984027777777778" right="0.707638888888889" top="0.984027777777778" bottom="0.984027777777778" header="0.471527777777778" footer="0.354166666666667"/>
  <pageSetup paperSize="9" scale="70" orientation="landscape"/>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topLeftCell="J1" workbookViewId="0">
      <selection activeCell="U622" sqref="U622"/>
    </sheetView>
  </sheetViews>
  <sheetFormatPr defaultColWidth="9" defaultRowHeight="15.75" customHeight="1"/>
  <cols>
    <col min="1" max="1" width="5.5" style="7" customWidth="1"/>
    <col min="2" max="4" width="11.2" style="7" customWidth="1" outlineLevel="1"/>
    <col min="5" max="7" width="8" style="7" customWidth="1" outlineLevel="1"/>
    <col min="8" max="8" width="7.2" style="7" customWidth="1"/>
    <col min="9" max="9" width="13" style="7" customWidth="1"/>
    <col min="10" max="10" width="9.2" style="7" customWidth="1"/>
    <col min="11" max="11" width="18.2" style="7" customWidth="1"/>
    <col min="12" max="12" width="7.7" style="7" customWidth="1"/>
    <col min="13" max="13" width="5.2" style="7" customWidth="1"/>
    <col min="14" max="14" width="4.7" style="7" customWidth="1"/>
    <col min="15" max="16" width="8" style="7" customWidth="1"/>
    <col min="17" max="17" width="7.7" style="7" customWidth="1"/>
    <col min="18" max="18" width="9.7" style="7" customWidth="1"/>
    <col min="19" max="19" width="10.2" style="7" customWidth="1"/>
    <col min="20" max="20" width="15" style="7" customWidth="1"/>
    <col min="21" max="21" width="9.7" style="7" customWidth="1"/>
    <col min="22" max="22" width="7.7" style="7" customWidth="1"/>
    <col min="23" max="23" width="10" style="7" customWidth="1"/>
    <col min="24" max="24" width="7.2" style="7" customWidth="1"/>
    <col min="25" max="25" width="7.7" style="7" customWidth="1"/>
    <col min="26" max="26" width="6" style="7" customWidth="1"/>
    <col min="27" max="27" width="9" style="6" customWidth="1"/>
    <col min="28" max="29" width="8.7" style="7" hidden="1" customWidth="1" outlineLevel="1"/>
    <col min="30" max="30" width="14.7" style="7" hidden="1" customWidth="1" outlineLevel="1"/>
    <col min="31" max="31" width="9" style="7" customWidth="1" collapsed="1"/>
    <col min="32" max="33" width="9" style="7" customWidth="1"/>
    <col min="34" max="16384" width="9" style="7"/>
  </cols>
  <sheetData>
    <row r="1" customHeight="1" spans="1:1">
      <c r="A1" s="8" t="s">
        <v>0</v>
      </c>
    </row>
    <row r="2" s="5" customFormat="1" ht="30" customHeight="1" spans="1:27">
      <c r="A2" s="9" t="s">
        <v>82</v>
      </c>
      <c r="AA2" s="10"/>
    </row>
    <row r="3" customHeight="1" spans="1:1">
      <c r="A3" s="6" t="str">
        <f>"评估基准日："&amp;TEXT(基本信息输入表!M7,"yyyy年mm月dd日")</f>
        <v>评估基准日：2025年02月20日</v>
      </c>
    </row>
    <row r="4" ht="14.25" customHeight="1" spans="15:24">
      <c r="O4" s="6"/>
      <c r="P4" s="6"/>
      <c r="Q4" s="6"/>
      <c r="R4" s="6"/>
      <c r="S4" s="6"/>
      <c r="T4" s="6"/>
      <c r="U4" s="6"/>
      <c r="V4" s="6"/>
      <c r="W4" s="6"/>
      <c r="X4" s="11" t="s">
        <v>1439</v>
      </c>
    </row>
    <row r="5" customHeight="1" spans="1:26">
      <c r="A5" s="14" t="str">
        <f>基本信息输入表!K6&amp;"："&amp;基本信息输入表!M6</f>
        <v>产权持有单位：中国石油天然气股份有限公司塔里木油田分公司塔西南勘探开发公司</v>
      </c>
      <c r="X5" s="81" t="s">
        <v>847</v>
      </c>
      <c r="Y5" s="13"/>
      <c r="Z5" s="13"/>
    </row>
    <row r="6" s="6" customFormat="1" ht="12.75" customHeight="1" spans="1:33">
      <c r="A6" s="33" t="s">
        <v>1327</v>
      </c>
      <c r="B6" s="33" t="s">
        <v>1440</v>
      </c>
      <c r="C6" s="75"/>
      <c r="D6" s="75"/>
      <c r="E6" s="75"/>
      <c r="F6" s="75"/>
      <c r="G6" s="72"/>
      <c r="H6" s="33" t="s">
        <v>1441</v>
      </c>
      <c r="I6" s="70" t="s">
        <v>1442</v>
      </c>
      <c r="J6" s="70" t="s">
        <v>1443</v>
      </c>
      <c r="K6" s="70" t="s">
        <v>1444</v>
      </c>
      <c r="L6" s="70" t="s">
        <v>1445</v>
      </c>
      <c r="M6" s="33" t="s">
        <v>1446</v>
      </c>
      <c r="N6" s="89" t="s">
        <v>1447</v>
      </c>
      <c r="O6" s="261" t="s">
        <v>1330</v>
      </c>
      <c r="P6" s="261" t="s">
        <v>1448</v>
      </c>
      <c r="Q6" s="89" t="s">
        <v>1449</v>
      </c>
      <c r="R6" s="33" t="s">
        <v>1333</v>
      </c>
      <c r="S6" s="72"/>
      <c r="T6" s="70" t="s">
        <v>1334</v>
      </c>
      <c r="U6" s="33" t="s">
        <v>1335</v>
      </c>
      <c r="V6" s="75"/>
      <c r="W6" s="72"/>
      <c r="X6" s="89" t="s">
        <v>1336</v>
      </c>
      <c r="Y6" s="70" t="s">
        <v>1450</v>
      </c>
      <c r="Z6" s="89" t="s">
        <v>1337</v>
      </c>
      <c r="AB6" s="7"/>
      <c r="AC6" s="7"/>
      <c r="AD6" s="7"/>
      <c r="AE6" s="7"/>
      <c r="AF6" s="7"/>
      <c r="AG6" s="7"/>
    </row>
    <row r="7" s="71" customFormat="1" ht="12.75" customHeight="1" spans="1:33">
      <c r="A7" s="90"/>
      <c r="B7" s="265" t="s">
        <v>1451</v>
      </c>
      <c r="C7" s="266" t="s">
        <v>1452</v>
      </c>
      <c r="D7" s="266" t="s">
        <v>1453</v>
      </c>
      <c r="E7" s="266" t="s">
        <v>1454</v>
      </c>
      <c r="F7" s="266" t="s">
        <v>1455</v>
      </c>
      <c r="G7" s="266" t="s">
        <v>1456</v>
      </c>
      <c r="H7" s="90"/>
      <c r="I7" s="86"/>
      <c r="J7" s="86"/>
      <c r="K7" s="86"/>
      <c r="L7" s="86"/>
      <c r="M7" s="90"/>
      <c r="N7" s="90"/>
      <c r="O7" s="86"/>
      <c r="P7" s="86"/>
      <c r="Q7" s="90"/>
      <c r="R7" s="97" t="s">
        <v>1457</v>
      </c>
      <c r="S7" s="98" t="s">
        <v>1458</v>
      </c>
      <c r="T7" s="86"/>
      <c r="U7" s="98" t="s">
        <v>1457</v>
      </c>
      <c r="V7" s="99" t="s">
        <v>1459</v>
      </c>
      <c r="W7" s="98" t="s">
        <v>1458</v>
      </c>
      <c r="X7" s="90"/>
      <c r="Y7" s="86"/>
      <c r="Z7" s="90"/>
      <c r="AA7" s="6" t="s">
        <v>1343</v>
      </c>
      <c r="AB7" s="7"/>
      <c r="AC7" s="7"/>
      <c r="AD7" s="7"/>
      <c r="AE7" s="7"/>
      <c r="AF7" s="7"/>
      <c r="AG7" s="7"/>
    </row>
    <row r="8" ht="13.5" customHeight="1" spans="1:26">
      <c r="A8" s="17" t="str">
        <f t="shared" ref="A8" si="0">IF(J8="","",ROW()-7)</f>
        <v/>
      </c>
      <c r="B8" s="17"/>
      <c r="C8" s="18"/>
      <c r="D8" s="18"/>
      <c r="E8" s="18"/>
      <c r="F8" s="18"/>
      <c r="G8" s="18"/>
      <c r="H8" s="17"/>
      <c r="I8" s="18"/>
      <c r="J8" s="18"/>
      <c r="K8" s="18"/>
      <c r="L8" s="18"/>
      <c r="M8" s="18"/>
      <c r="N8" s="19"/>
      <c r="O8" s="18"/>
      <c r="P8" s="47"/>
      <c r="Q8" s="20"/>
      <c r="R8" s="20"/>
      <c r="S8" s="20"/>
      <c r="T8" s="20"/>
      <c r="U8" s="20"/>
      <c r="V8" s="267"/>
      <c r="W8" s="20"/>
      <c r="X8" s="28" t="str">
        <f t="shared" ref="X8" si="1">IF(S8-T8=0,"",(W8-S8+T8)/(S8-T8)*100)</f>
        <v/>
      </c>
      <c r="Y8" s="20" t="str">
        <f t="shared" ref="Y8:Y17" si="2">IF(P8=0,"",U8/P8)</f>
        <v/>
      </c>
      <c r="Z8" s="46"/>
    </row>
    <row r="9" ht="13.5" customHeight="1" spans="1:26">
      <c r="A9" s="17"/>
      <c r="B9" s="17"/>
      <c r="C9" s="18"/>
      <c r="D9" s="18"/>
      <c r="E9" s="18"/>
      <c r="F9" s="18"/>
      <c r="G9" s="18"/>
      <c r="H9" s="17"/>
      <c r="I9" s="18"/>
      <c r="J9" s="18"/>
      <c r="K9" s="18"/>
      <c r="L9" s="18"/>
      <c r="M9" s="18"/>
      <c r="N9" s="19"/>
      <c r="O9" s="18"/>
      <c r="P9" s="47"/>
      <c r="Q9" s="20"/>
      <c r="R9" s="20"/>
      <c r="S9" s="20"/>
      <c r="T9" s="20"/>
      <c r="U9" s="20"/>
      <c r="V9" s="267"/>
      <c r="W9" s="20"/>
      <c r="X9" s="28" t="str">
        <f t="shared" ref="X9:X18" si="3">IF(S9-T9=0,"",(W9-S9+T9)/(S9-T9)*100)</f>
        <v/>
      </c>
      <c r="Y9" s="20" t="str">
        <f t="shared" si="2"/>
        <v/>
      </c>
      <c r="Z9" s="46"/>
    </row>
    <row r="10" ht="13.5" customHeight="1" spans="1:26">
      <c r="A10" s="17"/>
      <c r="B10" s="17"/>
      <c r="C10" s="18"/>
      <c r="D10" s="18"/>
      <c r="E10" s="18"/>
      <c r="F10" s="18"/>
      <c r="G10" s="18"/>
      <c r="H10" s="17"/>
      <c r="I10" s="18"/>
      <c r="J10" s="18"/>
      <c r="K10" s="18"/>
      <c r="L10" s="18"/>
      <c r="M10" s="18"/>
      <c r="N10" s="19"/>
      <c r="O10" s="18"/>
      <c r="P10" s="47"/>
      <c r="Q10" s="20"/>
      <c r="R10" s="20"/>
      <c r="S10" s="20"/>
      <c r="T10" s="20"/>
      <c r="U10" s="20"/>
      <c r="V10" s="267"/>
      <c r="W10" s="20"/>
      <c r="X10" s="28" t="str">
        <f t="shared" si="3"/>
        <v/>
      </c>
      <c r="Y10" s="20" t="str">
        <f t="shared" si="2"/>
        <v/>
      </c>
      <c r="Z10" s="46"/>
    </row>
    <row r="11" ht="13.5" customHeight="1" spans="1:26">
      <c r="A11" s="17"/>
      <c r="B11" s="17"/>
      <c r="C11" s="18"/>
      <c r="D11" s="18"/>
      <c r="E11" s="18"/>
      <c r="F11" s="18"/>
      <c r="G11" s="18"/>
      <c r="H11" s="17"/>
      <c r="I11" s="18"/>
      <c r="J11" s="18"/>
      <c r="K11" s="18"/>
      <c r="L11" s="18"/>
      <c r="M11" s="18"/>
      <c r="N11" s="19"/>
      <c r="O11" s="18"/>
      <c r="P11" s="47"/>
      <c r="Q11" s="20"/>
      <c r="R11" s="20"/>
      <c r="S11" s="20"/>
      <c r="T11" s="20"/>
      <c r="U11" s="20"/>
      <c r="V11" s="267"/>
      <c r="W11" s="20"/>
      <c r="X11" s="28" t="str">
        <f t="shared" si="3"/>
        <v/>
      </c>
      <c r="Y11" s="20" t="str">
        <f t="shared" si="2"/>
        <v/>
      </c>
      <c r="Z11" s="46"/>
    </row>
    <row r="12" ht="13.5" customHeight="1" spans="1:26">
      <c r="A12" s="17"/>
      <c r="B12" s="17"/>
      <c r="C12" s="18"/>
      <c r="D12" s="18"/>
      <c r="E12" s="18"/>
      <c r="F12" s="18"/>
      <c r="G12" s="18"/>
      <c r="H12" s="17"/>
      <c r="I12" s="18"/>
      <c r="J12" s="18"/>
      <c r="K12" s="18"/>
      <c r="L12" s="18"/>
      <c r="M12" s="18"/>
      <c r="N12" s="19"/>
      <c r="O12" s="18"/>
      <c r="P12" s="47"/>
      <c r="Q12" s="20"/>
      <c r="R12" s="20"/>
      <c r="S12" s="20"/>
      <c r="T12" s="20"/>
      <c r="U12" s="20"/>
      <c r="V12" s="267"/>
      <c r="W12" s="20"/>
      <c r="X12" s="28" t="str">
        <f t="shared" si="3"/>
        <v/>
      </c>
      <c r="Y12" s="20" t="str">
        <f t="shared" si="2"/>
        <v/>
      </c>
      <c r="Z12" s="46"/>
    </row>
    <row r="13" ht="13.5" customHeight="1" spans="1:26">
      <c r="A13" s="17"/>
      <c r="B13" s="17"/>
      <c r="C13" s="18"/>
      <c r="D13" s="18"/>
      <c r="E13" s="18"/>
      <c r="F13" s="18"/>
      <c r="G13" s="18"/>
      <c r="H13" s="17"/>
      <c r="I13" s="18"/>
      <c r="J13" s="18"/>
      <c r="K13" s="18"/>
      <c r="L13" s="18"/>
      <c r="M13" s="18"/>
      <c r="N13" s="19"/>
      <c r="O13" s="18"/>
      <c r="P13" s="47"/>
      <c r="Q13" s="20"/>
      <c r="R13" s="20"/>
      <c r="S13" s="20"/>
      <c r="T13" s="20"/>
      <c r="U13" s="20"/>
      <c r="V13" s="267"/>
      <c r="W13" s="20"/>
      <c r="X13" s="28" t="str">
        <f t="shared" si="3"/>
        <v/>
      </c>
      <c r="Y13" s="20" t="str">
        <f t="shared" si="2"/>
        <v/>
      </c>
      <c r="Z13" s="46"/>
    </row>
    <row r="14" ht="13.5" customHeight="1" spans="1:26">
      <c r="A14" s="17"/>
      <c r="B14" s="17"/>
      <c r="C14" s="18"/>
      <c r="D14" s="18"/>
      <c r="E14" s="18"/>
      <c r="F14" s="18"/>
      <c r="G14" s="18"/>
      <c r="H14" s="17"/>
      <c r="I14" s="18"/>
      <c r="J14" s="18"/>
      <c r="K14" s="18"/>
      <c r="L14" s="18"/>
      <c r="M14" s="18"/>
      <c r="N14" s="19"/>
      <c r="O14" s="18"/>
      <c r="P14" s="47"/>
      <c r="Q14" s="20"/>
      <c r="R14" s="20"/>
      <c r="S14" s="20"/>
      <c r="T14" s="20"/>
      <c r="U14" s="20"/>
      <c r="V14" s="267"/>
      <c r="W14" s="20"/>
      <c r="X14" s="28" t="str">
        <f t="shared" si="3"/>
        <v/>
      </c>
      <c r="Y14" s="20" t="str">
        <f t="shared" si="2"/>
        <v/>
      </c>
      <c r="Z14" s="46"/>
    </row>
    <row r="15" ht="13.5" customHeight="1" spans="1:26">
      <c r="A15" s="17"/>
      <c r="B15" s="17"/>
      <c r="C15" s="18"/>
      <c r="D15" s="18"/>
      <c r="E15" s="18"/>
      <c r="F15" s="18"/>
      <c r="G15" s="18"/>
      <c r="H15" s="17"/>
      <c r="I15" s="18"/>
      <c r="J15" s="18"/>
      <c r="K15" s="18"/>
      <c r="L15" s="18"/>
      <c r="M15" s="18"/>
      <c r="N15" s="19"/>
      <c r="O15" s="18"/>
      <c r="P15" s="47"/>
      <c r="Q15" s="20"/>
      <c r="R15" s="20"/>
      <c r="S15" s="20"/>
      <c r="T15" s="20"/>
      <c r="U15" s="20"/>
      <c r="V15" s="267"/>
      <c r="W15" s="20"/>
      <c r="X15" s="28" t="str">
        <f t="shared" si="3"/>
        <v/>
      </c>
      <c r="Y15" s="20" t="str">
        <f t="shared" si="2"/>
        <v/>
      </c>
      <c r="Z15" s="46"/>
    </row>
    <row r="16" ht="13.5" customHeight="1" spans="1:26">
      <c r="A16" s="17"/>
      <c r="B16" s="17"/>
      <c r="C16" s="18"/>
      <c r="D16" s="18"/>
      <c r="E16" s="18"/>
      <c r="F16" s="18"/>
      <c r="G16" s="18"/>
      <c r="H16" s="17"/>
      <c r="I16" s="18"/>
      <c r="J16" s="18"/>
      <c r="K16" s="18"/>
      <c r="L16" s="18"/>
      <c r="M16" s="18"/>
      <c r="N16" s="19"/>
      <c r="O16" s="18"/>
      <c r="P16" s="47"/>
      <c r="Q16" s="20"/>
      <c r="R16" s="20"/>
      <c r="S16" s="20"/>
      <c r="T16" s="20"/>
      <c r="U16" s="20"/>
      <c r="V16" s="267"/>
      <c r="W16" s="20"/>
      <c r="X16" s="28" t="str">
        <f t="shared" si="3"/>
        <v/>
      </c>
      <c r="Y16" s="20" t="str">
        <f t="shared" si="2"/>
        <v/>
      </c>
      <c r="Z16" s="46"/>
    </row>
    <row r="17" ht="13.5" customHeight="1" spans="1:26">
      <c r="A17" s="17"/>
      <c r="B17" s="17"/>
      <c r="C17" s="18"/>
      <c r="D17" s="18"/>
      <c r="E17" s="18"/>
      <c r="F17" s="18"/>
      <c r="G17" s="18"/>
      <c r="H17" s="17"/>
      <c r="I17" s="18"/>
      <c r="J17" s="18"/>
      <c r="K17" s="18"/>
      <c r="L17" s="18"/>
      <c r="M17" s="18"/>
      <c r="N17" s="19"/>
      <c r="O17" s="18"/>
      <c r="P17" s="47"/>
      <c r="Q17" s="20"/>
      <c r="R17" s="20"/>
      <c r="S17" s="20"/>
      <c r="T17" s="20"/>
      <c r="U17" s="20"/>
      <c r="V17" s="267"/>
      <c r="W17" s="20"/>
      <c r="X17" s="28" t="str">
        <f t="shared" si="3"/>
        <v/>
      </c>
      <c r="Y17" s="20" t="str">
        <f t="shared" si="2"/>
        <v/>
      </c>
      <c r="Z17" s="46"/>
    </row>
    <row r="18" ht="13.5" customHeight="1" spans="1:26">
      <c r="A18" s="17"/>
      <c r="B18" s="17"/>
      <c r="C18" s="18"/>
      <c r="D18" s="18"/>
      <c r="E18" s="18"/>
      <c r="F18" s="18"/>
      <c r="G18" s="18"/>
      <c r="H18" s="17"/>
      <c r="I18" s="18"/>
      <c r="J18" s="18"/>
      <c r="K18" s="18"/>
      <c r="L18" s="18"/>
      <c r="M18" s="18"/>
      <c r="N18" s="19"/>
      <c r="O18" s="18"/>
      <c r="P18" s="47"/>
      <c r="Q18" s="20"/>
      <c r="R18" s="20"/>
      <c r="S18" s="20"/>
      <c r="T18" s="20"/>
      <c r="U18" s="20"/>
      <c r="V18" s="267"/>
      <c r="W18" s="20"/>
      <c r="X18" s="28" t="str">
        <f t="shared" si="3"/>
        <v/>
      </c>
      <c r="Y18" s="20" t="str">
        <f t="shared" ref="Y18:Y19" si="4">IF(P18=0,"",U18/P18)</f>
        <v/>
      </c>
      <c r="Z18" s="46"/>
    </row>
    <row r="19" ht="13.5" customHeight="1" spans="1:26">
      <c r="A19" s="17" t="str">
        <f t="shared" ref="A19" si="5">IF(J19="","",ROW()-7)</f>
        <v/>
      </c>
      <c r="B19" s="17"/>
      <c r="C19" s="18"/>
      <c r="D19" s="18"/>
      <c r="E19" s="18"/>
      <c r="F19" s="18"/>
      <c r="G19" s="18"/>
      <c r="H19" s="17"/>
      <c r="I19" s="18"/>
      <c r="J19" s="18"/>
      <c r="K19" s="18"/>
      <c r="L19" s="18"/>
      <c r="M19" s="18"/>
      <c r="N19" s="19"/>
      <c r="O19" s="18"/>
      <c r="P19" s="47"/>
      <c r="Q19" s="20"/>
      <c r="R19" s="20"/>
      <c r="S19" s="20"/>
      <c r="T19" s="20"/>
      <c r="U19" s="20"/>
      <c r="V19" s="267"/>
      <c r="W19" s="20"/>
      <c r="X19" s="28" t="str">
        <f t="shared" ref="X19:X22" si="6">IF(S19-T19=0,"",(W19-S19+T19)/(S19-T19)*100)</f>
        <v/>
      </c>
      <c r="Y19" s="20" t="str">
        <f t="shared" si="4"/>
        <v/>
      </c>
      <c r="Z19" s="46"/>
    </row>
    <row r="20" ht="13.5" customHeight="1" spans="1:26">
      <c r="A20" s="17" t="s">
        <v>1460</v>
      </c>
      <c r="B20" s="75"/>
      <c r="C20" s="75"/>
      <c r="D20" s="75"/>
      <c r="E20" s="75"/>
      <c r="F20" s="75"/>
      <c r="G20" s="75"/>
      <c r="H20" s="75"/>
      <c r="I20" s="75"/>
      <c r="J20" s="72"/>
      <c r="K20" s="18"/>
      <c r="L20" s="18"/>
      <c r="M20" s="18"/>
      <c r="N20" s="46"/>
      <c r="O20" s="18"/>
      <c r="P20" s="47"/>
      <c r="Q20" s="20"/>
      <c r="R20" s="20">
        <f>SUM(R8:R19)</f>
        <v>0</v>
      </c>
      <c r="S20" s="20">
        <f>SUM(S8:S19)</f>
        <v>0</v>
      </c>
      <c r="T20" s="20">
        <f>SUM(T8:T19)</f>
        <v>0</v>
      </c>
      <c r="U20" s="20">
        <f>SUM(U8:U19)</f>
        <v>0</v>
      </c>
      <c r="V20" s="20"/>
      <c r="W20" s="20">
        <f>SUM(W8:W19)</f>
        <v>0</v>
      </c>
      <c r="X20" s="28" t="str">
        <f t="shared" si="6"/>
        <v/>
      </c>
      <c r="Y20" s="20"/>
      <c r="Z20" s="18"/>
    </row>
    <row r="21" ht="13.5" customHeight="1" spans="1:26">
      <c r="A21" s="17" t="s">
        <v>1437</v>
      </c>
      <c r="B21" s="75"/>
      <c r="C21" s="75"/>
      <c r="D21" s="75"/>
      <c r="E21" s="75"/>
      <c r="F21" s="75"/>
      <c r="G21" s="75"/>
      <c r="H21" s="75"/>
      <c r="I21" s="75"/>
      <c r="J21" s="72"/>
      <c r="K21" s="18"/>
      <c r="L21" s="18"/>
      <c r="M21" s="18"/>
      <c r="N21" s="46"/>
      <c r="O21" s="18"/>
      <c r="P21" s="47"/>
      <c r="Q21" s="20"/>
      <c r="R21" s="20"/>
      <c r="S21" s="20">
        <f>T20</f>
        <v>0</v>
      </c>
      <c r="T21" s="20"/>
      <c r="U21" s="20"/>
      <c r="V21" s="20"/>
      <c r="W21" s="20"/>
      <c r="X21" s="28"/>
      <c r="Y21" s="20"/>
      <c r="Z21" s="18"/>
    </row>
    <row r="22" ht="13.5" customHeight="1" spans="1:26">
      <c r="A22" s="21" t="s">
        <v>1461</v>
      </c>
      <c r="B22" s="13"/>
      <c r="C22" s="13"/>
      <c r="D22" s="13"/>
      <c r="E22" s="13"/>
      <c r="F22" s="13"/>
      <c r="G22" s="13"/>
      <c r="H22" s="13"/>
      <c r="I22" s="13"/>
      <c r="J22" s="22"/>
      <c r="K22" s="38"/>
      <c r="L22" s="38"/>
      <c r="M22" s="21"/>
      <c r="N22" s="21"/>
      <c r="O22" s="21"/>
      <c r="P22" s="24"/>
      <c r="Q22" s="28"/>
      <c r="R22" s="23">
        <f>R20-R21</f>
        <v>0</v>
      </c>
      <c r="S22" s="23">
        <f>S20-S21</f>
        <v>0</v>
      </c>
      <c r="T22" s="28"/>
      <c r="U22" s="28">
        <f>U20</f>
        <v>0</v>
      </c>
      <c r="V22" s="21"/>
      <c r="W22" s="28">
        <f>W20</f>
        <v>0</v>
      </c>
      <c r="X22" s="28" t="str">
        <f t="shared" si="6"/>
        <v/>
      </c>
      <c r="Y22" s="20"/>
      <c r="Z22" s="195"/>
    </row>
    <row r="23" customHeight="1" spans="1:27">
      <c r="A23" s="7" t="str">
        <f>基本信息输入表!$K$6&amp;"填表人："&amp;基本信息输入表!$M$52</f>
        <v>产权持有单位填表人：刘亚鑫</v>
      </c>
      <c r="X23" s="7" t="str">
        <f>"评估人员："&amp;基本信息输入表!$Q$52</f>
        <v>评估人员：王庆国</v>
      </c>
      <c r="AA23" s="6" t="s">
        <v>1347</v>
      </c>
    </row>
    <row r="24" customHeight="1" spans="1:1">
      <c r="A24" s="7" t="str">
        <f>"填表日期："&amp;YEAR(基本信息输入表!$O$52)&amp;"年"&amp;MONTH(基本信息输入表!$O$52)&amp;"月"&amp;DAY(基本信息输入表!$O$52)&amp;"日"</f>
        <v>填表日期：2025年2月22日</v>
      </c>
    </row>
  </sheetData>
  <mergeCells count="26">
    <mergeCell ref="A2:Z2"/>
    <mergeCell ref="A3:Z3"/>
    <mergeCell ref="X4:Z4"/>
    <mergeCell ref="A5:N5"/>
    <mergeCell ref="X5:Z5"/>
    <mergeCell ref="B6:G6"/>
    <mergeCell ref="R6:S6"/>
    <mergeCell ref="U6:W6"/>
    <mergeCell ref="A20:J20"/>
    <mergeCell ref="A21:J21"/>
    <mergeCell ref="A22:J22"/>
    <mergeCell ref="A6:A7"/>
    <mergeCell ref="H6:H7"/>
    <mergeCell ref="I6:I7"/>
    <mergeCell ref="J6:J7"/>
    <mergeCell ref="K6:K7"/>
    <mergeCell ref="L6:L7"/>
    <mergeCell ref="M6:M7"/>
    <mergeCell ref="N6:N7"/>
    <mergeCell ref="O6:O7"/>
    <mergeCell ref="P6:P7"/>
    <mergeCell ref="Q6:Q7"/>
    <mergeCell ref="T6:T7"/>
    <mergeCell ref="X6:X7"/>
    <mergeCell ref="Y6:Y7"/>
    <mergeCell ref="Z6:Z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4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2"/>
  <sheetViews>
    <sheetView showGridLines="0" zoomScale="89" zoomScaleNormal="89" topLeftCell="I1" workbookViewId="0">
      <selection activeCell="U622" sqref="U622"/>
    </sheetView>
  </sheetViews>
  <sheetFormatPr defaultColWidth="9" defaultRowHeight="12.75"/>
  <cols>
    <col min="1" max="1" width="5" style="7" customWidth="1"/>
    <col min="2" max="4" width="11.2" style="7" customWidth="1" outlineLevel="1"/>
    <col min="5" max="7" width="8" style="7" customWidth="1" outlineLevel="1"/>
    <col min="8" max="9" width="8.2" style="7" customWidth="1"/>
    <col min="10" max="10" width="9.5" style="7" customWidth="1"/>
    <col min="11" max="11" width="18" style="7" customWidth="1"/>
    <col min="12" max="12" width="8" style="7" customWidth="1"/>
    <col min="13" max="13" width="5.2" style="7" customWidth="1"/>
    <col min="14" max="14" width="4.7" style="7" customWidth="1"/>
    <col min="15" max="15" width="8" style="7" customWidth="1"/>
    <col min="16" max="17" width="7.7" style="7" customWidth="1"/>
    <col min="18" max="18" width="16.7" style="7" customWidth="1"/>
    <col min="19" max="19" width="10.2" style="7" customWidth="1"/>
    <col min="20" max="20" width="11.2" style="7" customWidth="1"/>
    <col min="21" max="21" width="7.2" style="7" customWidth="1"/>
    <col min="22" max="22" width="7.5" style="7" customWidth="1"/>
    <col min="23" max="23" width="9" style="6" customWidth="1"/>
    <col min="24" max="25" width="9" style="7" customWidth="1"/>
    <col min="26" max="16384" width="9" style="7"/>
  </cols>
  <sheetData>
    <row r="1" spans="1:1">
      <c r="A1" s="8" t="s">
        <v>0</v>
      </c>
    </row>
    <row r="2" s="5" customFormat="1" ht="30" customHeight="1" spans="1:23">
      <c r="A2" s="9" t="s">
        <v>1462</v>
      </c>
      <c r="W2" s="10"/>
    </row>
    <row r="3" ht="15.75" customHeight="1" spans="1:1">
      <c r="A3" s="6" t="str">
        <f>"评估基准日："&amp;TEXT(基本信息输入表!M7,"yyyy年mm月dd日")</f>
        <v>评估基准日：2025年02月20日</v>
      </c>
    </row>
    <row r="4" ht="14.25" customHeight="1" spans="8:22">
      <c r="H4" s="6"/>
      <c r="I4" s="6"/>
      <c r="J4" s="6"/>
      <c r="K4" s="6"/>
      <c r="L4" s="6"/>
      <c r="M4" s="6"/>
      <c r="N4" s="6"/>
      <c r="O4" s="6"/>
      <c r="P4" s="6"/>
      <c r="Q4" s="6"/>
      <c r="R4" s="6"/>
      <c r="S4" s="6"/>
      <c r="T4" s="6"/>
      <c r="U4" s="6"/>
      <c r="V4" s="11" t="s">
        <v>1463</v>
      </c>
    </row>
    <row r="5" ht="15.75" customHeight="1" spans="1:22">
      <c r="A5" s="12" t="str">
        <f>基本信息输入表!K6&amp;"："&amp;基本信息输入表!M6</f>
        <v>产权持有单位：中国石油天然气股份有限公司塔里木油田分公司塔西南勘探开发公司</v>
      </c>
      <c r="B5" s="13"/>
      <c r="C5" s="13"/>
      <c r="D5" s="13"/>
      <c r="E5" s="13"/>
      <c r="F5" s="13"/>
      <c r="G5" s="13"/>
      <c r="H5" s="13"/>
      <c r="I5" s="13"/>
      <c r="J5" s="13"/>
      <c r="K5" s="13"/>
      <c r="L5" s="13"/>
      <c r="M5" s="13"/>
      <c r="N5" s="13"/>
      <c r="O5" s="13"/>
      <c r="V5" s="11" t="s">
        <v>1326</v>
      </c>
    </row>
    <row r="6" s="6" customFormat="1" ht="15.75" customHeight="1" spans="1:22">
      <c r="A6" s="33" t="s">
        <v>1327</v>
      </c>
      <c r="B6" s="33" t="s">
        <v>1440</v>
      </c>
      <c r="C6" s="75"/>
      <c r="D6" s="75"/>
      <c r="E6" s="75"/>
      <c r="F6" s="75"/>
      <c r="G6" s="72"/>
      <c r="H6" s="33" t="s">
        <v>1441</v>
      </c>
      <c r="I6" s="70" t="s">
        <v>1442</v>
      </c>
      <c r="J6" s="70" t="s">
        <v>1443</v>
      </c>
      <c r="K6" s="70" t="s">
        <v>1444</v>
      </c>
      <c r="L6" s="70" t="s">
        <v>1445</v>
      </c>
      <c r="M6" s="33" t="s">
        <v>1446</v>
      </c>
      <c r="N6" s="89" t="s">
        <v>1447</v>
      </c>
      <c r="O6" s="261" t="s">
        <v>1330</v>
      </c>
      <c r="P6" s="261" t="s">
        <v>1448</v>
      </c>
      <c r="Q6" s="89" t="s">
        <v>1449</v>
      </c>
      <c r="R6" s="263" t="s">
        <v>1464</v>
      </c>
      <c r="S6" s="70" t="s">
        <v>1333</v>
      </c>
      <c r="T6" s="15" t="s">
        <v>1335</v>
      </c>
      <c r="U6" s="89" t="s">
        <v>1336</v>
      </c>
      <c r="V6" s="89" t="s">
        <v>1337</v>
      </c>
    </row>
    <row r="7" s="6" customFormat="1" spans="1:23">
      <c r="A7" s="90"/>
      <c r="B7" s="260" t="s">
        <v>1451</v>
      </c>
      <c r="C7" s="258" t="s">
        <v>1452</v>
      </c>
      <c r="D7" s="258" t="s">
        <v>1453</v>
      </c>
      <c r="E7" s="258" t="s">
        <v>1454</v>
      </c>
      <c r="F7" s="258" t="s">
        <v>1455</v>
      </c>
      <c r="G7" s="258" t="s">
        <v>1456</v>
      </c>
      <c r="H7" s="90"/>
      <c r="I7" s="86"/>
      <c r="J7" s="86"/>
      <c r="K7" s="86"/>
      <c r="L7" s="86"/>
      <c r="M7" s="90"/>
      <c r="N7" s="90"/>
      <c r="O7" s="86"/>
      <c r="P7" s="86"/>
      <c r="Q7" s="90"/>
      <c r="R7" s="264"/>
      <c r="S7" s="86"/>
      <c r="T7" s="86"/>
      <c r="U7" s="90"/>
      <c r="V7" s="90"/>
      <c r="W7" s="6" t="s">
        <v>1343</v>
      </c>
    </row>
    <row r="8" ht="15.45" customHeight="1" spans="1:22">
      <c r="A8" s="17" t="str">
        <f t="shared" ref="A8" si="0">IF(J8="","",ROW()-7)</f>
        <v/>
      </c>
      <c r="B8" s="17"/>
      <c r="C8" s="18"/>
      <c r="D8" s="18"/>
      <c r="E8" s="18"/>
      <c r="F8" s="18"/>
      <c r="G8" s="18"/>
      <c r="H8" s="17"/>
      <c r="I8" s="18"/>
      <c r="J8" s="18"/>
      <c r="K8" s="18"/>
      <c r="L8" s="18"/>
      <c r="M8" s="18"/>
      <c r="N8" s="19"/>
      <c r="O8" s="18"/>
      <c r="P8" s="47"/>
      <c r="Q8" s="20"/>
      <c r="R8" s="20"/>
      <c r="S8" s="20"/>
      <c r="T8" s="20"/>
      <c r="U8" s="28" t="str">
        <f t="shared" ref="U8" si="1">IF(S8=0,"",(T8-S8)/S8*100)</f>
        <v/>
      </c>
      <c r="V8" s="18"/>
    </row>
    <row r="9" ht="15.45" customHeight="1" spans="1:22">
      <c r="A9" s="17"/>
      <c r="B9" s="17"/>
      <c r="C9" s="18"/>
      <c r="D9" s="18"/>
      <c r="E9" s="18"/>
      <c r="F9" s="18"/>
      <c r="G9" s="18"/>
      <c r="H9" s="17"/>
      <c r="I9" s="18"/>
      <c r="J9" s="18"/>
      <c r="K9" s="18"/>
      <c r="L9" s="18"/>
      <c r="M9" s="18"/>
      <c r="N9" s="19"/>
      <c r="O9" s="18"/>
      <c r="P9" s="47"/>
      <c r="Q9" s="20"/>
      <c r="R9" s="20"/>
      <c r="S9" s="20"/>
      <c r="T9" s="20"/>
      <c r="U9" s="28" t="str">
        <f t="shared" ref="U9:U18" si="2">IF(S9=0,"",(T9-S9)/S9*100)</f>
        <v/>
      </c>
      <c r="V9" s="18"/>
    </row>
    <row r="10" ht="15.45" customHeight="1" spans="1:22">
      <c r="A10" s="17"/>
      <c r="B10" s="17"/>
      <c r="C10" s="18"/>
      <c r="D10" s="18"/>
      <c r="E10" s="18"/>
      <c r="F10" s="18"/>
      <c r="G10" s="18"/>
      <c r="H10" s="17"/>
      <c r="I10" s="18"/>
      <c r="J10" s="18"/>
      <c r="K10" s="18"/>
      <c r="L10" s="18"/>
      <c r="M10" s="18"/>
      <c r="N10" s="19"/>
      <c r="O10" s="18"/>
      <c r="P10" s="47"/>
      <c r="Q10" s="20"/>
      <c r="R10" s="20"/>
      <c r="S10" s="20"/>
      <c r="T10" s="20"/>
      <c r="U10" s="28" t="str">
        <f t="shared" si="2"/>
        <v/>
      </c>
      <c r="V10" s="18"/>
    </row>
    <row r="11" ht="15.45" customHeight="1" spans="1:22">
      <c r="A11" s="17"/>
      <c r="B11" s="17"/>
      <c r="C11" s="18"/>
      <c r="D11" s="18"/>
      <c r="E11" s="18"/>
      <c r="F11" s="18"/>
      <c r="G11" s="18"/>
      <c r="H11" s="17"/>
      <c r="I11" s="18"/>
      <c r="J11" s="18"/>
      <c r="K11" s="18"/>
      <c r="L11" s="18"/>
      <c r="M11" s="18"/>
      <c r="N11" s="19"/>
      <c r="O11" s="18"/>
      <c r="P11" s="47"/>
      <c r="Q11" s="20"/>
      <c r="R11" s="20"/>
      <c r="S11" s="20"/>
      <c r="T11" s="20"/>
      <c r="U11" s="28" t="str">
        <f t="shared" si="2"/>
        <v/>
      </c>
      <c r="V11" s="18"/>
    </row>
    <row r="12" ht="15.45" customHeight="1" spans="1:22">
      <c r="A12" s="17"/>
      <c r="B12" s="17"/>
      <c r="C12" s="18"/>
      <c r="D12" s="18"/>
      <c r="E12" s="18"/>
      <c r="F12" s="18"/>
      <c r="G12" s="18"/>
      <c r="H12" s="17"/>
      <c r="I12" s="18"/>
      <c r="J12" s="18"/>
      <c r="K12" s="18"/>
      <c r="L12" s="18"/>
      <c r="M12" s="18"/>
      <c r="N12" s="19"/>
      <c r="O12" s="18"/>
      <c r="P12" s="47"/>
      <c r="Q12" s="20"/>
      <c r="R12" s="20"/>
      <c r="S12" s="20"/>
      <c r="T12" s="20"/>
      <c r="U12" s="28" t="str">
        <f t="shared" si="2"/>
        <v/>
      </c>
      <c r="V12" s="18"/>
    </row>
    <row r="13" ht="15.45" customHeight="1" spans="1:22">
      <c r="A13" s="17"/>
      <c r="B13" s="17"/>
      <c r="C13" s="18"/>
      <c r="D13" s="18"/>
      <c r="E13" s="18"/>
      <c r="F13" s="18"/>
      <c r="G13" s="18"/>
      <c r="H13" s="17"/>
      <c r="I13" s="18"/>
      <c r="J13" s="18"/>
      <c r="K13" s="18"/>
      <c r="L13" s="18"/>
      <c r="M13" s="18"/>
      <c r="N13" s="19"/>
      <c r="O13" s="18"/>
      <c r="P13" s="47"/>
      <c r="Q13" s="20"/>
      <c r="R13" s="20"/>
      <c r="S13" s="20"/>
      <c r="T13" s="20"/>
      <c r="U13" s="28" t="str">
        <f t="shared" si="2"/>
        <v/>
      </c>
      <c r="V13" s="18"/>
    </row>
    <row r="14" ht="15.45" customHeight="1" spans="1:22">
      <c r="A14" s="17"/>
      <c r="B14" s="17"/>
      <c r="C14" s="18"/>
      <c r="D14" s="18"/>
      <c r="E14" s="18"/>
      <c r="F14" s="18"/>
      <c r="G14" s="18"/>
      <c r="H14" s="17"/>
      <c r="I14" s="18"/>
      <c r="J14" s="18"/>
      <c r="K14" s="18"/>
      <c r="L14" s="18"/>
      <c r="M14" s="18"/>
      <c r="N14" s="19"/>
      <c r="O14" s="18"/>
      <c r="P14" s="47"/>
      <c r="Q14" s="20"/>
      <c r="R14" s="20"/>
      <c r="S14" s="20"/>
      <c r="T14" s="20"/>
      <c r="U14" s="28" t="str">
        <f t="shared" si="2"/>
        <v/>
      </c>
      <c r="V14" s="18"/>
    </row>
    <row r="15" ht="15.45" customHeight="1" spans="1:22">
      <c r="A15" s="17"/>
      <c r="B15" s="17"/>
      <c r="C15" s="18"/>
      <c r="D15" s="18"/>
      <c r="E15" s="18"/>
      <c r="F15" s="18"/>
      <c r="G15" s="18"/>
      <c r="H15" s="17"/>
      <c r="I15" s="18"/>
      <c r="J15" s="18"/>
      <c r="K15" s="18"/>
      <c r="L15" s="18"/>
      <c r="M15" s="18"/>
      <c r="N15" s="19"/>
      <c r="O15" s="18"/>
      <c r="P15" s="47"/>
      <c r="Q15" s="20"/>
      <c r="R15" s="20"/>
      <c r="S15" s="20"/>
      <c r="T15" s="20"/>
      <c r="U15" s="28" t="str">
        <f t="shared" si="2"/>
        <v/>
      </c>
      <c r="V15" s="18"/>
    </row>
    <row r="16" ht="15.45" customHeight="1" spans="1:22">
      <c r="A16" s="17"/>
      <c r="B16" s="17"/>
      <c r="C16" s="18"/>
      <c r="D16" s="18"/>
      <c r="E16" s="18"/>
      <c r="F16" s="18"/>
      <c r="G16" s="18"/>
      <c r="H16" s="17"/>
      <c r="I16" s="18"/>
      <c r="J16" s="18"/>
      <c r="K16" s="18"/>
      <c r="L16" s="18"/>
      <c r="M16" s="18"/>
      <c r="N16" s="19"/>
      <c r="O16" s="18"/>
      <c r="P16" s="47"/>
      <c r="Q16" s="20"/>
      <c r="R16" s="20"/>
      <c r="S16" s="20"/>
      <c r="T16" s="20"/>
      <c r="U16" s="28" t="str">
        <f t="shared" si="2"/>
        <v/>
      </c>
      <c r="V16" s="18"/>
    </row>
    <row r="17" ht="15.45" customHeight="1" spans="1:22">
      <c r="A17" s="17"/>
      <c r="B17" s="17"/>
      <c r="C17" s="18"/>
      <c r="D17" s="18"/>
      <c r="E17" s="18"/>
      <c r="F17" s="18"/>
      <c r="G17" s="18"/>
      <c r="H17" s="17"/>
      <c r="I17" s="18"/>
      <c r="J17" s="18"/>
      <c r="K17" s="18"/>
      <c r="L17" s="18"/>
      <c r="M17" s="18"/>
      <c r="N17" s="19"/>
      <c r="O17" s="18"/>
      <c r="P17" s="47"/>
      <c r="Q17" s="20"/>
      <c r="R17" s="20"/>
      <c r="S17" s="20"/>
      <c r="T17" s="20"/>
      <c r="U17" s="28" t="str">
        <f t="shared" si="2"/>
        <v/>
      </c>
      <c r="V17" s="18"/>
    </row>
    <row r="18" ht="15.45" customHeight="1" spans="1:22">
      <c r="A18" s="17"/>
      <c r="B18" s="17"/>
      <c r="C18" s="18"/>
      <c r="D18" s="18"/>
      <c r="E18" s="18"/>
      <c r="F18" s="18"/>
      <c r="G18" s="18"/>
      <c r="H18" s="17"/>
      <c r="I18" s="18"/>
      <c r="J18" s="18"/>
      <c r="K18" s="18"/>
      <c r="L18" s="18"/>
      <c r="M18" s="18"/>
      <c r="N18" s="19"/>
      <c r="O18" s="18"/>
      <c r="P18" s="47"/>
      <c r="Q18" s="20"/>
      <c r="R18" s="20"/>
      <c r="S18" s="20"/>
      <c r="T18" s="20"/>
      <c r="U18" s="28" t="str">
        <f t="shared" si="2"/>
        <v/>
      </c>
      <c r="V18" s="18"/>
    </row>
    <row r="19" spans="1:22">
      <c r="A19" s="17" t="str">
        <f t="shared" ref="A19" si="3">IF(J19="","",ROW()-7)</f>
        <v/>
      </c>
      <c r="B19" s="17"/>
      <c r="C19" s="18"/>
      <c r="D19" s="18"/>
      <c r="E19" s="18"/>
      <c r="F19" s="18"/>
      <c r="G19" s="18"/>
      <c r="H19" s="17"/>
      <c r="I19" s="18"/>
      <c r="J19" s="18"/>
      <c r="K19" s="18"/>
      <c r="L19" s="18"/>
      <c r="M19" s="18"/>
      <c r="N19" s="19"/>
      <c r="O19" s="18"/>
      <c r="P19" s="47"/>
      <c r="Q19" s="20"/>
      <c r="R19" s="20"/>
      <c r="S19" s="20"/>
      <c r="T19" s="20"/>
      <c r="U19" s="28" t="str">
        <f t="shared" ref="U19:U20" si="4">IF(S19=0,"",(T19-S19)/S19*100)</f>
        <v/>
      </c>
      <c r="V19" s="18"/>
    </row>
    <row r="20" ht="15.75" customHeight="1" spans="1:22">
      <c r="A20" s="21" t="s">
        <v>1371</v>
      </c>
      <c r="B20" s="13"/>
      <c r="C20" s="13"/>
      <c r="D20" s="13"/>
      <c r="E20" s="13"/>
      <c r="F20" s="13"/>
      <c r="G20" s="13"/>
      <c r="H20" s="13"/>
      <c r="I20" s="13"/>
      <c r="J20" s="22"/>
      <c r="K20" s="262"/>
      <c r="L20" s="262"/>
      <c r="M20" s="21"/>
      <c r="N20" s="21"/>
      <c r="O20" s="21"/>
      <c r="P20" s="28"/>
      <c r="Q20" s="28"/>
      <c r="R20" s="28"/>
      <c r="S20" s="28">
        <f>SUM(S8:S19)</f>
        <v>0</v>
      </c>
      <c r="T20" s="28">
        <f>SUM(T8:T19)</f>
        <v>0</v>
      </c>
      <c r="U20" s="28" t="str">
        <f t="shared" si="4"/>
        <v/>
      </c>
      <c r="V20" s="195"/>
    </row>
    <row r="21" ht="15.75" customHeight="1" spans="1:23">
      <c r="A21" s="7" t="str">
        <f>基本信息输入表!$K$6&amp;"填表人："&amp;基本信息输入表!$M$53</f>
        <v>产权持有单位填表人：刘亚鑫</v>
      </c>
      <c r="T21" s="7" t="str">
        <f>"评估人员："&amp;基本信息输入表!$Q$53</f>
        <v>评估人员：王庆国</v>
      </c>
      <c r="W21" s="6" t="s">
        <v>1347</v>
      </c>
    </row>
    <row r="22" ht="15.75" customHeight="1" spans="1:1">
      <c r="A22" s="7" t="str">
        <f>"填表日期："&amp;YEAR(基本信息输入表!$O$53)&amp;"年"&amp;MONTH(基本信息输入表!$O$53)&amp;"月"&amp;DAY(基本信息输入表!$O$53)&amp;"日"</f>
        <v>填表日期：2025年2月22日</v>
      </c>
    </row>
  </sheetData>
  <mergeCells count="21">
    <mergeCell ref="A2:V2"/>
    <mergeCell ref="A3:V3"/>
    <mergeCell ref="A5:O5"/>
    <mergeCell ref="B6:G6"/>
    <mergeCell ref="A20:J20"/>
    <mergeCell ref="A6:A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5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zoomScale="64" zoomScaleNormal="64" workbookViewId="0">
      <selection activeCell="U622" sqref="U622"/>
    </sheetView>
  </sheetViews>
  <sheetFormatPr defaultColWidth="9" defaultRowHeight="12.75"/>
  <cols>
    <col min="1" max="1" width="7.7" style="7" customWidth="1"/>
    <col min="2" max="2" width="11.2" style="7" customWidth="1"/>
    <col min="3" max="3" width="7.7" style="7" customWidth="1"/>
    <col min="4" max="4" width="17.7" style="7" customWidth="1"/>
    <col min="5" max="10" width="7.7" style="7" customWidth="1"/>
    <col min="11" max="11" width="8" style="7" customWidth="1"/>
    <col min="12" max="12" width="7.5" style="7" customWidth="1"/>
    <col min="13" max="13" width="11.2" style="7" customWidth="1"/>
    <col min="14" max="14" width="11.7" style="7" customWidth="1"/>
    <col min="15" max="15" width="15" style="7" customWidth="1"/>
    <col min="16" max="16" width="10.7" style="7" customWidth="1"/>
    <col min="17" max="17" width="7.7" style="7" customWidth="1"/>
    <col min="18" max="18" width="8.2" style="7" customWidth="1"/>
    <col min="19" max="19" width="9" style="6" customWidth="1"/>
    <col min="20" max="25" width="5.7" style="7" hidden="1" customWidth="1" outlineLevel="1"/>
    <col min="26" max="26" width="14.7" style="7" hidden="1" customWidth="1" outlineLevel="1"/>
    <col min="27" max="27" width="11.2" style="7" hidden="1" customWidth="1" outlineLevel="1"/>
    <col min="28" max="30" width="8.7" style="7" hidden="1" customWidth="1" outlineLevel="2"/>
    <col min="31" max="31" width="11.2" style="7" hidden="1" customWidth="1" outlineLevel="2"/>
    <col min="32" max="32" width="8.7" style="7" hidden="1" customWidth="1" outlineLevel="2"/>
    <col min="33" max="33" width="10.5" style="7" hidden="1" customWidth="1" outlineLevel="2"/>
    <col min="34" max="34" width="8.7" style="7" hidden="1" customWidth="1" outlineLevel="2"/>
    <col min="35" max="35" width="11.2" style="7" hidden="1" customWidth="1" outlineLevel="2"/>
    <col min="36" max="36" width="11" style="7" hidden="1" customWidth="1" outlineLevel="2"/>
    <col min="37" max="37" width="8.7" style="7" hidden="1" customWidth="1" outlineLevel="1"/>
    <col min="38" max="38" width="8.7" style="7" hidden="1" customWidth="1" outlineLevel="1" collapsed="1"/>
    <col min="39" max="39" width="8.7" style="7" hidden="1" customWidth="1" outlineLevel="1"/>
    <col min="40" max="40" width="9" style="7" customWidth="1" collapsed="1"/>
    <col min="41" max="42" width="9" style="7" customWidth="1"/>
    <col min="43" max="16384" width="9" style="7"/>
  </cols>
  <sheetData>
    <row r="1" spans="1:1">
      <c r="A1" s="8" t="s">
        <v>0</v>
      </c>
    </row>
    <row r="2" s="5" customFormat="1" ht="30" customHeight="1" spans="1:19">
      <c r="A2" s="9" t="s">
        <v>83</v>
      </c>
      <c r="S2" s="10"/>
    </row>
    <row r="3" spans="1:1">
      <c r="A3" s="6" t="str">
        <f>"评估基准日："&amp;TEXT(基本信息输入表!M7,"yyyy年mm月dd日")</f>
        <v>评估基准日：2025年02月20日</v>
      </c>
    </row>
    <row r="4" spans="2:17">
      <c r="B4" s="6"/>
      <c r="C4" s="6"/>
      <c r="D4" s="6"/>
      <c r="E4" s="6"/>
      <c r="F4" s="6"/>
      <c r="G4" s="6"/>
      <c r="H4" s="6"/>
      <c r="I4" s="6"/>
      <c r="J4" s="6"/>
      <c r="K4" s="6"/>
      <c r="L4" s="6"/>
      <c r="M4" s="6"/>
      <c r="N4" s="6"/>
      <c r="O4" s="6"/>
      <c r="P4" s="6"/>
      <c r="Q4" s="11" t="s">
        <v>1465</v>
      </c>
    </row>
    <row r="5" ht="15.75" customHeight="1" spans="1:18">
      <c r="A5" s="12" t="str">
        <f>基本信息输入表!K6&amp;"："&amp;基本信息输入表!M6</f>
        <v>产权持有单位：中国石油天然气股份有限公司塔里木油田分公司塔西南勘探开发公司</v>
      </c>
      <c r="B5" s="13"/>
      <c r="C5" s="13"/>
      <c r="D5" s="13"/>
      <c r="E5" s="13"/>
      <c r="F5" s="13"/>
      <c r="R5" s="11" t="s">
        <v>1326</v>
      </c>
    </row>
    <row r="6" s="71" customFormat="1" ht="24" customHeight="1" spans="1:18">
      <c r="A6" s="70" t="s">
        <v>4</v>
      </c>
      <c r="B6" s="70" t="s">
        <v>1466</v>
      </c>
      <c r="C6" s="70" t="s">
        <v>1467</v>
      </c>
      <c r="D6" s="70" t="s">
        <v>1468</v>
      </c>
      <c r="E6" s="70" t="s">
        <v>1469</v>
      </c>
      <c r="F6" s="70" t="s">
        <v>1470</v>
      </c>
      <c r="G6" s="70" t="s">
        <v>1401</v>
      </c>
      <c r="H6" s="70" t="s">
        <v>1471</v>
      </c>
      <c r="I6" s="70" t="s">
        <v>1296</v>
      </c>
      <c r="J6" s="70" t="s">
        <v>1472</v>
      </c>
      <c r="K6" s="70" t="s">
        <v>1473</v>
      </c>
      <c r="L6" s="70" t="s">
        <v>1474</v>
      </c>
      <c r="M6" s="70" t="s">
        <v>1287</v>
      </c>
      <c r="N6" s="15" t="s">
        <v>6</v>
      </c>
      <c r="O6" s="193" t="s">
        <v>931</v>
      </c>
      <c r="P6" s="15" t="s">
        <v>1335</v>
      </c>
      <c r="Q6" s="70" t="s">
        <v>729</v>
      </c>
      <c r="R6" s="70" t="s">
        <v>176</v>
      </c>
    </row>
    <row r="7" s="71" customFormat="1" ht="15.45" customHeight="1" spans="1:19">
      <c r="A7" s="86"/>
      <c r="B7" s="86"/>
      <c r="C7" s="86"/>
      <c r="D7" s="86"/>
      <c r="E7" s="86"/>
      <c r="F7" s="86"/>
      <c r="G7" s="86"/>
      <c r="H7" s="86"/>
      <c r="I7" s="86"/>
      <c r="J7" s="86"/>
      <c r="K7" s="86"/>
      <c r="L7" s="86"/>
      <c r="M7" s="86"/>
      <c r="N7" s="86"/>
      <c r="O7" s="86"/>
      <c r="P7" s="86"/>
      <c r="Q7" s="86"/>
      <c r="R7" s="86"/>
      <c r="S7" s="6" t="s">
        <v>1343</v>
      </c>
    </row>
    <row r="8" ht="15.75" customHeight="1" spans="1:18">
      <c r="A8" s="17" t="str">
        <f t="shared" ref="A8" si="0">IF(C8="","",ROW()-7)</f>
        <v/>
      </c>
      <c r="B8" s="17"/>
      <c r="C8" s="18"/>
      <c r="D8" s="18"/>
      <c r="E8" s="18"/>
      <c r="F8" s="18"/>
      <c r="G8" s="19"/>
      <c r="H8" s="18"/>
      <c r="I8" s="18"/>
      <c r="J8" s="19"/>
      <c r="K8" s="18"/>
      <c r="L8" s="47"/>
      <c r="M8" s="20"/>
      <c r="N8" s="20"/>
      <c r="O8" s="20"/>
      <c r="P8" s="20"/>
      <c r="Q8" s="40" t="str">
        <f t="shared" ref="Q8" si="1">IF(N8-O8=0,"",(P8-N8+O8)/(N8-O8)*100)</f>
        <v/>
      </c>
      <c r="R8" s="18"/>
    </row>
    <row r="9" ht="15.75" customHeight="1" spans="1:18">
      <c r="A9" s="17"/>
      <c r="B9" s="17"/>
      <c r="C9" s="18"/>
      <c r="D9" s="18"/>
      <c r="E9" s="18"/>
      <c r="F9" s="18"/>
      <c r="G9" s="19"/>
      <c r="H9" s="18"/>
      <c r="I9" s="18"/>
      <c r="J9" s="19"/>
      <c r="K9" s="18"/>
      <c r="L9" s="47"/>
      <c r="M9" s="20"/>
      <c r="N9" s="20"/>
      <c r="O9" s="20"/>
      <c r="P9" s="20"/>
      <c r="Q9" s="40" t="str">
        <f t="shared" ref="Q9:Q18" si="2">IF(N9-O9=0,"",(P9-N9+O9)/(N9-O9)*100)</f>
        <v/>
      </c>
      <c r="R9" s="18"/>
    </row>
    <row r="10" ht="15.75" customHeight="1" spans="1:18">
      <c r="A10" s="17"/>
      <c r="B10" s="17"/>
      <c r="C10" s="18"/>
      <c r="D10" s="18"/>
      <c r="E10" s="18"/>
      <c r="F10" s="18"/>
      <c r="G10" s="19"/>
      <c r="H10" s="18"/>
      <c r="I10" s="18"/>
      <c r="J10" s="19"/>
      <c r="K10" s="18"/>
      <c r="L10" s="47"/>
      <c r="M10" s="20"/>
      <c r="N10" s="20"/>
      <c r="O10" s="20"/>
      <c r="P10" s="20"/>
      <c r="Q10" s="40" t="str">
        <f t="shared" si="2"/>
        <v/>
      </c>
      <c r="R10" s="18"/>
    </row>
    <row r="11" ht="15.75" customHeight="1" spans="1:18">
      <c r="A11" s="17"/>
      <c r="B11" s="17"/>
      <c r="C11" s="18"/>
      <c r="D11" s="18"/>
      <c r="E11" s="18"/>
      <c r="F11" s="18"/>
      <c r="G11" s="19"/>
      <c r="H11" s="18"/>
      <c r="I11" s="18"/>
      <c r="J11" s="19"/>
      <c r="K11" s="18"/>
      <c r="L11" s="47"/>
      <c r="M11" s="20"/>
      <c r="N11" s="20"/>
      <c r="O11" s="20"/>
      <c r="P11" s="20"/>
      <c r="Q11" s="40" t="str">
        <f t="shared" si="2"/>
        <v/>
      </c>
      <c r="R11" s="18"/>
    </row>
    <row r="12" ht="15.75" customHeight="1" spans="1:18">
      <c r="A12" s="17"/>
      <c r="B12" s="17"/>
      <c r="C12" s="18"/>
      <c r="D12" s="18"/>
      <c r="E12" s="18"/>
      <c r="F12" s="18"/>
      <c r="G12" s="19"/>
      <c r="H12" s="18"/>
      <c r="I12" s="18"/>
      <c r="J12" s="19"/>
      <c r="K12" s="18"/>
      <c r="L12" s="47"/>
      <c r="M12" s="20"/>
      <c r="N12" s="20"/>
      <c r="O12" s="20"/>
      <c r="P12" s="20"/>
      <c r="Q12" s="40" t="str">
        <f t="shared" si="2"/>
        <v/>
      </c>
      <c r="R12" s="18"/>
    </row>
    <row r="13" ht="15.75" customHeight="1" spans="1:18">
      <c r="A13" s="17"/>
      <c r="B13" s="17"/>
      <c r="C13" s="18"/>
      <c r="D13" s="18"/>
      <c r="E13" s="18"/>
      <c r="F13" s="18"/>
      <c r="G13" s="19"/>
      <c r="H13" s="18"/>
      <c r="I13" s="18"/>
      <c r="J13" s="19"/>
      <c r="K13" s="18"/>
      <c r="L13" s="47"/>
      <c r="M13" s="20"/>
      <c r="N13" s="20"/>
      <c r="O13" s="20"/>
      <c r="P13" s="20"/>
      <c r="Q13" s="40" t="str">
        <f t="shared" si="2"/>
        <v/>
      </c>
      <c r="R13" s="18"/>
    </row>
    <row r="14" ht="15.75" customHeight="1" spans="1:18">
      <c r="A14" s="17"/>
      <c r="B14" s="17"/>
      <c r="C14" s="18"/>
      <c r="D14" s="18"/>
      <c r="E14" s="18"/>
      <c r="F14" s="18"/>
      <c r="G14" s="19"/>
      <c r="H14" s="18"/>
      <c r="I14" s="18"/>
      <c r="J14" s="19"/>
      <c r="K14" s="18"/>
      <c r="L14" s="47"/>
      <c r="M14" s="20"/>
      <c r="N14" s="20"/>
      <c r="O14" s="20"/>
      <c r="P14" s="20"/>
      <c r="Q14" s="40" t="str">
        <f t="shared" si="2"/>
        <v/>
      </c>
      <c r="R14" s="18"/>
    </row>
    <row r="15" ht="15.75" customHeight="1" spans="1:18">
      <c r="A15" s="17"/>
      <c r="B15" s="17"/>
      <c r="C15" s="18"/>
      <c r="D15" s="18"/>
      <c r="E15" s="18"/>
      <c r="F15" s="18"/>
      <c r="G15" s="19"/>
      <c r="H15" s="18"/>
      <c r="I15" s="18"/>
      <c r="J15" s="19"/>
      <c r="K15" s="18"/>
      <c r="L15" s="47"/>
      <c r="M15" s="20"/>
      <c r="N15" s="20"/>
      <c r="O15" s="20"/>
      <c r="P15" s="20"/>
      <c r="Q15" s="40" t="str">
        <f t="shared" si="2"/>
        <v/>
      </c>
      <c r="R15" s="18"/>
    </row>
    <row r="16" ht="15.75" customHeight="1" spans="1:18">
      <c r="A16" s="17"/>
      <c r="B16" s="17"/>
      <c r="C16" s="18"/>
      <c r="D16" s="18"/>
      <c r="E16" s="18"/>
      <c r="F16" s="18"/>
      <c r="G16" s="19"/>
      <c r="H16" s="18"/>
      <c r="I16" s="18"/>
      <c r="J16" s="19"/>
      <c r="K16" s="18"/>
      <c r="L16" s="47"/>
      <c r="M16" s="20"/>
      <c r="N16" s="20"/>
      <c r="O16" s="20"/>
      <c r="P16" s="20"/>
      <c r="Q16" s="40" t="str">
        <f t="shared" si="2"/>
        <v/>
      </c>
      <c r="R16" s="18"/>
    </row>
    <row r="17" ht="15.75" customHeight="1" spans="1:18">
      <c r="A17" s="17"/>
      <c r="B17" s="17"/>
      <c r="C17" s="18"/>
      <c r="D17" s="18"/>
      <c r="E17" s="18"/>
      <c r="F17" s="18"/>
      <c r="G17" s="19"/>
      <c r="H17" s="18"/>
      <c r="I17" s="18"/>
      <c r="J17" s="19"/>
      <c r="K17" s="18"/>
      <c r="L17" s="47"/>
      <c r="M17" s="20"/>
      <c r="N17" s="20"/>
      <c r="O17" s="20"/>
      <c r="P17" s="20"/>
      <c r="Q17" s="40" t="str">
        <f t="shared" si="2"/>
        <v/>
      </c>
      <c r="R17" s="18"/>
    </row>
    <row r="18" ht="15.75" customHeight="1" spans="1:18">
      <c r="A18" s="17"/>
      <c r="B18" s="17"/>
      <c r="C18" s="18"/>
      <c r="D18" s="18"/>
      <c r="E18" s="18"/>
      <c r="F18" s="18"/>
      <c r="G18" s="19"/>
      <c r="H18" s="18"/>
      <c r="I18" s="18"/>
      <c r="J18" s="19"/>
      <c r="K18" s="18"/>
      <c r="L18" s="47"/>
      <c r="M18" s="20"/>
      <c r="N18" s="20"/>
      <c r="O18" s="20"/>
      <c r="P18" s="20"/>
      <c r="Q18" s="40" t="str">
        <f t="shared" si="2"/>
        <v/>
      </c>
      <c r="R18" s="18"/>
    </row>
    <row r="19" spans="1:18">
      <c r="A19" s="17" t="str">
        <f t="shared" ref="A19" si="3">IF(C19="","",ROW()-7)</f>
        <v/>
      </c>
      <c r="B19" s="17"/>
      <c r="C19" s="18"/>
      <c r="D19" s="18"/>
      <c r="E19" s="18"/>
      <c r="F19" s="18"/>
      <c r="G19" s="19"/>
      <c r="H19" s="18"/>
      <c r="I19" s="18"/>
      <c r="J19" s="19"/>
      <c r="K19" s="18"/>
      <c r="L19" s="47"/>
      <c r="M19" s="20"/>
      <c r="N19" s="20"/>
      <c r="O19" s="20"/>
      <c r="P19" s="20"/>
      <c r="Q19" s="40" t="str">
        <f t="shared" ref="Q19:Q22" si="4">IF(N19-O19=0,"",(P19-N19+O19)/(N19-O19)*100)</f>
        <v/>
      </c>
      <c r="R19" s="18"/>
    </row>
    <row r="20" ht="15.75" customHeight="1" spans="1:18">
      <c r="A20" s="17" t="s">
        <v>1475</v>
      </c>
      <c r="B20" s="75"/>
      <c r="C20" s="72"/>
      <c r="D20" s="18"/>
      <c r="E20" s="18"/>
      <c r="F20" s="18"/>
      <c r="G20" s="46"/>
      <c r="H20" s="18"/>
      <c r="I20" s="18"/>
      <c r="J20" s="17"/>
      <c r="K20" s="18"/>
      <c r="L20" s="47"/>
      <c r="M20" s="20"/>
      <c r="N20" s="20">
        <f>SUM(N8:N19)</f>
        <v>0</v>
      </c>
      <c r="O20" s="20">
        <f>SUM(O8:O19)</f>
        <v>0</v>
      </c>
      <c r="P20" s="20">
        <f>SUM(P8:P19)</f>
        <v>0</v>
      </c>
      <c r="Q20" s="40" t="str">
        <f t="shared" si="4"/>
        <v/>
      </c>
      <c r="R20" s="18"/>
    </row>
    <row r="21" ht="15.75" customHeight="1" spans="1:18">
      <c r="A21" s="17" t="s">
        <v>1437</v>
      </c>
      <c r="B21" s="75"/>
      <c r="C21" s="72"/>
      <c r="D21" s="18"/>
      <c r="E21" s="18"/>
      <c r="F21" s="18"/>
      <c r="G21" s="46"/>
      <c r="H21" s="18"/>
      <c r="I21" s="18"/>
      <c r="J21" s="17"/>
      <c r="K21" s="18"/>
      <c r="L21" s="47"/>
      <c r="M21" s="20"/>
      <c r="N21" s="20">
        <f>O20</f>
        <v>0</v>
      </c>
      <c r="O21" s="20"/>
      <c r="P21" s="20"/>
      <c r="Q21" s="40"/>
      <c r="R21" s="18"/>
    </row>
    <row r="22" ht="13.5" customHeight="1" spans="1:18">
      <c r="A22" s="21" t="s">
        <v>1476</v>
      </c>
      <c r="B22" s="13"/>
      <c r="C22" s="22"/>
      <c r="D22" s="38"/>
      <c r="E22" s="38"/>
      <c r="F22" s="21"/>
      <c r="G22" s="21"/>
      <c r="H22" s="21"/>
      <c r="I22" s="21"/>
      <c r="J22" s="24"/>
      <c r="K22" s="28"/>
      <c r="L22" s="23"/>
      <c r="M22" s="28"/>
      <c r="N22" s="23">
        <f>N20-N21</f>
        <v>0</v>
      </c>
      <c r="O22" s="28"/>
      <c r="P22" s="23">
        <f>P20</f>
        <v>0</v>
      </c>
      <c r="Q22" s="40" t="str">
        <f t="shared" si="4"/>
        <v/>
      </c>
      <c r="R22" s="28"/>
    </row>
    <row r="23" ht="15.75" customHeight="1" spans="1:19">
      <c r="A23" s="7" t="str">
        <f>基本信息输入表!$K$6&amp;"填表人："&amp;基本信息输入表!$M$54</f>
        <v>产权持有单位填表人：刘亚鑫</v>
      </c>
      <c r="P23" s="7" t="str">
        <f>"评估人员："&amp;基本信息输入表!$Q$54</f>
        <v>评估人员：王庆国</v>
      </c>
      <c r="S23" s="6" t="s">
        <v>1347</v>
      </c>
    </row>
    <row r="24" ht="15.75" customHeight="1" spans="1:1">
      <c r="A24" s="7" t="str">
        <f>"填表日期："&amp;YEAR(基本信息输入表!$O$54)&amp;"年"&amp;MONTH(基本信息输入表!$O$54)&amp;"月"&amp;DAY(基本信息输入表!$O$54)&amp;"日"</f>
        <v>填表日期：2025年2月22日</v>
      </c>
    </row>
  </sheetData>
  <mergeCells count="25">
    <mergeCell ref="A2:R2"/>
    <mergeCell ref="A3:R3"/>
    <mergeCell ref="Q4:R4"/>
    <mergeCell ref="A5:F5"/>
    <mergeCell ref="A20:C20"/>
    <mergeCell ref="A21:C21"/>
    <mergeCell ref="A22:C22"/>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2"/>
  <sheetViews>
    <sheetView showGridLines="0" zoomScale="79" zoomScaleNormal="79" workbookViewId="0">
      <selection activeCell="U622" sqref="U622"/>
    </sheetView>
  </sheetViews>
  <sheetFormatPr defaultColWidth="9" defaultRowHeight="12.75"/>
  <cols>
    <col min="1" max="1" width="6.2" style="7" customWidth="1"/>
    <col min="2" max="2" width="10.7" style="7" customWidth="1"/>
    <col min="3" max="3" width="7.7" style="7" customWidth="1"/>
    <col min="4" max="4" width="19.2" style="7" customWidth="1"/>
    <col min="5" max="5" width="9.7" style="7" customWidth="1"/>
    <col min="6" max="6" width="7.5" style="7" customWidth="1"/>
    <col min="7" max="8" width="7.7" style="7" customWidth="1"/>
    <col min="9" max="9" width="7.2" style="7" customWidth="1"/>
    <col min="10" max="12" width="8.2" style="7" customWidth="1"/>
    <col min="13" max="13" width="16.5" style="7" customWidth="1"/>
    <col min="14" max="14" width="11.2" style="7" customWidth="1"/>
    <col min="15" max="15" width="12.7" style="7" customWidth="1"/>
    <col min="16" max="16" width="7.5" style="7" customWidth="1"/>
    <col min="17" max="17" width="18.2" style="7" customWidth="1"/>
    <col min="18" max="18" width="9" style="6" customWidth="1"/>
    <col min="19" max="20" width="9" style="7" customWidth="1"/>
    <col min="21" max="16384" width="9" style="7"/>
  </cols>
  <sheetData>
    <row r="1" spans="1:1">
      <c r="A1" s="8" t="s">
        <v>0</v>
      </c>
    </row>
    <row r="2" s="5" customFormat="1" ht="25.95" customHeight="1" spans="1:25">
      <c r="A2" s="9" t="s">
        <v>1477</v>
      </c>
      <c r="R2" s="196"/>
      <c r="S2" s="7"/>
      <c r="T2" s="7"/>
      <c r="U2" s="7"/>
      <c r="V2" s="7"/>
      <c r="W2" s="7"/>
      <c r="X2" s="7"/>
      <c r="Y2" s="7"/>
    </row>
    <row r="3" ht="15.75" customHeight="1" spans="1:1">
      <c r="A3" s="6" t="str">
        <f>"评估基准日："&amp;TEXT(基本信息输入表!M7,"yyyy年mm月dd日")</f>
        <v>评估基准日：2025年02月20日</v>
      </c>
    </row>
    <row r="4" ht="12" customHeight="1" spans="2:17">
      <c r="B4" s="6"/>
      <c r="C4" s="6"/>
      <c r="D4" s="6"/>
      <c r="E4" s="6"/>
      <c r="F4" s="6"/>
      <c r="G4" s="6"/>
      <c r="H4" s="6"/>
      <c r="I4" s="6"/>
      <c r="J4" s="6"/>
      <c r="K4" s="6"/>
      <c r="L4" s="6"/>
      <c r="M4" s="6"/>
      <c r="N4" s="6"/>
      <c r="O4" s="6"/>
      <c r="P4" s="6"/>
      <c r="Q4" s="11" t="s">
        <v>1478</v>
      </c>
    </row>
    <row r="5" ht="13.5" customHeight="1" spans="1:17">
      <c r="A5" s="12" t="str">
        <f>基本信息输入表!K6&amp;"："&amp;基本信息输入表!M6</f>
        <v>产权持有单位：中国石油天然气股份有限公司塔里木油田分公司塔西南勘探开发公司</v>
      </c>
      <c r="B5" s="13"/>
      <c r="C5" s="13"/>
      <c r="D5" s="13"/>
      <c r="E5" s="13"/>
      <c r="F5" s="13"/>
      <c r="Q5" s="11" t="s">
        <v>1326</v>
      </c>
    </row>
    <row r="6" s="71" customFormat="1" ht="27.75" customHeight="1" spans="1:25">
      <c r="A6" s="70" t="s">
        <v>4</v>
      </c>
      <c r="B6" s="70" t="s">
        <v>1466</v>
      </c>
      <c r="C6" s="70" t="s">
        <v>1467</v>
      </c>
      <c r="D6" s="70" t="s">
        <v>1468</v>
      </c>
      <c r="E6" s="70" t="s">
        <v>1469</v>
      </c>
      <c r="F6" s="70" t="s">
        <v>1470</v>
      </c>
      <c r="G6" s="70" t="s">
        <v>1401</v>
      </c>
      <c r="H6" s="70" t="s">
        <v>1471</v>
      </c>
      <c r="I6" s="70" t="s">
        <v>1296</v>
      </c>
      <c r="J6" s="70" t="s">
        <v>1472</v>
      </c>
      <c r="K6" s="70" t="s">
        <v>1473</v>
      </c>
      <c r="L6" s="70" t="s">
        <v>1479</v>
      </c>
      <c r="M6" s="70" t="s">
        <v>1480</v>
      </c>
      <c r="N6" s="70" t="s">
        <v>6</v>
      </c>
      <c r="O6" s="70" t="s">
        <v>7</v>
      </c>
      <c r="P6" s="70" t="s">
        <v>729</v>
      </c>
      <c r="Q6" s="70" t="s">
        <v>176</v>
      </c>
      <c r="R6" s="6" t="s">
        <v>1343</v>
      </c>
      <c r="S6" s="7"/>
      <c r="T6" s="7"/>
      <c r="U6" s="7"/>
      <c r="V6" s="7"/>
      <c r="W6" s="7"/>
      <c r="X6" s="7"/>
      <c r="Y6" s="7"/>
    </row>
    <row r="7" ht="15.75" customHeight="1" spans="1:17">
      <c r="A7" s="17" t="str">
        <f t="shared" ref="A7" si="0">IF(C7="","",ROW()-7)</f>
        <v/>
      </c>
      <c r="B7" s="17"/>
      <c r="C7" s="18"/>
      <c r="D7" s="18"/>
      <c r="E7" s="18"/>
      <c r="F7" s="18"/>
      <c r="G7" s="19"/>
      <c r="H7" s="18"/>
      <c r="I7" s="18"/>
      <c r="J7" s="19"/>
      <c r="K7" s="18"/>
      <c r="L7" s="47"/>
      <c r="M7" s="20"/>
      <c r="N7" s="20"/>
      <c r="O7" s="20"/>
      <c r="P7" s="40" t="str">
        <f t="shared" ref="P7" si="1">IF(N7=0,"",(O7-N7)/N7*100)</f>
        <v/>
      </c>
      <c r="Q7" s="18"/>
    </row>
    <row r="8" ht="15.75" customHeight="1" spans="1:17">
      <c r="A8" s="17"/>
      <c r="B8" s="17"/>
      <c r="C8" s="18"/>
      <c r="D8" s="18"/>
      <c r="E8" s="18"/>
      <c r="F8" s="18"/>
      <c r="G8" s="19"/>
      <c r="H8" s="18"/>
      <c r="I8" s="18"/>
      <c r="J8" s="19"/>
      <c r="K8" s="18"/>
      <c r="L8" s="47"/>
      <c r="M8" s="20"/>
      <c r="N8" s="20"/>
      <c r="O8" s="20"/>
      <c r="P8" s="40" t="str">
        <f t="shared" ref="P8:P18" si="2">IF(N8=0,"",(O8-N8)/N8*100)</f>
        <v/>
      </c>
      <c r="Q8" s="18"/>
    </row>
    <row r="9" ht="15.75" customHeight="1" spans="1:17">
      <c r="A9" s="17"/>
      <c r="B9" s="17"/>
      <c r="C9" s="18"/>
      <c r="D9" s="18"/>
      <c r="E9" s="18"/>
      <c r="F9" s="18"/>
      <c r="G9" s="19"/>
      <c r="H9" s="18"/>
      <c r="I9" s="18"/>
      <c r="J9" s="19"/>
      <c r="K9" s="18"/>
      <c r="L9" s="47"/>
      <c r="M9" s="20"/>
      <c r="N9" s="20"/>
      <c r="O9" s="20"/>
      <c r="P9" s="40" t="str">
        <f t="shared" si="2"/>
        <v/>
      </c>
      <c r="Q9" s="18"/>
    </row>
    <row r="10" ht="15.75" customHeight="1" spans="1:17">
      <c r="A10" s="17"/>
      <c r="B10" s="17"/>
      <c r="C10" s="18"/>
      <c r="D10" s="18"/>
      <c r="E10" s="18"/>
      <c r="F10" s="18"/>
      <c r="G10" s="19"/>
      <c r="H10" s="18"/>
      <c r="I10" s="18"/>
      <c r="J10" s="19"/>
      <c r="K10" s="18"/>
      <c r="L10" s="47"/>
      <c r="M10" s="20"/>
      <c r="N10" s="20"/>
      <c r="O10" s="20"/>
      <c r="P10" s="40" t="str">
        <f t="shared" si="2"/>
        <v/>
      </c>
      <c r="Q10" s="18"/>
    </row>
    <row r="11" ht="15.75" customHeight="1" spans="1:17">
      <c r="A11" s="17"/>
      <c r="B11" s="17"/>
      <c r="C11" s="18"/>
      <c r="D11" s="18"/>
      <c r="E11" s="18"/>
      <c r="F11" s="18"/>
      <c r="G11" s="19"/>
      <c r="H11" s="18"/>
      <c r="I11" s="18"/>
      <c r="J11" s="19"/>
      <c r="K11" s="18"/>
      <c r="L11" s="47"/>
      <c r="M11" s="20"/>
      <c r="N11" s="20"/>
      <c r="O11" s="20"/>
      <c r="P11" s="40" t="str">
        <f t="shared" si="2"/>
        <v/>
      </c>
      <c r="Q11" s="18"/>
    </row>
    <row r="12" ht="15.75" customHeight="1" spans="1:17">
      <c r="A12" s="17"/>
      <c r="B12" s="17"/>
      <c r="C12" s="18"/>
      <c r="D12" s="18"/>
      <c r="E12" s="18"/>
      <c r="F12" s="18"/>
      <c r="G12" s="19"/>
      <c r="H12" s="18"/>
      <c r="I12" s="18"/>
      <c r="J12" s="19"/>
      <c r="K12" s="18"/>
      <c r="L12" s="47"/>
      <c r="M12" s="20"/>
      <c r="N12" s="20"/>
      <c r="O12" s="20"/>
      <c r="P12" s="40" t="str">
        <f t="shared" si="2"/>
        <v/>
      </c>
      <c r="Q12" s="18"/>
    </row>
    <row r="13" ht="15.75" customHeight="1" spans="1:17">
      <c r="A13" s="17"/>
      <c r="B13" s="17"/>
      <c r="C13" s="18"/>
      <c r="D13" s="18"/>
      <c r="E13" s="18"/>
      <c r="F13" s="18"/>
      <c r="G13" s="19"/>
      <c r="H13" s="18"/>
      <c r="I13" s="18"/>
      <c r="J13" s="19"/>
      <c r="K13" s="18"/>
      <c r="L13" s="47"/>
      <c r="M13" s="20"/>
      <c r="N13" s="20"/>
      <c r="O13" s="20"/>
      <c r="P13" s="40" t="str">
        <f t="shared" si="2"/>
        <v/>
      </c>
      <c r="Q13" s="18"/>
    </row>
    <row r="14" ht="15.75" customHeight="1" spans="1:17">
      <c r="A14" s="17"/>
      <c r="B14" s="17"/>
      <c r="C14" s="18"/>
      <c r="D14" s="18"/>
      <c r="E14" s="18"/>
      <c r="F14" s="18"/>
      <c r="G14" s="19"/>
      <c r="H14" s="18"/>
      <c r="I14" s="18"/>
      <c r="J14" s="19"/>
      <c r="K14" s="18"/>
      <c r="L14" s="47"/>
      <c r="M14" s="20"/>
      <c r="N14" s="20"/>
      <c r="O14" s="20"/>
      <c r="P14" s="40" t="str">
        <f t="shared" si="2"/>
        <v/>
      </c>
      <c r="Q14" s="18"/>
    </row>
    <row r="15" ht="15.75" customHeight="1" spans="1:17">
      <c r="A15" s="17"/>
      <c r="B15" s="17"/>
      <c r="C15" s="18"/>
      <c r="D15" s="18"/>
      <c r="E15" s="18"/>
      <c r="F15" s="18"/>
      <c r="G15" s="19"/>
      <c r="H15" s="18"/>
      <c r="I15" s="18"/>
      <c r="J15" s="19"/>
      <c r="K15" s="18"/>
      <c r="L15" s="47"/>
      <c r="M15" s="20"/>
      <c r="N15" s="20"/>
      <c r="O15" s="20"/>
      <c r="P15" s="40" t="str">
        <f t="shared" si="2"/>
        <v/>
      </c>
      <c r="Q15" s="18"/>
    </row>
    <row r="16" ht="15.75" customHeight="1" spans="1:17">
      <c r="A16" s="17"/>
      <c r="B16" s="17"/>
      <c r="C16" s="18"/>
      <c r="D16" s="18"/>
      <c r="E16" s="18"/>
      <c r="F16" s="18"/>
      <c r="G16" s="19"/>
      <c r="H16" s="18"/>
      <c r="I16" s="18"/>
      <c r="J16" s="19"/>
      <c r="K16" s="18"/>
      <c r="L16" s="47"/>
      <c r="M16" s="20"/>
      <c r="N16" s="20"/>
      <c r="O16" s="20"/>
      <c r="P16" s="40" t="str">
        <f t="shared" si="2"/>
        <v/>
      </c>
      <c r="Q16" s="18"/>
    </row>
    <row r="17" ht="15.75" customHeight="1" spans="1:17">
      <c r="A17" s="17"/>
      <c r="B17" s="17"/>
      <c r="C17" s="18"/>
      <c r="D17" s="18"/>
      <c r="E17" s="18"/>
      <c r="F17" s="18"/>
      <c r="G17" s="19"/>
      <c r="H17" s="18"/>
      <c r="I17" s="18"/>
      <c r="J17" s="19"/>
      <c r="K17" s="18"/>
      <c r="L17" s="47"/>
      <c r="M17" s="20"/>
      <c r="N17" s="20"/>
      <c r="O17" s="20"/>
      <c r="P17" s="40" t="str">
        <f t="shared" si="2"/>
        <v/>
      </c>
      <c r="Q17" s="18"/>
    </row>
    <row r="18" ht="15.75" customHeight="1" spans="1:17">
      <c r="A18" s="17"/>
      <c r="B18" s="17"/>
      <c r="C18" s="18"/>
      <c r="D18" s="18"/>
      <c r="E18" s="18"/>
      <c r="F18" s="18"/>
      <c r="G18" s="19"/>
      <c r="H18" s="18"/>
      <c r="I18" s="18"/>
      <c r="J18" s="19"/>
      <c r="K18" s="18"/>
      <c r="L18" s="47"/>
      <c r="M18" s="20"/>
      <c r="N18" s="20"/>
      <c r="O18" s="20"/>
      <c r="P18" s="40" t="str">
        <f t="shared" si="2"/>
        <v/>
      </c>
      <c r="Q18" s="18"/>
    </row>
    <row r="19" spans="1:17">
      <c r="A19" s="17" t="str">
        <f t="shared" ref="A19" si="3">IF(C19="","",ROW()-7)</f>
        <v/>
      </c>
      <c r="B19" s="17"/>
      <c r="C19" s="18"/>
      <c r="D19" s="18"/>
      <c r="E19" s="18"/>
      <c r="F19" s="18"/>
      <c r="G19" s="19"/>
      <c r="H19" s="18"/>
      <c r="I19" s="18"/>
      <c r="J19" s="19"/>
      <c r="K19" s="18"/>
      <c r="L19" s="47"/>
      <c r="M19" s="20"/>
      <c r="N19" s="20"/>
      <c r="O19" s="20"/>
      <c r="P19" s="40" t="str">
        <f t="shared" ref="P19:P20" si="4">IF(N19=0,"",(O19-N19)/N19*100)</f>
        <v/>
      </c>
      <c r="Q19" s="18"/>
    </row>
    <row r="20" ht="15.75" customHeight="1" spans="1:17">
      <c r="A20" s="21" t="s">
        <v>853</v>
      </c>
      <c r="B20" s="13"/>
      <c r="C20" s="13"/>
      <c r="D20" s="13"/>
      <c r="E20" s="13"/>
      <c r="F20" s="22"/>
      <c r="G20" s="21"/>
      <c r="H20" s="21"/>
      <c r="I20" s="21"/>
      <c r="J20" s="80"/>
      <c r="K20" s="21"/>
      <c r="L20" s="28"/>
      <c r="M20" s="28"/>
      <c r="N20" s="28">
        <f>SUM(N7:N19)</f>
        <v>0</v>
      </c>
      <c r="O20" s="28">
        <f>SUM(O7:O19)</f>
        <v>0</v>
      </c>
      <c r="P20" s="40" t="str">
        <f t="shared" si="4"/>
        <v/>
      </c>
      <c r="Q20" s="24"/>
    </row>
    <row r="21" ht="15.75" customHeight="1" spans="1:18">
      <c r="A21" s="7" t="str">
        <f>基本信息输入表!$K$6&amp;"填表人："&amp;基本信息输入表!$M$55</f>
        <v>产权持有单位填表人：刘亚鑫</v>
      </c>
      <c r="O21" s="7" t="str">
        <f>"评估人员："&amp;基本信息输入表!$Q$55</f>
        <v>评估人员：王庆国</v>
      </c>
      <c r="R21" s="6" t="s">
        <v>1347</v>
      </c>
    </row>
    <row r="22" ht="15.75" customHeight="1" spans="1:1">
      <c r="A22" s="7" t="str">
        <f>"填表日期："&amp;YEAR(基本信息输入表!$O$55)&amp;"年"&amp;MONTH(基本信息输入表!$O$55)&amp;"月"&amp;DAY(基本信息输入表!$O$55)&amp;"日"</f>
        <v>填表日期：2025年2月22日</v>
      </c>
    </row>
  </sheetData>
  <mergeCells count="4">
    <mergeCell ref="A2:Q2"/>
    <mergeCell ref="A3:Q3"/>
    <mergeCell ref="A5:F5"/>
    <mergeCell ref="A20:F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4"/>
  <sheetViews>
    <sheetView showGridLines="0" topLeftCell="J4" workbookViewId="0">
      <selection activeCell="U622" sqref="U622"/>
    </sheetView>
  </sheetViews>
  <sheetFormatPr defaultColWidth="9" defaultRowHeight="15.75" customHeight="1"/>
  <cols>
    <col min="1" max="1" width="5" style="7" customWidth="1"/>
    <col min="2" max="5" width="9.7" style="7" customWidth="1" outlineLevel="1"/>
    <col min="6" max="6" width="11.2" style="7" customWidth="1" outlineLevel="1"/>
    <col min="7" max="7" width="7.7" style="7" customWidth="1"/>
    <col min="8" max="8" width="13" style="7" customWidth="1"/>
    <col min="9" max="9" width="9.5" style="7" customWidth="1"/>
    <col min="10" max="11" width="9" style="7" customWidth="1"/>
    <col min="12" max="15" width="6.7" style="7" customWidth="1"/>
    <col min="16" max="16" width="8" style="7" customWidth="1"/>
    <col min="17" max="17" width="7.7" style="7" customWidth="1"/>
    <col min="18" max="18" width="4.7" style="7" customWidth="1"/>
    <col min="19" max="19" width="7.7" style="7" customWidth="1"/>
    <col min="20" max="20" width="8" style="7" customWidth="1"/>
    <col min="21" max="21" width="9.7" style="7" customWidth="1"/>
    <col min="22" max="22" width="10.2" style="7" customWidth="1"/>
    <col min="23" max="23" width="15" style="7" customWidth="1"/>
    <col min="24" max="24" width="10.7" style="7" customWidth="1"/>
    <col min="25" max="25" width="7.7" style="7" customWidth="1"/>
    <col min="26" max="26" width="10.7" style="7" customWidth="1"/>
    <col min="27" max="27" width="9.5" style="7" customWidth="1"/>
    <col min="28" max="28" width="7.7" style="7" customWidth="1"/>
    <col min="29" max="29" width="7.5" style="7" customWidth="1"/>
    <col min="30" max="30" width="10" style="7" customWidth="1"/>
    <col min="31" max="32" width="9" style="7" customWidth="1"/>
    <col min="33" max="16384" width="9" style="7"/>
  </cols>
  <sheetData>
    <row r="1" customHeight="1" spans="1:1">
      <c r="A1" s="8" t="s">
        <v>0</v>
      </c>
    </row>
    <row r="2" s="5" customFormat="1" ht="30" customHeight="1" spans="1:29">
      <c r="A2" s="9" t="s">
        <v>87</v>
      </c>
      <c r="AC2" s="259"/>
    </row>
    <row r="3" customHeight="1" spans="1:1">
      <c r="A3" s="6" t="str">
        <f>"评估基准日："&amp;TEXT(基本信息输入表!M7,"yyyy年mm月dd日")</f>
        <v>评估基准日：2025年02月20日</v>
      </c>
    </row>
    <row r="4" ht="14.25" customHeight="1" spans="1:28">
      <c r="A4" s="6"/>
      <c r="B4" s="6"/>
      <c r="C4" s="6"/>
      <c r="D4" s="6"/>
      <c r="E4" s="6"/>
      <c r="F4" s="6"/>
      <c r="G4" s="6"/>
      <c r="H4" s="6"/>
      <c r="I4" s="6"/>
      <c r="J4" s="6"/>
      <c r="K4" s="6"/>
      <c r="L4" s="6"/>
      <c r="M4" s="6"/>
      <c r="N4" s="6"/>
      <c r="O4" s="6"/>
      <c r="P4" s="6"/>
      <c r="Q4" s="6"/>
      <c r="R4" s="6"/>
      <c r="S4" s="6"/>
      <c r="T4" s="6"/>
      <c r="U4" s="6"/>
      <c r="V4" s="6"/>
      <c r="W4" s="6"/>
      <c r="X4" s="6"/>
      <c r="Y4" s="6"/>
      <c r="Z4" s="6"/>
      <c r="AA4" s="6"/>
      <c r="AB4" s="11" t="s">
        <v>1481</v>
      </c>
    </row>
    <row r="5" customHeight="1" spans="1:29">
      <c r="A5" s="7" t="str">
        <f>基本信息输入表!K6&amp;"："&amp;基本信息输入表!M6</f>
        <v>产权持有单位：中国石油天然气股份有限公司塔里木油田分公司塔西南勘探开发公司</v>
      </c>
      <c r="AC5" s="11" t="s">
        <v>1326</v>
      </c>
    </row>
    <row r="6" s="6" customFormat="1" ht="12.75" customHeight="1" spans="1:29">
      <c r="A6" s="33" t="s">
        <v>4</v>
      </c>
      <c r="B6" s="33" t="s">
        <v>1482</v>
      </c>
      <c r="C6" s="15" t="s">
        <v>1483</v>
      </c>
      <c r="D6" s="33" t="s">
        <v>1484</v>
      </c>
      <c r="E6" s="72"/>
      <c r="F6" s="15" t="s">
        <v>1451</v>
      </c>
      <c r="G6" s="33" t="s">
        <v>1485</v>
      </c>
      <c r="H6" s="33" t="s">
        <v>1486</v>
      </c>
      <c r="I6" s="33" t="s">
        <v>1487</v>
      </c>
      <c r="J6" s="33" t="s">
        <v>862</v>
      </c>
      <c r="K6" s="33" t="s">
        <v>1295</v>
      </c>
      <c r="L6" s="70" t="s">
        <v>1297</v>
      </c>
      <c r="M6" s="70" t="s">
        <v>1488</v>
      </c>
      <c r="N6" s="70" t="s">
        <v>1489</v>
      </c>
      <c r="O6" s="70" t="s">
        <v>1490</v>
      </c>
      <c r="P6" s="70" t="s">
        <v>1491</v>
      </c>
      <c r="Q6" s="70" t="s">
        <v>1492</v>
      </c>
      <c r="R6" s="89" t="s">
        <v>1493</v>
      </c>
      <c r="S6" s="89" t="s">
        <v>1449</v>
      </c>
      <c r="T6" s="70" t="s">
        <v>1494</v>
      </c>
      <c r="U6" s="33" t="s">
        <v>6</v>
      </c>
      <c r="V6" s="72"/>
      <c r="W6" s="70" t="s">
        <v>948</v>
      </c>
      <c r="X6" s="33" t="s">
        <v>7</v>
      </c>
      <c r="Y6" s="75"/>
      <c r="Z6" s="72"/>
      <c r="AA6" s="89" t="s">
        <v>729</v>
      </c>
      <c r="AB6" s="70" t="s">
        <v>1450</v>
      </c>
      <c r="AC6" s="89" t="s">
        <v>176</v>
      </c>
    </row>
    <row r="7" s="6" customFormat="1" ht="12.75" customHeight="1" spans="1:30">
      <c r="A7" s="90"/>
      <c r="B7" s="90"/>
      <c r="C7" s="86"/>
      <c r="D7" s="257" t="s">
        <v>1495</v>
      </c>
      <c r="E7" s="258" t="s">
        <v>1496</v>
      </c>
      <c r="F7" s="86"/>
      <c r="G7" s="90"/>
      <c r="H7" s="90"/>
      <c r="I7" s="90"/>
      <c r="J7" s="90"/>
      <c r="K7" s="90"/>
      <c r="L7" s="86"/>
      <c r="M7" s="86"/>
      <c r="N7" s="86"/>
      <c r="O7" s="86"/>
      <c r="P7" s="86"/>
      <c r="Q7" s="86"/>
      <c r="R7" s="90"/>
      <c r="S7" s="90"/>
      <c r="T7" s="86"/>
      <c r="U7" s="97" t="s">
        <v>10</v>
      </c>
      <c r="V7" s="98" t="s">
        <v>11</v>
      </c>
      <c r="W7" s="86"/>
      <c r="X7" s="98" t="s">
        <v>10</v>
      </c>
      <c r="Y7" s="99" t="s">
        <v>1290</v>
      </c>
      <c r="Z7" s="98" t="s">
        <v>11</v>
      </c>
      <c r="AA7" s="90"/>
      <c r="AB7" s="86"/>
      <c r="AC7" s="90"/>
      <c r="AD7" s="6" t="s">
        <v>1343</v>
      </c>
    </row>
    <row r="8" ht="12.75" customHeight="1" spans="1:30">
      <c r="A8" s="17" t="str">
        <f t="shared" ref="A8" si="0">IF(I8="","",ROW()-7)</f>
        <v/>
      </c>
      <c r="B8" s="17"/>
      <c r="C8" s="17"/>
      <c r="D8" s="80"/>
      <c r="E8" s="18"/>
      <c r="F8" s="17"/>
      <c r="G8" s="17"/>
      <c r="H8" s="18"/>
      <c r="I8" s="18"/>
      <c r="J8" s="18"/>
      <c r="K8" s="18"/>
      <c r="L8" s="18"/>
      <c r="M8" s="47"/>
      <c r="N8" s="47"/>
      <c r="O8" s="47"/>
      <c r="P8" s="18"/>
      <c r="Q8" s="47"/>
      <c r="R8" s="19"/>
      <c r="S8" s="20"/>
      <c r="T8" s="47"/>
      <c r="U8" s="20"/>
      <c r="V8" s="20"/>
      <c r="W8" s="20"/>
      <c r="X8" s="20"/>
      <c r="Y8" s="36"/>
      <c r="Z8" s="20"/>
      <c r="AA8" s="40" t="str">
        <f t="shared" ref="AA8" si="1">IF(V8-W8=0,"",(Z8-V8+W8)/(V8-W8)*100)</f>
        <v/>
      </c>
      <c r="AB8" s="59" t="str">
        <f>IF(Q8=0,"",X8/Q8)</f>
        <v/>
      </c>
      <c r="AC8" s="18"/>
      <c r="AD8" s="6"/>
    </row>
    <row r="9" ht="12.75" customHeight="1" spans="1:30">
      <c r="A9" s="17"/>
      <c r="B9" s="17"/>
      <c r="C9" s="17"/>
      <c r="D9" s="80"/>
      <c r="E9" s="18"/>
      <c r="F9" s="17"/>
      <c r="G9" s="17"/>
      <c r="H9" s="18"/>
      <c r="I9" s="18"/>
      <c r="J9" s="18"/>
      <c r="K9" s="18"/>
      <c r="L9" s="18"/>
      <c r="M9" s="47"/>
      <c r="N9" s="47"/>
      <c r="O9" s="47"/>
      <c r="P9" s="18"/>
      <c r="Q9" s="47"/>
      <c r="R9" s="19"/>
      <c r="S9" s="20"/>
      <c r="T9" s="47"/>
      <c r="U9" s="20"/>
      <c r="V9" s="20"/>
      <c r="W9" s="20"/>
      <c r="X9" s="20"/>
      <c r="Y9" s="36"/>
      <c r="Z9" s="20"/>
      <c r="AA9" s="40" t="str">
        <f t="shared" ref="AA9:AA18" si="2">IF(V9-W9=0,"",(Z9-V9+W9)/(V9-W9)*100)</f>
        <v/>
      </c>
      <c r="AB9" s="59" t="str">
        <f t="shared" ref="AB9:AB18" si="3">IF(Q9=0,"",X9/Q9)</f>
        <v/>
      </c>
      <c r="AC9" s="18"/>
      <c r="AD9" s="6"/>
    </row>
    <row r="10" ht="12.75" customHeight="1" spans="1:30">
      <c r="A10" s="17"/>
      <c r="B10" s="17"/>
      <c r="C10" s="17"/>
      <c r="D10" s="80"/>
      <c r="E10" s="18"/>
      <c r="F10" s="17"/>
      <c r="G10" s="17"/>
      <c r="H10" s="18"/>
      <c r="I10" s="18"/>
      <c r="J10" s="18"/>
      <c r="K10" s="18"/>
      <c r="L10" s="18"/>
      <c r="M10" s="47"/>
      <c r="N10" s="47"/>
      <c r="O10" s="47"/>
      <c r="P10" s="18"/>
      <c r="Q10" s="47"/>
      <c r="R10" s="19"/>
      <c r="S10" s="20"/>
      <c r="T10" s="47"/>
      <c r="U10" s="20"/>
      <c r="V10" s="20"/>
      <c r="W10" s="20"/>
      <c r="X10" s="20"/>
      <c r="Y10" s="36"/>
      <c r="Z10" s="20"/>
      <c r="AA10" s="40" t="str">
        <f t="shared" si="2"/>
        <v/>
      </c>
      <c r="AB10" s="59" t="str">
        <f t="shared" si="3"/>
        <v/>
      </c>
      <c r="AC10" s="18"/>
      <c r="AD10" s="6"/>
    </row>
    <row r="11" ht="12.75" customHeight="1" spans="1:30">
      <c r="A11" s="17"/>
      <c r="B11" s="17"/>
      <c r="C11" s="17"/>
      <c r="D11" s="80"/>
      <c r="E11" s="18"/>
      <c r="F11" s="17"/>
      <c r="G11" s="17"/>
      <c r="H11" s="18"/>
      <c r="I11" s="18"/>
      <c r="J11" s="18"/>
      <c r="K11" s="18"/>
      <c r="L11" s="18"/>
      <c r="M11" s="47"/>
      <c r="N11" s="47"/>
      <c r="O11" s="47"/>
      <c r="P11" s="18"/>
      <c r="Q11" s="47"/>
      <c r="R11" s="19"/>
      <c r="S11" s="20"/>
      <c r="T11" s="47"/>
      <c r="U11" s="20"/>
      <c r="V11" s="20"/>
      <c r="W11" s="20"/>
      <c r="X11" s="20"/>
      <c r="Y11" s="36"/>
      <c r="Z11" s="20"/>
      <c r="AA11" s="40" t="str">
        <f t="shared" si="2"/>
        <v/>
      </c>
      <c r="AB11" s="59" t="str">
        <f t="shared" si="3"/>
        <v/>
      </c>
      <c r="AC11" s="18"/>
      <c r="AD11" s="6"/>
    </row>
    <row r="12" ht="12.75" customHeight="1" spans="1:30">
      <c r="A12" s="17"/>
      <c r="B12" s="17"/>
      <c r="C12" s="17"/>
      <c r="D12" s="80"/>
      <c r="E12" s="18"/>
      <c r="F12" s="17"/>
      <c r="G12" s="17"/>
      <c r="H12" s="18"/>
      <c r="I12" s="18"/>
      <c r="J12" s="18"/>
      <c r="K12" s="18"/>
      <c r="L12" s="18"/>
      <c r="M12" s="47"/>
      <c r="N12" s="47"/>
      <c r="O12" s="47"/>
      <c r="P12" s="18"/>
      <c r="Q12" s="47"/>
      <c r="R12" s="19"/>
      <c r="S12" s="20"/>
      <c r="T12" s="47"/>
      <c r="U12" s="20"/>
      <c r="V12" s="20"/>
      <c r="W12" s="20"/>
      <c r="X12" s="20"/>
      <c r="Y12" s="36"/>
      <c r="Z12" s="20"/>
      <c r="AA12" s="40" t="str">
        <f t="shared" si="2"/>
        <v/>
      </c>
      <c r="AB12" s="59" t="str">
        <f t="shared" si="3"/>
        <v/>
      </c>
      <c r="AC12" s="18"/>
      <c r="AD12" s="6"/>
    </row>
    <row r="13" ht="12.75" customHeight="1" spans="1:30">
      <c r="A13" s="17"/>
      <c r="B13" s="17"/>
      <c r="C13" s="17"/>
      <c r="D13" s="80"/>
      <c r="E13" s="18"/>
      <c r="F13" s="17"/>
      <c r="G13" s="17"/>
      <c r="H13" s="18"/>
      <c r="I13" s="18"/>
      <c r="J13" s="18"/>
      <c r="K13" s="18"/>
      <c r="L13" s="18"/>
      <c r="M13" s="47"/>
      <c r="N13" s="47"/>
      <c r="O13" s="47"/>
      <c r="P13" s="18"/>
      <c r="Q13" s="47"/>
      <c r="R13" s="19"/>
      <c r="S13" s="20"/>
      <c r="T13" s="47"/>
      <c r="U13" s="20"/>
      <c r="V13" s="20"/>
      <c r="W13" s="20"/>
      <c r="X13" s="20"/>
      <c r="Y13" s="36"/>
      <c r="Z13" s="20"/>
      <c r="AA13" s="40" t="str">
        <f t="shared" si="2"/>
        <v/>
      </c>
      <c r="AB13" s="59" t="str">
        <f t="shared" si="3"/>
        <v/>
      </c>
      <c r="AC13" s="18"/>
      <c r="AD13" s="6"/>
    </row>
    <row r="14" ht="12.75" customHeight="1" spans="1:30">
      <c r="A14" s="17"/>
      <c r="B14" s="17"/>
      <c r="C14" s="17"/>
      <c r="D14" s="80"/>
      <c r="E14" s="18"/>
      <c r="F14" s="17"/>
      <c r="G14" s="17"/>
      <c r="H14" s="18"/>
      <c r="I14" s="18"/>
      <c r="J14" s="18"/>
      <c r="K14" s="18"/>
      <c r="L14" s="18"/>
      <c r="M14" s="47"/>
      <c r="N14" s="47"/>
      <c r="O14" s="47"/>
      <c r="P14" s="18"/>
      <c r="Q14" s="47"/>
      <c r="R14" s="19"/>
      <c r="S14" s="20"/>
      <c r="T14" s="47"/>
      <c r="U14" s="20"/>
      <c r="V14" s="20"/>
      <c r="W14" s="20"/>
      <c r="X14" s="20"/>
      <c r="Y14" s="36"/>
      <c r="Z14" s="20"/>
      <c r="AA14" s="40" t="str">
        <f t="shared" si="2"/>
        <v/>
      </c>
      <c r="AB14" s="59" t="str">
        <f t="shared" si="3"/>
        <v/>
      </c>
      <c r="AC14" s="18"/>
      <c r="AD14" s="6"/>
    </row>
    <row r="15" ht="12.75" customHeight="1" spans="1:30">
      <c r="A15" s="17"/>
      <c r="B15" s="17"/>
      <c r="C15" s="17"/>
      <c r="D15" s="80"/>
      <c r="E15" s="18"/>
      <c r="F15" s="17"/>
      <c r="G15" s="17"/>
      <c r="H15" s="18"/>
      <c r="I15" s="18"/>
      <c r="J15" s="18"/>
      <c r="K15" s="18"/>
      <c r="L15" s="18"/>
      <c r="M15" s="47"/>
      <c r="N15" s="47"/>
      <c r="O15" s="47"/>
      <c r="P15" s="18"/>
      <c r="Q15" s="47"/>
      <c r="R15" s="19"/>
      <c r="S15" s="20"/>
      <c r="T15" s="47"/>
      <c r="U15" s="20"/>
      <c r="V15" s="20"/>
      <c r="W15" s="20"/>
      <c r="X15" s="20"/>
      <c r="Y15" s="36"/>
      <c r="Z15" s="20"/>
      <c r="AA15" s="40" t="str">
        <f t="shared" si="2"/>
        <v/>
      </c>
      <c r="AB15" s="59" t="str">
        <f t="shared" si="3"/>
        <v/>
      </c>
      <c r="AC15" s="18"/>
      <c r="AD15" s="6"/>
    </row>
    <row r="16" ht="12.75" customHeight="1" spans="1:30">
      <c r="A16" s="17"/>
      <c r="B16" s="17"/>
      <c r="C16" s="17"/>
      <c r="D16" s="80"/>
      <c r="E16" s="18"/>
      <c r="F16" s="17"/>
      <c r="G16" s="17"/>
      <c r="H16" s="18"/>
      <c r="I16" s="18"/>
      <c r="J16" s="18"/>
      <c r="K16" s="18"/>
      <c r="L16" s="18"/>
      <c r="M16" s="47"/>
      <c r="N16" s="47"/>
      <c r="O16" s="47"/>
      <c r="P16" s="18"/>
      <c r="Q16" s="47"/>
      <c r="R16" s="19"/>
      <c r="S16" s="20"/>
      <c r="T16" s="47"/>
      <c r="U16" s="20"/>
      <c r="V16" s="20"/>
      <c r="W16" s="20"/>
      <c r="X16" s="20"/>
      <c r="Y16" s="36"/>
      <c r="Z16" s="20"/>
      <c r="AA16" s="40" t="str">
        <f t="shared" si="2"/>
        <v/>
      </c>
      <c r="AB16" s="59" t="str">
        <f t="shared" si="3"/>
        <v/>
      </c>
      <c r="AC16" s="18"/>
      <c r="AD16" s="6"/>
    </row>
    <row r="17" ht="12.75" customHeight="1" spans="1:30">
      <c r="A17" s="17"/>
      <c r="B17" s="17"/>
      <c r="C17" s="17"/>
      <c r="D17" s="80"/>
      <c r="E17" s="18"/>
      <c r="F17" s="17"/>
      <c r="G17" s="17"/>
      <c r="H17" s="18"/>
      <c r="I17" s="18"/>
      <c r="J17" s="18"/>
      <c r="K17" s="18"/>
      <c r="L17" s="18"/>
      <c r="M17" s="47"/>
      <c r="N17" s="47"/>
      <c r="O17" s="47"/>
      <c r="P17" s="18"/>
      <c r="Q17" s="47"/>
      <c r="R17" s="19"/>
      <c r="S17" s="20"/>
      <c r="T17" s="47"/>
      <c r="U17" s="20"/>
      <c r="V17" s="20"/>
      <c r="W17" s="20"/>
      <c r="X17" s="20"/>
      <c r="Y17" s="36"/>
      <c r="Z17" s="20"/>
      <c r="AA17" s="40" t="str">
        <f t="shared" si="2"/>
        <v/>
      </c>
      <c r="AB17" s="59" t="str">
        <f t="shared" si="3"/>
        <v/>
      </c>
      <c r="AC17" s="18"/>
      <c r="AD17" s="6"/>
    </row>
    <row r="18" ht="12.75" customHeight="1" spans="1:30">
      <c r="A18" s="17"/>
      <c r="B18" s="17"/>
      <c r="C18" s="17"/>
      <c r="D18" s="80"/>
      <c r="E18" s="18"/>
      <c r="F18" s="17"/>
      <c r="G18" s="17"/>
      <c r="H18" s="18"/>
      <c r="I18" s="18"/>
      <c r="J18" s="18"/>
      <c r="K18" s="18"/>
      <c r="L18" s="18"/>
      <c r="M18" s="47"/>
      <c r="N18" s="47"/>
      <c r="O18" s="47"/>
      <c r="P18" s="18"/>
      <c r="Q18" s="47"/>
      <c r="R18" s="19"/>
      <c r="S18" s="20"/>
      <c r="T18" s="47"/>
      <c r="U18" s="20"/>
      <c r="V18" s="20"/>
      <c r="W18" s="20"/>
      <c r="X18" s="20"/>
      <c r="Y18" s="36"/>
      <c r="Z18" s="20"/>
      <c r="AA18" s="40" t="str">
        <f t="shared" si="2"/>
        <v/>
      </c>
      <c r="AB18" s="59" t="str">
        <f t="shared" si="3"/>
        <v/>
      </c>
      <c r="AC18" s="18"/>
      <c r="AD18" s="6"/>
    </row>
    <row r="19" ht="12.75" customHeight="1" spans="1:30">
      <c r="A19" s="17" t="str">
        <f t="shared" ref="A19" si="4">IF(I19="","",ROW()-7)</f>
        <v/>
      </c>
      <c r="B19" s="17"/>
      <c r="C19" s="17"/>
      <c r="D19" s="80"/>
      <c r="E19" s="18"/>
      <c r="F19" s="17"/>
      <c r="G19" s="17"/>
      <c r="H19" s="18"/>
      <c r="I19" s="18"/>
      <c r="J19" s="18"/>
      <c r="K19" s="18"/>
      <c r="L19" s="18"/>
      <c r="M19" s="47"/>
      <c r="N19" s="47"/>
      <c r="O19" s="47"/>
      <c r="P19" s="18"/>
      <c r="Q19" s="47"/>
      <c r="R19" s="19"/>
      <c r="S19" s="20"/>
      <c r="T19" s="47"/>
      <c r="U19" s="20"/>
      <c r="V19" s="20"/>
      <c r="W19" s="20"/>
      <c r="X19" s="20"/>
      <c r="Y19" s="36"/>
      <c r="Z19" s="20"/>
      <c r="AA19" s="40" t="str">
        <f t="shared" ref="AA19:AA22" si="5">IF(V19-W19=0,"",(Z19-V19+W19)/(V19-W19)*100)</f>
        <v/>
      </c>
      <c r="AB19" s="59" t="str">
        <f t="shared" ref="AB19" si="6">IF(Q19=0,"",X19/Q19)</f>
        <v/>
      </c>
      <c r="AC19" s="18"/>
      <c r="AD19" s="6"/>
    </row>
    <row r="20" ht="12.75" customHeight="1" spans="1:30">
      <c r="A20" s="17" t="s">
        <v>1497</v>
      </c>
      <c r="B20" s="75"/>
      <c r="C20" s="75"/>
      <c r="D20" s="75"/>
      <c r="E20" s="75"/>
      <c r="F20" s="75"/>
      <c r="G20" s="75"/>
      <c r="H20" s="75"/>
      <c r="I20" s="72"/>
      <c r="J20" s="18"/>
      <c r="K20" s="18"/>
      <c r="L20" s="18"/>
      <c r="M20" s="47"/>
      <c r="N20" s="47"/>
      <c r="O20" s="47"/>
      <c r="P20" s="18"/>
      <c r="Q20" s="47"/>
      <c r="R20" s="46"/>
      <c r="S20" s="20"/>
      <c r="T20" s="47"/>
      <c r="U20" s="20">
        <f>SUM(U8:U19)</f>
        <v>0</v>
      </c>
      <c r="V20" s="20">
        <f>SUM(V8:V19)</f>
        <v>0</v>
      </c>
      <c r="W20" s="20">
        <f>SUM(W8:W19)</f>
        <v>0</v>
      </c>
      <c r="X20" s="20">
        <f>SUM(X8:X19)</f>
        <v>0</v>
      </c>
      <c r="Y20" s="20"/>
      <c r="Z20" s="20">
        <f>SUM(Z8:Z19)</f>
        <v>0</v>
      </c>
      <c r="AA20" s="40" t="str">
        <f t="shared" si="5"/>
        <v/>
      </c>
      <c r="AB20" s="59"/>
      <c r="AC20" s="18"/>
      <c r="AD20" s="6"/>
    </row>
    <row r="21" ht="12.75" customHeight="1" spans="1:29">
      <c r="A21" s="17" t="s">
        <v>1498</v>
      </c>
      <c r="B21" s="75"/>
      <c r="C21" s="75"/>
      <c r="D21" s="75"/>
      <c r="E21" s="75"/>
      <c r="F21" s="75"/>
      <c r="G21" s="75"/>
      <c r="H21" s="75"/>
      <c r="I21" s="72"/>
      <c r="J21" s="18"/>
      <c r="K21" s="18"/>
      <c r="L21" s="18"/>
      <c r="M21" s="47"/>
      <c r="N21" s="47"/>
      <c r="O21" s="47"/>
      <c r="P21" s="18"/>
      <c r="Q21" s="47"/>
      <c r="R21" s="46"/>
      <c r="S21" s="20"/>
      <c r="T21" s="47"/>
      <c r="U21" s="20"/>
      <c r="V21" s="20">
        <f>W20</f>
        <v>0</v>
      </c>
      <c r="W21" s="20"/>
      <c r="X21" s="20"/>
      <c r="Y21" s="20"/>
      <c r="Z21" s="20"/>
      <c r="AA21" s="40"/>
      <c r="AB21" s="59"/>
      <c r="AC21" s="18"/>
    </row>
    <row r="22" customHeight="1" spans="1:29">
      <c r="A22" s="21" t="s">
        <v>1499</v>
      </c>
      <c r="B22" s="13"/>
      <c r="C22" s="13"/>
      <c r="D22" s="13"/>
      <c r="E22" s="13"/>
      <c r="F22" s="13"/>
      <c r="G22" s="13"/>
      <c r="H22" s="13"/>
      <c r="I22" s="22"/>
      <c r="J22" s="38"/>
      <c r="K22" s="38"/>
      <c r="L22" s="21"/>
      <c r="M22" s="21"/>
      <c r="N22" s="21"/>
      <c r="O22" s="21"/>
      <c r="P22" s="21"/>
      <c r="Q22" s="21"/>
      <c r="R22" s="21"/>
      <c r="S22" s="28"/>
      <c r="T22" s="23"/>
      <c r="U22" s="28">
        <f>U20-U21</f>
        <v>0</v>
      </c>
      <c r="V22" s="28">
        <f>V20-V21</f>
        <v>0</v>
      </c>
      <c r="W22" s="28"/>
      <c r="X22" s="87">
        <f>X20</f>
        <v>0</v>
      </c>
      <c r="Y22" s="28"/>
      <c r="Z22" s="87">
        <f>Z20</f>
        <v>0</v>
      </c>
      <c r="AA22" s="40" t="str">
        <f t="shared" si="5"/>
        <v/>
      </c>
      <c r="AB22" s="59"/>
      <c r="AC22" s="195"/>
    </row>
    <row r="23" customHeight="1" spans="1:30">
      <c r="A23" s="7" t="str">
        <f>基本信息输入表!$K$6&amp;"填表人："&amp;基本信息输入表!$M$57</f>
        <v>产权持有单位填表人：刘亚鑫</v>
      </c>
      <c r="AA23" s="7" t="str">
        <f>"评估人员："&amp;基本信息输入表!$Q$57</f>
        <v>评估人员：王庆国</v>
      </c>
      <c r="AD23" s="7" t="s">
        <v>1347</v>
      </c>
    </row>
    <row r="24" customHeight="1" spans="1:1">
      <c r="A24" s="7" t="str">
        <f>"填表日期："&amp;YEAR(基本信息输入表!$O$57)&amp;"年"&amp;MONTH(基本信息输入表!$O$57)&amp;"月"&amp;DAY(基本信息输入表!$O$57)&amp;"日"</f>
        <v>填表日期：2025年2月22日</v>
      </c>
    </row>
  </sheetData>
  <mergeCells count="31">
    <mergeCell ref="A2:AB2"/>
    <mergeCell ref="A3:AC3"/>
    <mergeCell ref="AB4:AC4"/>
    <mergeCell ref="D6:E6"/>
    <mergeCell ref="U6:V6"/>
    <mergeCell ref="X6:Z6"/>
    <mergeCell ref="A20:I20"/>
    <mergeCell ref="A21:I21"/>
    <mergeCell ref="A22:I22"/>
    <mergeCell ref="A6:A7"/>
    <mergeCell ref="B6:B7"/>
    <mergeCell ref="C6:C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W6:W7"/>
    <mergeCell ref="AA6:AA7"/>
    <mergeCell ref="AB6:AB7"/>
    <mergeCell ref="AC6:AC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4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workbookViewId="0">
      <selection activeCell="U622" sqref="U622"/>
    </sheetView>
  </sheetViews>
  <sheetFormatPr defaultColWidth="9" defaultRowHeight="15.75" customHeight="1"/>
  <cols>
    <col min="1" max="1" width="4.7" style="7" customWidth="1"/>
    <col min="2" max="2" width="8" style="7" customWidth="1"/>
    <col min="3" max="3" width="11" style="7" customWidth="1"/>
    <col min="4" max="4" width="12" style="7" customWidth="1"/>
    <col min="5" max="5" width="9.7" style="7" customWidth="1"/>
    <col min="6" max="7" width="8" style="7" customWidth="1"/>
    <col min="8" max="8" width="4.2" style="7" customWidth="1"/>
    <col min="9" max="10" width="10.2" style="7" customWidth="1"/>
    <col min="11" max="11" width="7.7" style="7" customWidth="1"/>
    <col min="12" max="12" width="9.2" style="7" customWidth="1"/>
    <col min="13" max="13" width="11" style="7" customWidth="1"/>
    <col min="14" max="14" width="8.7" style="7" customWidth="1"/>
    <col min="15" max="15" width="10.2" style="7" customWidth="1"/>
    <col min="16" max="16" width="7.7" style="7" customWidth="1"/>
    <col min="17" max="17" width="9.7" style="7" customWidth="1"/>
    <col min="18" max="19" width="7.7" style="7" customWidth="1"/>
    <col min="20" max="20" width="7.2" style="7" customWidth="1"/>
    <col min="21" max="21" width="9.5" style="7" customWidth="1"/>
    <col min="22" max="23" width="9" style="7" customWidth="1"/>
    <col min="24" max="16384" width="9" style="7"/>
  </cols>
  <sheetData>
    <row r="1" customHeight="1" spans="1:1">
      <c r="A1" s="8" t="s">
        <v>0</v>
      </c>
    </row>
    <row r="2" s="5" customFormat="1" ht="30" customHeight="1" spans="1:1">
      <c r="A2" s="9" t="s">
        <v>91</v>
      </c>
    </row>
    <row r="3" customHeight="1" spans="1:1">
      <c r="A3" s="6" t="str">
        <f>"评估基准日："&amp;TEXT(基本信息输入表!M7,"yyyy年mm月dd日")</f>
        <v>评估基准日：2025年02月20日</v>
      </c>
    </row>
    <row r="4" ht="14.25" customHeight="1" spans="1:18">
      <c r="A4" s="6"/>
      <c r="B4" s="6"/>
      <c r="C4" s="6"/>
      <c r="D4" s="6"/>
      <c r="E4" s="6"/>
      <c r="F4" s="6"/>
      <c r="G4" s="6"/>
      <c r="H4" s="6"/>
      <c r="I4" s="6"/>
      <c r="J4" s="6"/>
      <c r="K4" s="6"/>
      <c r="L4" s="6"/>
      <c r="M4" s="6"/>
      <c r="N4" s="6"/>
      <c r="O4" s="6"/>
      <c r="P4" s="6"/>
      <c r="Q4" s="6"/>
      <c r="R4" s="11" t="s">
        <v>1500</v>
      </c>
    </row>
    <row r="5" customHeight="1" spans="1:20">
      <c r="A5" s="7" t="str">
        <f>基本信息输入表!K6&amp;"："&amp;基本信息输入表!M6</f>
        <v>产权持有单位：中国石油天然气股份有限公司塔里木油田分公司塔西南勘探开发公司</v>
      </c>
      <c r="Q5" s="81" t="s">
        <v>847</v>
      </c>
      <c r="R5" s="13"/>
      <c r="S5" s="13"/>
      <c r="T5" s="13"/>
    </row>
    <row r="6" s="6" customFormat="1" customHeight="1" spans="1:20">
      <c r="A6" s="33" t="s">
        <v>4</v>
      </c>
      <c r="B6" s="33" t="s">
        <v>1482</v>
      </c>
      <c r="C6" s="33" t="s">
        <v>1501</v>
      </c>
      <c r="D6" s="33" t="s">
        <v>1295</v>
      </c>
      <c r="E6" s="33" t="s">
        <v>1502</v>
      </c>
      <c r="F6" s="89" t="s">
        <v>1503</v>
      </c>
      <c r="G6" s="70" t="s">
        <v>947</v>
      </c>
      <c r="H6" s="89" t="s">
        <v>949</v>
      </c>
      <c r="I6" s="70" t="s">
        <v>1491</v>
      </c>
      <c r="J6" s="89" t="s">
        <v>1504</v>
      </c>
      <c r="K6" s="70" t="s">
        <v>1494</v>
      </c>
      <c r="L6" s="33" t="s">
        <v>6</v>
      </c>
      <c r="M6" s="72"/>
      <c r="N6" s="70" t="s">
        <v>948</v>
      </c>
      <c r="O6" s="33" t="s">
        <v>7</v>
      </c>
      <c r="P6" s="75"/>
      <c r="Q6" s="72"/>
      <c r="R6" s="89" t="s">
        <v>729</v>
      </c>
      <c r="S6" s="89" t="s">
        <v>1342</v>
      </c>
      <c r="T6" s="89" t="s">
        <v>176</v>
      </c>
    </row>
    <row r="7" s="6" customFormat="1" ht="25.95" customHeight="1" spans="1:21">
      <c r="A7" s="90"/>
      <c r="B7" s="90"/>
      <c r="C7" s="90"/>
      <c r="D7" s="90"/>
      <c r="E7" s="90"/>
      <c r="F7" s="90"/>
      <c r="G7" s="86"/>
      <c r="H7" s="90"/>
      <c r="I7" s="86"/>
      <c r="J7" s="90"/>
      <c r="K7" s="86"/>
      <c r="L7" s="73" t="s">
        <v>10</v>
      </c>
      <c r="M7" s="98" t="s">
        <v>11</v>
      </c>
      <c r="N7" s="86"/>
      <c r="O7" s="98" t="s">
        <v>10</v>
      </c>
      <c r="P7" s="99" t="s">
        <v>1290</v>
      </c>
      <c r="Q7" s="98" t="s">
        <v>11</v>
      </c>
      <c r="R7" s="90"/>
      <c r="S7" s="90"/>
      <c r="T7" s="90"/>
      <c r="U7" s="6" t="s">
        <v>1343</v>
      </c>
    </row>
    <row r="8" ht="12.75" customHeight="1" spans="1:21">
      <c r="A8" s="17" t="str">
        <f t="shared" ref="A8" si="0">IF(C8="","",ROW()-7)</f>
        <v/>
      </c>
      <c r="B8" s="17"/>
      <c r="C8" s="18"/>
      <c r="D8" s="18"/>
      <c r="E8" s="18"/>
      <c r="F8" s="17"/>
      <c r="G8" s="18"/>
      <c r="H8" s="47"/>
      <c r="I8" s="18"/>
      <c r="J8" s="19"/>
      <c r="K8" s="47"/>
      <c r="L8" s="20"/>
      <c r="M8" s="20"/>
      <c r="N8" s="20"/>
      <c r="O8" s="20"/>
      <c r="P8" s="36"/>
      <c r="Q8" s="20"/>
      <c r="R8" s="28" t="str">
        <f t="shared" ref="R8" si="1">IF(M8-N8=0,"",(Q8-M8+N8)/(M8-N8)*100)</f>
        <v/>
      </c>
      <c r="S8" s="20" t="str">
        <f>IF(H8=0,"",O8/H8)</f>
        <v/>
      </c>
      <c r="T8" s="18"/>
      <c r="U8" s="6"/>
    </row>
    <row r="9" ht="12.75" customHeight="1" spans="1:21">
      <c r="A9" s="17"/>
      <c r="B9" s="17"/>
      <c r="C9" s="18"/>
      <c r="D9" s="18"/>
      <c r="E9" s="18"/>
      <c r="F9" s="17"/>
      <c r="G9" s="18"/>
      <c r="H9" s="47"/>
      <c r="I9" s="18"/>
      <c r="J9" s="19"/>
      <c r="K9" s="47"/>
      <c r="L9" s="20"/>
      <c r="M9" s="20"/>
      <c r="N9" s="20"/>
      <c r="O9" s="20"/>
      <c r="P9" s="36"/>
      <c r="Q9" s="20"/>
      <c r="R9" s="28" t="str">
        <f t="shared" ref="R9:R18" si="2">IF(M9-N9=0,"",(Q9-M9+N9)/(M9-N9)*100)</f>
        <v/>
      </c>
      <c r="S9" s="20" t="str">
        <f t="shared" ref="S9:S18" si="3">IF(H9=0,"",O9/H9)</f>
        <v/>
      </c>
      <c r="T9" s="18"/>
      <c r="U9" s="6"/>
    </row>
    <row r="10" ht="12.75" customHeight="1" spans="1:21">
      <c r="A10" s="17"/>
      <c r="B10" s="17"/>
      <c r="C10" s="18"/>
      <c r="D10" s="18"/>
      <c r="E10" s="18"/>
      <c r="F10" s="17"/>
      <c r="G10" s="18"/>
      <c r="H10" s="47"/>
      <c r="I10" s="18"/>
      <c r="J10" s="19"/>
      <c r="K10" s="47"/>
      <c r="L10" s="20"/>
      <c r="M10" s="20"/>
      <c r="N10" s="20"/>
      <c r="O10" s="20"/>
      <c r="P10" s="36"/>
      <c r="Q10" s="20"/>
      <c r="R10" s="28" t="str">
        <f t="shared" si="2"/>
        <v/>
      </c>
      <c r="S10" s="20" t="str">
        <f t="shared" si="3"/>
        <v/>
      </c>
      <c r="T10" s="18"/>
      <c r="U10" s="6"/>
    </row>
    <row r="11" ht="12.75" customHeight="1" spans="1:21">
      <c r="A11" s="17"/>
      <c r="B11" s="17"/>
      <c r="C11" s="18"/>
      <c r="D11" s="18"/>
      <c r="E11" s="18"/>
      <c r="F11" s="17"/>
      <c r="G11" s="18"/>
      <c r="H11" s="47"/>
      <c r="I11" s="18"/>
      <c r="J11" s="19"/>
      <c r="K11" s="47"/>
      <c r="L11" s="20"/>
      <c r="M11" s="20"/>
      <c r="N11" s="20"/>
      <c r="O11" s="20"/>
      <c r="P11" s="36"/>
      <c r="Q11" s="20"/>
      <c r="R11" s="28" t="str">
        <f t="shared" si="2"/>
        <v/>
      </c>
      <c r="S11" s="20" t="str">
        <f t="shared" si="3"/>
        <v/>
      </c>
      <c r="T11" s="18"/>
      <c r="U11" s="6"/>
    </row>
    <row r="12" ht="12.75" customHeight="1" spans="1:21">
      <c r="A12" s="17"/>
      <c r="B12" s="17"/>
      <c r="C12" s="18"/>
      <c r="D12" s="18"/>
      <c r="E12" s="18"/>
      <c r="F12" s="17"/>
      <c r="G12" s="18"/>
      <c r="H12" s="47"/>
      <c r="I12" s="18"/>
      <c r="J12" s="19"/>
      <c r="K12" s="47"/>
      <c r="L12" s="20"/>
      <c r="M12" s="20"/>
      <c r="N12" s="20"/>
      <c r="O12" s="20"/>
      <c r="P12" s="36"/>
      <c r="Q12" s="20"/>
      <c r="R12" s="28" t="str">
        <f t="shared" si="2"/>
        <v/>
      </c>
      <c r="S12" s="20" t="str">
        <f t="shared" si="3"/>
        <v/>
      </c>
      <c r="T12" s="18"/>
      <c r="U12" s="6"/>
    </row>
    <row r="13" ht="12.75" customHeight="1" spans="1:21">
      <c r="A13" s="17"/>
      <c r="B13" s="17"/>
      <c r="C13" s="18"/>
      <c r="D13" s="18"/>
      <c r="E13" s="18"/>
      <c r="F13" s="17"/>
      <c r="G13" s="18"/>
      <c r="H13" s="47"/>
      <c r="I13" s="18"/>
      <c r="J13" s="19"/>
      <c r="K13" s="47"/>
      <c r="L13" s="20"/>
      <c r="M13" s="20"/>
      <c r="N13" s="20"/>
      <c r="O13" s="20"/>
      <c r="P13" s="36"/>
      <c r="Q13" s="20"/>
      <c r="R13" s="28" t="str">
        <f t="shared" si="2"/>
        <v/>
      </c>
      <c r="S13" s="20" t="str">
        <f t="shared" si="3"/>
        <v/>
      </c>
      <c r="T13" s="18"/>
      <c r="U13" s="6"/>
    </row>
    <row r="14" ht="12.75" customHeight="1" spans="1:21">
      <c r="A14" s="17"/>
      <c r="B14" s="17"/>
      <c r="C14" s="18"/>
      <c r="D14" s="18"/>
      <c r="E14" s="18"/>
      <c r="F14" s="17"/>
      <c r="G14" s="18"/>
      <c r="H14" s="47"/>
      <c r="I14" s="18"/>
      <c r="J14" s="19"/>
      <c r="K14" s="47"/>
      <c r="L14" s="20"/>
      <c r="M14" s="20"/>
      <c r="N14" s="20"/>
      <c r="O14" s="20"/>
      <c r="P14" s="36"/>
      <c r="Q14" s="20"/>
      <c r="R14" s="28" t="str">
        <f t="shared" si="2"/>
        <v/>
      </c>
      <c r="S14" s="20" t="str">
        <f t="shared" si="3"/>
        <v/>
      </c>
      <c r="T14" s="18"/>
      <c r="U14" s="6"/>
    </row>
    <row r="15" ht="12.75" customHeight="1" spans="1:21">
      <c r="A15" s="17"/>
      <c r="B15" s="17"/>
      <c r="C15" s="18"/>
      <c r="D15" s="18"/>
      <c r="E15" s="18"/>
      <c r="F15" s="17"/>
      <c r="G15" s="18"/>
      <c r="H15" s="47"/>
      <c r="I15" s="18"/>
      <c r="J15" s="19"/>
      <c r="K15" s="47"/>
      <c r="L15" s="20"/>
      <c r="M15" s="20"/>
      <c r="N15" s="20"/>
      <c r="O15" s="20"/>
      <c r="P15" s="36"/>
      <c r="Q15" s="20"/>
      <c r="R15" s="28" t="str">
        <f t="shared" si="2"/>
        <v/>
      </c>
      <c r="S15" s="20" t="str">
        <f t="shared" si="3"/>
        <v/>
      </c>
      <c r="T15" s="18"/>
      <c r="U15" s="6"/>
    </row>
    <row r="16" ht="12.75" customHeight="1" spans="1:21">
      <c r="A16" s="17"/>
      <c r="B16" s="17"/>
      <c r="C16" s="18"/>
      <c r="D16" s="18"/>
      <c r="E16" s="18"/>
      <c r="F16" s="17"/>
      <c r="G16" s="18"/>
      <c r="H16" s="47"/>
      <c r="I16" s="18"/>
      <c r="J16" s="19"/>
      <c r="K16" s="47"/>
      <c r="L16" s="20"/>
      <c r="M16" s="20"/>
      <c r="N16" s="20"/>
      <c r="O16" s="20"/>
      <c r="P16" s="36"/>
      <c r="Q16" s="20"/>
      <c r="R16" s="28" t="str">
        <f t="shared" si="2"/>
        <v/>
      </c>
      <c r="S16" s="20" t="str">
        <f t="shared" si="3"/>
        <v/>
      </c>
      <c r="T16" s="18"/>
      <c r="U16" s="6"/>
    </row>
    <row r="17" ht="12.75" customHeight="1" spans="1:21">
      <c r="A17" s="17"/>
      <c r="B17" s="17"/>
      <c r="C17" s="18"/>
      <c r="D17" s="18"/>
      <c r="E17" s="18"/>
      <c r="F17" s="17"/>
      <c r="G17" s="18"/>
      <c r="H17" s="47"/>
      <c r="I17" s="18"/>
      <c r="J17" s="19"/>
      <c r="K17" s="47"/>
      <c r="L17" s="20"/>
      <c r="M17" s="20"/>
      <c r="N17" s="20"/>
      <c r="O17" s="20"/>
      <c r="P17" s="36"/>
      <c r="Q17" s="20"/>
      <c r="R17" s="28" t="str">
        <f t="shared" si="2"/>
        <v/>
      </c>
      <c r="S17" s="20" t="str">
        <f t="shared" si="3"/>
        <v/>
      </c>
      <c r="T17" s="18"/>
      <c r="U17" s="6"/>
    </row>
    <row r="18" ht="12.75" customHeight="1" spans="1:21">
      <c r="A18" s="17"/>
      <c r="B18" s="17"/>
      <c r="C18" s="18"/>
      <c r="D18" s="18"/>
      <c r="E18" s="18"/>
      <c r="F18" s="17"/>
      <c r="G18" s="18"/>
      <c r="H18" s="47"/>
      <c r="I18" s="18"/>
      <c r="J18" s="19"/>
      <c r="K18" s="47"/>
      <c r="L18" s="20"/>
      <c r="M18" s="20"/>
      <c r="N18" s="20"/>
      <c r="O18" s="20"/>
      <c r="P18" s="36"/>
      <c r="Q18" s="20"/>
      <c r="R18" s="28" t="str">
        <f t="shared" si="2"/>
        <v/>
      </c>
      <c r="S18" s="20" t="str">
        <f t="shared" si="3"/>
        <v/>
      </c>
      <c r="T18" s="18"/>
      <c r="U18" s="6"/>
    </row>
    <row r="19" ht="12.75" customHeight="1" spans="1:21">
      <c r="A19" s="17" t="str">
        <f t="shared" ref="A19" si="4">IF(C19="","",ROW()-7)</f>
        <v/>
      </c>
      <c r="B19" s="17"/>
      <c r="C19" s="18"/>
      <c r="D19" s="18"/>
      <c r="E19" s="18"/>
      <c r="F19" s="17"/>
      <c r="G19" s="18"/>
      <c r="H19" s="47"/>
      <c r="I19" s="18"/>
      <c r="J19" s="19"/>
      <c r="K19" s="47"/>
      <c r="L19" s="20"/>
      <c r="M19" s="20"/>
      <c r="N19" s="20"/>
      <c r="O19" s="20"/>
      <c r="P19" s="36"/>
      <c r="Q19" s="20"/>
      <c r="R19" s="28" t="str">
        <f t="shared" ref="R19:R22" si="5">IF(M19-N19=0,"",(Q19-M19+N19)/(M19-N19)*100)</f>
        <v/>
      </c>
      <c r="S19" s="20" t="str">
        <f t="shared" ref="S19" si="6">IF(H19=0,"",O19/H19)</f>
        <v/>
      </c>
      <c r="T19" s="18"/>
      <c r="U19" s="6"/>
    </row>
    <row r="20" ht="12.75" customHeight="1" spans="1:20">
      <c r="A20" s="17" t="s">
        <v>1505</v>
      </c>
      <c r="B20" s="75"/>
      <c r="C20" s="75"/>
      <c r="D20" s="72"/>
      <c r="E20" s="18"/>
      <c r="F20" s="17"/>
      <c r="G20" s="18"/>
      <c r="H20" s="47"/>
      <c r="I20" s="18"/>
      <c r="J20" s="46"/>
      <c r="K20" s="47"/>
      <c r="L20" s="20">
        <f>SUM(L8:L19)</f>
        <v>0</v>
      </c>
      <c r="M20" s="20">
        <f>SUM(M8:M19)</f>
        <v>0</v>
      </c>
      <c r="N20" s="20">
        <f>SUM(N8:N19)</f>
        <v>0</v>
      </c>
      <c r="O20" s="20">
        <f>SUM(O8:O19)</f>
        <v>0</v>
      </c>
      <c r="P20" s="20"/>
      <c r="Q20" s="20">
        <f>SUM(Q8:Q19)</f>
        <v>0</v>
      </c>
      <c r="R20" s="28" t="str">
        <f t="shared" si="5"/>
        <v/>
      </c>
      <c r="S20" s="20"/>
      <c r="T20" s="18"/>
    </row>
    <row r="21" ht="12.75" customHeight="1" spans="1:20">
      <c r="A21" s="17" t="s">
        <v>1506</v>
      </c>
      <c r="B21" s="75"/>
      <c r="C21" s="75"/>
      <c r="D21" s="72"/>
      <c r="E21" s="18"/>
      <c r="F21" s="17"/>
      <c r="G21" s="18"/>
      <c r="H21" s="47"/>
      <c r="I21" s="18"/>
      <c r="J21" s="46"/>
      <c r="K21" s="47"/>
      <c r="L21" s="20"/>
      <c r="M21" s="20">
        <f>N20</f>
        <v>0</v>
      </c>
      <c r="N21" s="20"/>
      <c r="O21" s="20"/>
      <c r="P21" s="20"/>
      <c r="Q21" s="20"/>
      <c r="R21" s="28"/>
      <c r="S21" s="20"/>
      <c r="T21" s="18"/>
    </row>
    <row r="22" customHeight="1" spans="1:20">
      <c r="A22" s="256" t="s">
        <v>1507</v>
      </c>
      <c r="B22" s="13"/>
      <c r="C22" s="13"/>
      <c r="D22" s="13"/>
      <c r="E22" s="38"/>
      <c r="F22" s="21"/>
      <c r="G22" s="24"/>
      <c r="H22" s="28"/>
      <c r="I22" s="28"/>
      <c r="J22" s="28"/>
      <c r="K22" s="28"/>
      <c r="L22" s="28">
        <f>L20-L21</f>
        <v>0</v>
      </c>
      <c r="M22" s="28">
        <f>M20-M21</f>
        <v>0</v>
      </c>
      <c r="N22" s="28"/>
      <c r="O22" s="87">
        <f>O20</f>
        <v>0</v>
      </c>
      <c r="P22" s="28"/>
      <c r="Q22" s="87">
        <f>Q20</f>
        <v>0</v>
      </c>
      <c r="R22" s="28" t="str">
        <f t="shared" si="5"/>
        <v/>
      </c>
      <c r="S22" s="28"/>
      <c r="T22" s="195"/>
    </row>
    <row r="23" customHeight="1" spans="1:21">
      <c r="A23" s="7" t="str">
        <f>基本信息输入表!$K$6&amp;"填表人："&amp;基本信息输入表!$M$58</f>
        <v>产权持有单位填表人：刘亚鑫</v>
      </c>
      <c r="Q23" s="7" t="str">
        <f>"评估人员："&amp;基本信息输入表!$Q$58</f>
        <v>评估人员：王庆国</v>
      </c>
      <c r="U23" s="7" t="s">
        <v>1347</v>
      </c>
    </row>
    <row r="24" customHeight="1" spans="1:1">
      <c r="A24" s="7" t="str">
        <f>"填表日期："&amp;YEAR(基本信息输入表!$O$58)&amp;"年"&amp;MONTH(基本信息输入表!$O$58)&amp;"月"&amp;DAY(基本信息输入表!$O$58)&amp;"日"</f>
        <v>填表日期：2025年2月22日</v>
      </c>
    </row>
  </sheetData>
  <mergeCells count="24">
    <mergeCell ref="A2:T2"/>
    <mergeCell ref="A3:T3"/>
    <mergeCell ref="R4:T4"/>
    <mergeCell ref="Q5:T5"/>
    <mergeCell ref="L6:M6"/>
    <mergeCell ref="O6:Q6"/>
    <mergeCell ref="A20:D20"/>
    <mergeCell ref="A21:D21"/>
    <mergeCell ref="A22:D22"/>
    <mergeCell ref="A6:A7"/>
    <mergeCell ref="B6:B7"/>
    <mergeCell ref="C6:C7"/>
    <mergeCell ref="D6:D7"/>
    <mergeCell ref="E6:E7"/>
    <mergeCell ref="F6:F7"/>
    <mergeCell ref="G6:G7"/>
    <mergeCell ref="H6:H7"/>
    <mergeCell ref="I6:I7"/>
    <mergeCell ref="J6:J7"/>
    <mergeCell ref="K6:K7"/>
    <mergeCell ref="N6:N7"/>
    <mergeCell ref="R6:R7"/>
    <mergeCell ref="S6:S7"/>
    <mergeCell ref="T6:T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zoomScale="96" zoomScaleNormal="96" topLeftCell="A2" workbookViewId="0">
      <selection activeCell="U622" sqref="U622"/>
    </sheetView>
  </sheetViews>
  <sheetFormatPr defaultColWidth="9" defaultRowHeight="15.75" customHeight="1"/>
  <cols>
    <col min="1" max="1" width="4.5" style="7" customWidth="1"/>
    <col min="2" max="2" width="8.5" style="7" customWidth="1"/>
    <col min="3" max="3" width="11.2" style="7" customWidth="1"/>
    <col min="4" max="4" width="7.7" style="7" customWidth="1"/>
    <col min="5" max="6" width="4.7" style="7" customWidth="1"/>
    <col min="7" max="7" width="16.2" style="7" customWidth="1"/>
    <col min="8" max="8" width="4.2" style="7" customWidth="1"/>
    <col min="9" max="10" width="4.7" style="7" customWidth="1"/>
    <col min="11" max="12" width="5" style="7" customWidth="1"/>
    <col min="13" max="13" width="10.7" style="7" customWidth="1"/>
    <col min="14" max="14" width="11" style="7" customWidth="1"/>
    <col min="15" max="15" width="9" style="7" customWidth="1"/>
    <col min="16" max="16" width="9.7" style="7" customWidth="1"/>
    <col min="17" max="17" width="7.7" style="7" customWidth="1"/>
    <col min="18" max="18" width="9.7" style="7" customWidth="1"/>
    <col min="19" max="19" width="7.7" style="7" customWidth="1"/>
    <col min="20" max="20" width="5.7" style="7" customWidth="1"/>
    <col min="21" max="21" width="8.2" style="7" customWidth="1"/>
    <col min="22" max="23" width="9" style="7" customWidth="1"/>
    <col min="24" max="16384" width="9" style="7"/>
  </cols>
  <sheetData>
    <row r="1" customHeight="1" spans="1:1">
      <c r="A1" s="8" t="s">
        <v>0</v>
      </c>
    </row>
    <row r="2" s="5" customFormat="1" ht="30" customHeight="1" spans="1:1">
      <c r="A2" s="9" t="s">
        <v>95</v>
      </c>
    </row>
    <row r="3" customHeight="1" spans="1:1">
      <c r="A3" s="6" t="str">
        <f>"评估基准日："&amp;TEXT(基本信息输入表!M7,"yyyy年mm月dd日")</f>
        <v>评估基准日：2025年02月20日</v>
      </c>
    </row>
    <row r="4" ht="14.25" customHeight="1" spans="1:20">
      <c r="A4" s="6"/>
      <c r="B4" s="6"/>
      <c r="C4" s="6"/>
      <c r="D4" s="6"/>
      <c r="E4" s="6"/>
      <c r="F4" s="6"/>
      <c r="G4" s="6"/>
      <c r="H4" s="6"/>
      <c r="I4" s="6"/>
      <c r="J4" s="6"/>
      <c r="K4" s="6"/>
      <c r="L4" s="6"/>
      <c r="M4" s="6"/>
      <c r="N4" s="6"/>
      <c r="O4" s="6"/>
      <c r="P4" s="6"/>
      <c r="Q4" s="6"/>
      <c r="R4" s="6"/>
      <c r="S4" s="6"/>
      <c r="T4" s="6" t="s">
        <v>1508</v>
      </c>
    </row>
    <row r="5" customHeight="1" spans="1:20">
      <c r="A5" s="12" t="str">
        <f>基本信息输入表!K6&amp;"："&amp;基本信息输入表!M6</f>
        <v>产权持有单位：中国石油天然气股份有限公司塔里木油田分公司塔西南勘探开发公司</v>
      </c>
      <c r="B5" s="13"/>
      <c r="C5" s="13"/>
      <c r="D5" s="13"/>
      <c r="E5" s="13"/>
      <c r="F5" s="13"/>
      <c r="G5" s="13"/>
      <c r="H5" s="11"/>
      <c r="I5" s="11"/>
      <c r="J5" s="11"/>
      <c r="K5" s="11"/>
      <c r="L5" s="11"/>
      <c r="T5" s="11" t="s">
        <v>1326</v>
      </c>
    </row>
    <row r="6" s="6" customFormat="1" customHeight="1" spans="1:20">
      <c r="A6" s="33" t="s">
        <v>4</v>
      </c>
      <c r="B6" s="33" t="s">
        <v>1482</v>
      </c>
      <c r="C6" s="33" t="s">
        <v>1501</v>
      </c>
      <c r="D6" s="33" t="s">
        <v>1509</v>
      </c>
      <c r="E6" s="89" t="s">
        <v>1510</v>
      </c>
      <c r="F6" s="89" t="s">
        <v>1511</v>
      </c>
      <c r="G6" s="89" t="s">
        <v>1512</v>
      </c>
      <c r="H6" s="89" t="s">
        <v>961</v>
      </c>
      <c r="I6" s="89" t="s">
        <v>1513</v>
      </c>
      <c r="J6" s="70" t="s">
        <v>1514</v>
      </c>
      <c r="K6" s="89" t="s">
        <v>1504</v>
      </c>
      <c r="L6" s="70" t="s">
        <v>1494</v>
      </c>
      <c r="M6" s="33" t="s">
        <v>6</v>
      </c>
      <c r="N6" s="72"/>
      <c r="O6" s="70" t="s">
        <v>948</v>
      </c>
      <c r="P6" s="33" t="s">
        <v>7</v>
      </c>
      <c r="Q6" s="75"/>
      <c r="R6" s="72"/>
      <c r="S6" s="89" t="s">
        <v>729</v>
      </c>
      <c r="T6" s="89" t="s">
        <v>176</v>
      </c>
    </row>
    <row r="7" s="6" customFormat="1" ht="12.75" customHeight="1" spans="1:21">
      <c r="A7" s="90"/>
      <c r="B7" s="90"/>
      <c r="C7" s="90"/>
      <c r="D7" s="90"/>
      <c r="E7" s="90"/>
      <c r="F7" s="90"/>
      <c r="G7" s="90"/>
      <c r="H7" s="90"/>
      <c r="I7" s="90"/>
      <c r="J7" s="86"/>
      <c r="K7" s="90"/>
      <c r="L7" s="86"/>
      <c r="M7" s="97" t="s">
        <v>10</v>
      </c>
      <c r="N7" s="98" t="s">
        <v>11</v>
      </c>
      <c r="O7" s="86"/>
      <c r="P7" s="98" t="s">
        <v>10</v>
      </c>
      <c r="Q7" s="99" t="s">
        <v>1290</v>
      </c>
      <c r="R7" s="98" t="s">
        <v>11</v>
      </c>
      <c r="S7" s="90"/>
      <c r="T7" s="90"/>
      <c r="U7" s="6" t="s">
        <v>1343</v>
      </c>
    </row>
    <row r="8" ht="12.75" customHeight="1" spans="1:21">
      <c r="A8" s="17" t="str">
        <f t="shared" ref="A8" si="0">IF(C8="","",ROW()-7)</f>
        <v/>
      </c>
      <c r="B8" s="17"/>
      <c r="C8" s="18"/>
      <c r="D8" s="18"/>
      <c r="E8" s="47"/>
      <c r="F8" s="47"/>
      <c r="G8" s="60"/>
      <c r="H8" s="18"/>
      <c r="I8" s="18"/>
      <c r="J8" s="18"/>
      <c r="K8" s="19"/>
      <c r="L8" s="47"/>
      <c r="M8" s="20"/>
      <c r="N8" s="20"/>
      <c r="O8" s="20"/>
      <c r="P8" s="20"/>
      <c r="Q8" s="36"/>
      <c r="R8" s="20"/>
      <c r="S8" s="28" t="str">
        <f t="shared" ref="S8" si="1">IF(N8-O8=0,"",(R8-N8+O8)/(N8-O8)*100)</f>
        <v/>
      </c>
      <c r="T8" s="18"/>
      <c r="U8" s="6"/>
    </row>
    <row r="9" ht="12.75" customHeight="1" spans="1:21">
      <c r="A9" s="17"/>
      <c r="B9" s="17"/>
      <c r="C9" s="18"/>
      <c r="D9" s="18"/>
      <c r="E9" s="47"/>
      <c r="F9" s="47"/>
      <c r="G9" s="60"/>
      <c r="H9" s="18"/>
      <c r="I9" s="18"/>
      <c r="J9" s="18"/>
      <c r="K9" s="19"/>
      <c r="L9" s="47"/>
      <c r="M9" s="20"/>
      <c r="N9" s="20"/>
      <c r="O9" s="20"/>
      <c r="P9" s="20"/>
      <c r="Q9" s="36"/>
      <c r="R9" s="20"/>
      <c r="S9" s="28" t="str">
        <f t="shared" ref="S9:S18" si="2">IF(N9-O9=0,"",(R9-N9+O9)/(N9-O9)*100)</f>
        <v/>
      </c>
      <c r="T9" s="18"/>
      <c r="U9" s="6"/>
    </row>
    <row r="10" ht="12.75" customHeight="1" spans="1:21">
      <c r="A10" s="17"/>
      <c r="B10" s="17"/>
      <c r="C10" s="18"/>
      <c r="D10" s="18"/>
      <c r="E10" s="47"/>
      <c r="F10" s="47"/>
      <c r="G10" s="60"/>
      <c r="H10" s="18"/>
      <c r="I10" s="18"/>
      <c r="J10" s="18"/>
      <c r="K10" s="19"/>
      <c r="L10" s="47"/>
      <c r="M10" s="20"/>
      <c r="N10" s="20"/>
      <c r="O10" s="20"/>
      <c r="P10" s="20"/>
      <c r="Q10" s="36"/>
      <c r="R10" s="20"/>
      <c r="S10" s="28" t="str">
        <f t="shared" si="2"/>
        <v/>
      </c>
      <c r="T10" s="18"/>
      <c r="U10" s="6"/>
    </row>
    <row r="11" ht="12.75" customHeight="1" spans="1:21">
      <c r="A11" s="17"/>
      <c r="B11" s="17"/>
      <c r="C11" s="18"/>
      <c r="D11" s="18"/>
      <c r="E11" s="47"/>
      <c r="F11" s="47"/>
      <c r="G11" s="60"/>
      <c r="H11" s="18"/>
      <c r="I11" s="18"/>
      <c r="J11" s="18"/>
      <c r="K11" s="19"/>
      <c r="L11" s="47"/>
      <c r="M11" s="20"/>
      <c r="N11" s="20"/>
      <c r="O11" s="20"/>
      <c r="P11" s="20"/>
      <c r="Q11" s="36"/>
      <c r="R11" s="20"/>
      <c r="S11" s="28" t="str">
        <f t="shared" si="2"/>
        <v/>
      </c>
      <c r="T11" s="18"/>
      <c r="U11" s="6"/>
    </row>
    <row r="12" ht="12.75" customHeight="1" spans="1:21">
      <c r="A12" s="17"/>
      <c r="B12" s="17"/>
      <c r="C12" s="18"/>
      <c r="D12" s="18"/>
      <c r="E12" s="47"/>
      <c r="F12" s="47"/>
      <c r="G12" s="60"/>
      <c r="H12" s="18"/>
      <c r="I12" s="18"/>
      <c r="J12" s="18"/>
      <c r="K12" s="19"/>
      <c r="L12" s="47"/>
      <c r="M12" s="20"/>
      <c r="N12" s="20"/>
      <c r="O12" s="20"/>
      <c r="P12" s="20"/>
      <c r="Q12" s="36"/>
      <c r="R12" s="20"/>
      <c r="S12" s="28" t="str">
        <f t="shared" si="2"/>
        <v/>
      </c>
      <c r="T12" s="18"/>
      <c r="U12" s="6"/>
    </row>
    <row r="13" ht="12.75" customHeight="1" spans="1:21">
      <c r="A13" s="17"/>
      <c r="B13" s="17"/>
      <c r="C13" s="18"/>
      <c r="D13" s="18"/>
      <c r="E13" s="47"/>
      <c r="F13" s="47"/>
      <c r="G13" s="60"/>
      <c r="H13" s="18"/>
      <c r="I13" s="18"/>
      <c r="J13" s="18"/>
      <c r="K13" s="19"/>
      <c r="L13" s="47"/>
      <c r="M13" s="20"/>
      <c r="N13" s="20"/>
      <c r="O13" s="20"/>
      <c r="P13" s="20"/>
      <c r="Q13" s="36"/>
      <c r="R13" s="20"/>
      <c r="S13" s="28" t="str">
        <f t="shared" si="2"/>
        <v/>
      </c>
      <c r="T13" s="18"/>
      <c r="U13" s="6"/>
    </row>
    <row r="14" ht="12.75" customHeight="1" spans="1:21">
      <c r="A14" s="17"/>
      <c r="B14" s="17"/>
      <c r="C14" s="18"/>
      <c r="D14" s="18"/>
      <c r="E14" s="47"/>
      <c r="F14" s="47"/>
      <c r="G14" s="60"/>
      <c r="H14" s="18"/>
      <c r="I14" s="18"/>
      <c r="J14" s="18"/>
      <c r="K14" s="19"/>
      <c r="L14" s="47"/>
      <c r="M14" s="20"/>
      <c r="N14" s="20"/>
      <c r="O14" s="20"/>
      <c r="P14" s="20"/>
      <c r="Q14" s="36"/>
      <c r="R14" s="20"/>
      <c r="S14" s="28" t="str">
        <f t="shared" si="2"/>
        <v/>
      </c>
      <c r="T14" s="18"/>
      <c r="U14" s="6"/>
    </row>
    <row r="15" ht="12.75" customHeight="1" spans="1:21">
      <c r="A15" s="17"/>
      <c r="B15" s="17"/>
      <c r="C15" s="18"/>
      <c r="D15" s="18"/>
      <c r="E15" s="47"/>
      <c r="F15" s="47"/>
      <c r="G15" s="60"/>
      <c r="H15" s="18"/>
      <c r="I15" s="18"/>
      <c r="J15" s="18"/>
      <c r="K15" s="19"/>
      <c r="L15" s="47"/>
      <c r="M15" s="20"/>
      <c r="N15" s="20"/>
      <c r="O15" s="20"/>
      <c r="P15" s="20"/>
      <c r="Q15" s="36"/>
      <c r="R15" s="20"/>
      <c r="S15" s="28" t="str">
        <f t="shared" si="2"/>
        <v/>
      </c>
      <c r="T15" s="18"/>
      <c r="U15" s="6"/>
    </row>
    <row r="16" ht="12.75" customHeight="1" spans="1:21">
      <c r="A16" s="17"/>
      <c r="B16" s="17"/>
      <c r="C16" s="18"/>
      <c r="D16" s="18"/>
      <c r="E16" s="47"/>
      <c r="F16" s="47"/>
      <c r="G16" s="60"/>
      <c r="H16" s="18"/>
      <c r="I16" s="18"/>
      <c r="J16" s="18"/>
      <c r="K16" s="19"/>
      <c r="L16" s="47"/>
      <c r="M16" s="20"/>
      <c r="N16" s="20"/>
      <c r="O16" s="20"/>
      <c r="P16" s="20"/>
      <c r="Q16" s="36"/>
      <c r="R16" s="20"/>
      <c r="S16" s="28" t="str">
        <f t="shared" si="2"/>
        <v/>
      </c>
      <c r="T16" s="18"/>
      <c r="U16" s="6"/>
    </row>
    <row r="17" ht="12.75" customHeight="1" spans="1:21">
      <c r="A17" s="17"/>
      <c r="B17" s="17"/>
      <c r="C17" s="18"/>
      <c r="D17" s="18"/>
      <c r="E17" s="47"/>
      <c r="F17" s="47"/>
      <c r="G17" s="60"/>
      <c r="H17" s="18"/>
      <c r="I17" s="18"/>
      <c r="J17" s="18"/>
      <c r="K17" s="19"/>
      <c r="L17" s="47"/>
      <c r="M17" s="20"/>
      <c r="N17" s="20"/>
      <c r="O17" s="20"/>
      <c r="P17" s="20"/>
      <c r="Q17" s="36"/>
      <c r="R17" s="20"/>
      <c r="S17" s="28" t="str">
        <f t="shared" si="2"/>
        <v/>
      </c>
      <c r="T17" s="18"/>
      <c r="U17" s="6"/>
    </row>
    <row r="18" ht="12.75" customHeight="1" spans="1:21">
      <c r="A18" s="17"/>
      <c r="B18" s="17"/>
      <c r="C18" s="18"/>
      <c r="D18" s="18"/>
      <c r="E18" s="47"/>
      <c r="F18" s="47"/>
      <c r="G18" s="60"/>
      <c r="H18" s="18"/>
      <c r="I18" s="18"/>
      <c r="J18" s="18"/>
      <c r="K18" s="19"/>
      <c r="L18" s="47"/>
      <c r="M18" s="20"/>
      <c r="N18" s="20"/>
      <c r="O18" s="20"/>
      <c r="P18" s="20"/>
      <c r="Q18" s="36"/>
      <c r="R18" s="20"/>
      <c r="S18" s="28" t="str">
        <f t="shared" si="2"/>
        <v/>
      </c>
      <c r="T18" s="18"/>
      <c r="U18" s="6"/>
    </row>
    <row r="19" ht="12.75" customHeight="1" spans="1:21">
      <c r="A19" s="17" t="str">
        <f t="shared" ref="A19" si="3">IF(C19="","",ROW()-7)</f>
        <v/>
      </c>
      <c r="B19" s="17"/>
      <c r="C19" s="18"/>
      <c r="D19" s="18"/>
      <c r="E19" s="47"/>
      <c r="F19" s="47"/>
      <c r="G19" s="60"/>
      <c r="H19" s="18"/>
      <c r="I19" s="18"/>
      <c r="J19" s="18"/>
      <c r="K19" s="19"/>
      <c r="L19" s="47"/>
      <c r="M19" s="20"/>
      <c r="N19" s="20"/>
      <c r="O19" s="20"/>
      <c r="P19" s="20"/>
      <c r="Q19" s="36"/>
      <c r="R19" s="20"/>
      <c r="S19" s="28" t="str">
        <f t="shared" ref="S19:S22" si="4">IF(N19-O19=0,"",(R19-N19+O19)/(N19-O19)*100)</f>
        <v/>
      </c>
      <c r="T19" s="18"/>
      <c r="U19" s="6"/>
    </row>
    <row r="20" ht="12.75" customHeight="1" spans="1:21">
      <c r="A20" s="17" t="s">
        <v>1515</v>
      </c>
      <c r="B20" s="75"/>
      <c r="C20" s="75"/>
      <c r="D20" s="75"/>
      <c r="E20" s="72"/>
      <c r="F20" s="47"/>
      <c r="G20" s="60"/>
      <c r="H20" s="18"/>
      <c r="I20" s="18"/>
      <c r="J20" s="18"/>
      <c r="K20" s="46"/>
      <c r="L20" s="47"/>
      <c r="M20" s="20">
        <f>SUM(M8:M19)</f>
        <v>0</v>
      </c>
      <c r="N20" s="20">
        <f>SUM(N8:N19)</f>
        <v>0</v>
      </c>
      <c r="O20" s="20">
        <f>SUM(O8:O19)</f>
        <v>0</v>
      </c>
      <c r="P20" s="20">
        <f>SUM(P8:P19)</f>
        <v>0</v>
      </c>
      <c r="Q20" s="20"/>
      <c r="R20" s="20">
        <f>SUM(R8:R19)</f>
        <v>0</v>
      </c>
      <c r="S20" s="28" t="str">
        <f t="shared" si="4"/>
        <v/>
      </c>
      <c r="T20" s="18"/>
      <c r="U20" s="6"/>
    </row>
    <row r="21" ht="12.75" customHeight="1" spans="1:20">
      <c r="A21" s="17" t="s">
        <v>1516</v>
      </c>
      <c r="B21" s="75"/>
      <c r="C21" s="75"/>
      <c r="D21" s="75"/>
      <c r="E21" s="72"/>
      <c r="F21" s="47"/>
      <c r="G21" s="60"/>
      <c r="H21" s="18"/>
      <c r="I21" s="18"/>
      <c r="J21" s="18"/>
      <c r="K21" s="46"/>
      <c r="L21" s="47"/>
      <c r="M21" s="20"/>
      <c r="N21" s="20">
        <f>O20</f>
        <v>0</v>
      </c>
      <c r="O21" s="20"/>
      <c r="P21" s="20"/>
      <c r="Q21" s="20"/>
      <c r="R21" s="20"/>
      <c r="S21" s="28"/>
      <c r="T21" s="18"/>
    </row>
    <row r="22" customHeight="1" spans="1:20">
      <c r="A22" s="21" t="s">
        <v>1517</v>
      </c>
      <c r="B22" s="13"/>
      <c r="C22" s="13"/>
      <c r="D22" s="13"/>
      <c r="E22" s="22"/>
      <c r="F22" s="21"/>
      <c r="G22" s="49"/>
      <c r="H22" s="21"/>
      <c r="I22" s="24"/>
      <c r="J22" s="24"/>
      <c r="K22" s="28"/>
      <c r="L22" s="28"/>
      <c r="M22" s="28">
        <f>M20-M21</f>
        <v>0</v>
      </c>
      <c r="N22" s="28">
        <f>N20-N21</f>
        <v>0</v>
      </c>
      <c r="O22" s="28"/>
      <c r="P22" s="87">
        <f>P20</f>
        <v>0</v>
      </c>
      <c r="Q22" s="28"/>
      <c r="R22" s="87">
        <f>R20</f>
        <v>0</v>
      </c>
      <c r="S22" s="28" t="str">
        <f t="shared" si="4"/>
        <v/>
      </c>
      <c r="T22" s="28"/>
    </row>
    <row r="23" customHeight="1" spans="1:21">
      <c r="A23" s="7" t="str">
        <f>基本信息输入表!$K$6&amp;"填表人："&amp;基本信息输入表!$M$59</f>
        <v>产权持有单位填表人：刘亚鑫</v>
      </c>
      <c r="R23" s="7" t="str">
        <f>"评估人员："&amp;基本信息输入表!$Q$59</f>
        <v>评估人员：王庆国</v>
      </c>
      <c r="U23" s="7" t="s">
        <v>1347</v>
      </c>
    </row>
    <row r="24" customHeight="1" spans="1:1">
      <c r="A24" s="7" t="str">
        <f>"填表日期："&amp;YEAR(基本信息输入表!$O$59)&amp;"年"&amp;MONTH(基本信息输入表!$O$59)&amp;"月"&amp;DAY(基本信息输入表!$O$59)&amp;"日"</f>
        <v>填表日期：2025年2月22日</v>
      </c>
    </row>
  </sheetData>
  <mergeCells count="23">
    <mergeCell ref="A2:T2"/>
    <mergeCell ref="A3:T3"/>
    <mergeCell ref="A5:G5"/>
    <mergeCell ref="M6:N6"/>
    <mergeCell ref="P6:R6"/>
    <mergeCell ref="A20:E20"/>
    <mergeCell ref="A21:E21"/>
    <mergeCell ref="A22:E22"/>
    <mergeCell ref="A6:A7"/>
    <mergeCell ref="B6:B7"/>
    <mergeCell ref="C6:C7"/>
    <mergeCell ref="D6:D7"/>
    <mergeCell ref="E6:E7"/>
    <mergeCell ref="F6:F7"/>
    <mergeCell ref="G6:G7"/>
    <mergeCell ref="H6:H7"/>
    <mergeCell ref="I6:I7"/>
    <mergeCell ref="J6:J7"/>
    <mergeCell ref="K6:K7"/>
    <mergeCell ref="L6:L7"/>
    <mergeCell ref="O6:O7"/>
    <mergeCell ref="S6:S7"/>
    <mergeCell ref="T6:T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A34"/>
  <sheetViews>
    <sheetView showGridLines="0" topLeftCell="D1" workbookViewId="0">
      <selection activeCell="U622" sqref="U622"/>
    </sheetView>
  </sheetViews>
  <sheetFormatPr defaultColWidth="9" defaultRowHeight="12.75"/>
  <cols>
    <col min="1" max="1" width="5.2" style="149" customWidth="1"/>
    <col min="2" max="2" width="8.2" style="149" customWidth="1"/>
    <col min="3" max="3" width="11.7" style="149" customWidth="1"/>
    <col min="4" max="4" width="6.2" style="149" customWidth="1"/>
    <col min="5" max="5" width="5" style="149" customWidth="1"/>
    <col min="6" max="6" width="7.7" style="149" customWidth="1"/>
    <col min="7" max="7" width="8.2" style="149" customWidth="1"/>
    <col min="8" max="8" width="6.5" style="149" customWidth="1"/>
    <col min="9" max="9" width="5.2" style="149" customWidth="1"/>
    <col min="10" max="10" width="5" style="149" customWidth="1"/>
    <col min="11" max="15" width="7.7" style="149" customWidth="1"/>
    <col min="16" max="16" width="7.5" style="225" customWidth="1"/>
    <col min="17" max="17" width="8.2" style="149" customWidth="1"/>
    <col min="18" max="18" width="6.5" style="149" customWidth="1"/>
    <col min="19" max="19" width="9.2" style="149" customWidth="1"/>
    <col min="20" max="20" width="10.2" style="149" customWidth="1"/>
    <col min="21" max="21" width="8.5" style="149" customWidth="1"/>
    <col min="22" max="22" width="9" style="149" customWidth="1"/>
    <col min="23" max="23" width="7.7" style="149" customWidth="1"/>
    <col min="24" max="24" width="10.5" style="149" customWidth="1"/>
    <col min="25" max="25" width="7.5" style="149" customWidth="1"/>
    <col min="26" max="26" width="9.7" style="149" customWidth="1"/>
    <col min="27" max="27" width="6.7" style="149" customWidth="1"/>
    <col min="28" max="16384" width="9" style="149" customWidth="1"/>
  </cols>
  <sheetData>
    <row r="2" ht="23.7" customHeight="1" spans="1:1">
      <c r="A2" s="226" t="s">
        <v>99</v>
      </c>
    </row>
    <row r="3" ht="16.95" customHeight="1" spans="1:1">
      <c r="A3" s="227" t="str">
        <f>"评估基准日："&amp;TEXT(基本信息输入表!M7,"yyyy年mm月dd日")</f>
        <v>评估基准日：2025年02月20日</v>
      </c>
    </row>
    <row r="4" ht="16.95" customHeight="1" spans="1:26">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11" t="s">
        <v>1518</v>
      </c>
    </row>
    <row r="5" spans="1:26">
      <c r="A5" s="228" t="str">
        <f>基本信息输入表!K6&amp;"："&amp;基本信息输入表!M6</f>
        <v>产权持有单位：中国石油天然气股份有限公司塔里木油田分公司塔西南勘探开发公司</v>
      </c>
      <c r="B5" s="228"/>
      <c r="C5" s="228"/>
      <c r="D5" s="228"/>
      <c r="E5" s="228"/>
      <c r="F5" s="228"/>
      <c r="G5" s="228"/>
      <c r="H5" s="228"/>
      <c r="I5" s="228"/>
      <c r="J5" s="236"/>
      <c r="K5" s="237"/>
      <c r="L5" s="236"/>
      <c r="M5" s="236"/>
      <c r="N5" s="236"/>
      <c r="O5" s="236"/>
      <c r="P5" s="238"/>
      <c r="Q5" s="245"/>
      <c r="R5" s="236"/>
      <c r="S5" s="227"/>
      <c r="T5" s="227"/>
      <c r="U5" s="227"/>
      <c r="V5" s="246"/>
      <c r="W5" s="236"/>
      <c r="X5" s="247"/>
      <c r="Y5" s="247"/>
      <c r="Z5" s="11" t="s">
        <v>1326</v>
      </c>
    </row>
    <row r="6" s="224" customFormat="1" ht="15.75" customHeight="1" spans="1:26">
      <c r="A6" s="229" t="s">
        <v>4</v>
      </c>
      <c r="B6" s="229" t="s">
        <v>1482</v>
      </c>
      <c r="C6" s="229" t="s">
        <v>1519</v>
      </c>
      <c r="D6" s="229" t="s">
        <v>1520</v>
      </c>
      <c r="E6" s="229" t="s">
        <v>1521</v>
      </c>
      <c r="F6" s="229" t="s">
        <v>1522</v>
      </c>
      <c r="G6" s="229" t="s">
        <v>1523</v>
      </c>
      <c r="H6" s="229" t="s">
        <v>1524</v>
      </c>
      <c r="I6" s="229" t="s">
        <v>1525</v>
      </c>
      <c r="J6" s="229" t="s">
        <v>1526</v>
      </c>
      <c r="K6" s="229" t="s">
        <v>1527</v>
      </c>
      <c r="L6" s="229" t="s">
        <v>1528</v>
      </c>
      <c r="M6" s="229" t="s">
        <v>1529</v>
      </c>
      <c r="N6" s="229" t="s">
        <v>1530</v>
      </c>
      <c r="O6" s="229" t="s">
        <v>1531</v>
      </c>
      <c r="P6" s="239" t="s">
        <v>1532</v>
      </c>
      <c r="Q6" s="229" t="s">
        <v>1494</v>
      </c>
      <c r="R6" s="229" t="s">
        <v>1533</v>
      </c>
      <c r="S6" s="248" t="s">
        <v>1333</v>
      </c>
      <c r="T6" s="72"/>
      <c r="U6" s="249" t="s">
        <v>1334</v>
      </c>
      <c r="V6" s="250" t="s">
        <v>7</v>
      </c>
      <c r="W6" s="75"/>
      <c r="X6" s="72"/>
      <c r="Y6" s="250" t="s">
        <v>729</v>
      </c>
      <c r="Z6" s="254" t="s">
        <v>176</v>
      </c>
    </row>
    <row r="7" s="224" customFormat="1" spans="1:27">
      <c r="A7" s="90"/>
      <c r="B7" s="90"/>
      <c r="C7" s="90"/>
      <c r="D7" s="90"/>
      <c r="E7" s="230" t="s">
        <v>1534</v>
      </c>
      <c r="F7" s="90"/>
      <c r="G7" s="90"/>
      <c r="H7" s="90"/>
      <c r="I7" s="90"/>
      <c r="J7" s="90"/>
      <c r="K7" s="90"/>
      <c r="L7" s="90"/>
      <c r="M7" s="90"/>
      <c r="N7" s="90"/>
      <c r="O7" s="90"/>
      <c r="P7" s="90"/>
      <c r="Q7" s="90"/>
      <c r="R7" s="90"/>
      <c r="S7" s="98" t="s">
        <v>10</v>
      </c>
      <c r="T7" s="98" t="s">
        <v>11</v>
      </c>
      <c r="U7" s="86"/>
      <c r="V7" s="251" t="s">
        <v>10</v>
      </c>
      <c r="W7" s="99" t="s">
        <v>1290</v>
      </c>
      <c r="X7" s="251" t="s">
        <v>11</v>
      </c>
      <c r="Y7" s="90"/>
      <c r="Z7" s="90"/>
      <c r="AA7" s="6" t="s">
        <v>1343</v>
      </c>
    </row>
    <row r="8" spans="1:27">
      <c r="A8" s="52" t="str">
        <f t="shared" ref="A8" si="0">IF(B8="","",ROW()-6)</f>
        <v/>
      </c>
      <c r="B8" s="52"/>
      <c r="C8" s="231"/>
      <c r="D8" s="52"/>
      <c r="E8" s="231"/>
      <c r="F8" s="89"/>
      <c r="G8" s="89"/>
      <c r="H8" s="89"/>
      <c r="I8" s="89"/>
      <c r="J8" s="52"/>
      <c r="K8" s="89"/>
      <c r="L8" s="89"/>
      <c r="M8" s="89"/>
      <c r="N8" s="89"/>
      <c r="O8" s="89"/>
      <c r="P8" s="240"/>
      <c r="Q8" s="89"/>
      <c r="R8" s="89"/>
      <c r="S8" s="20"/>
      <c r="T8" s="20"/>
      <c r="U8" s="20"/>
      <c r="V8" s="20"/>
      <c r="W8" s="36"/>
      <c r="X8" s="20"/>
      <c r="Y8" s="40" t="str">
        <f t="shared" ref="Y8" si="1">IF(T8-U8=0,"",(X8-T8+U8)/(T8-U8)*100)</f>
        <v/>
      </c>
      <c r="Z8" s="255"/>
      <c r="AA8" s="190"/>
    </row>
    <row r="9" spans="1:27">
      <c r="A9" s="52"/>
      <c r="B9" s="52"/>
      <c r="C9" s="231"/>
      <c r="D9" s="52"/>
      <c r="E9" s="231"/>
      <c r="F9" s="89"/>
      <c r="G9" s="89"/>
      <c r="H9" s="89"/>
      <c r="I9" s="89"/>
      <c r="J9" s="52"/>
      <c r="K9" s="89"/>
      <c r="L9" s="89"/>
      <c r="M9" s="89"/>
      <c r="N9" s="89"/>
      <c r="O9" s="89"/>
      <c r="P9" s="240"/>
      <c r="Q9" s="89"/>
      <c r="R9" s="89"/>
      <c r="S9" s="20"/>
      <c r="T9" s="20"/>
      <c r="U9" s="20"/>
      <c r="V9" s="20"/>
      <c r="W9" s="36"/>
      <c r="X9" s="20"/>
      <c r="Y9" s="40" t="str">
        <f t="shared" ref="Y9:Y18" si="2">IF(T9-U9=0,"",(X9-T9+U9)/(T9-U9)*100)</f>
        <v/>
      </c>
      <c r="Z9" s="255"/>
      <c r="AA9" s="190"/>
    </row>
    <row r="10" spans="1:27">
      <c r="A10" s="52"/>
      <c r="B10" s="52"/>
      <c r="C10" s="231"/>
      <c r="D10" s="52"/>
      <c r="E10" s="231"/>
      <c r="F10" s="89"/>
      <c r="G10" s="89"/>
      <c r="H10" s="89"/>
      <c r="I10" s="89"/>
      <c r="J10" s="52"/>
      <c r="K10" s="89"/>
      <c r="L10" s="89"/>
      <c r="M10" s="89"/>
      <c r="N10" s="89"/>
      <c r="O10" s="89"/>
      <c r="P10" s="240"/>
      <c r="Q10" s="89"/>
      <c r="R10" s="89"/>
      <c r="S10" s="20"/>
      <c r="T10" s="20"/>
      <c r="U10" s="20"/>
      <c r="V10" s="20"/>
      <c r="W10" s="36"/>
      <c r="X10" s="20"/>
      <c r="Y10" s="40" t="str">
        <f t="shared" si="2"/>
        <v/>
      </c>
      <c r="Z10" s="255"/>
      <c r="AA10" s="190"/>
    </row>
    <row r="11" spans="1:27">
      <c r="A11" s="52"/>
      <c r="B11" s="52"/>
      <c r="C11" s="231"/>
      <c r="D11" s="52"/>
      <c r="E11" s="231"/>
      <c r="F11" s="89"/>
      <c r="G11" s="89"/>
      <c r="H11" s="89"/>
      <c r="I11" s="89"/>
      <c r="J11" s="52"/>
      <c r="K11" s="89"/>
      <c r="L11" s="89"/>
      <c r="M11" s="89"/>
      <c r="N11" s="89"/>
      <c r="O11" s="89"/>
      <c r="P11" s="240"/>
      <c r="Q11" s="89"/>
      <c r="R11" s="89"/>
      <c r="S11" s="20"/>
      <c r="T11" s="20"/>
      <c r="U11" s="20"/>
      <c r="V11" s="20"/>
      <c r="W11" s="36"/>
      <c r="X11" s="20"/>
      <c r="Y11" s="40" t="str">
        <f t="shared" si="2"/>
        <v/>
      </c>
      <c r="Z11" s="255"/>
      <c r="AA11" s="190"/>
    </row>
    <row r="12" spans="1:27">
      <c r="A12" s="52"/>
      <c r="B12" s="52"/>
      <c r="C12" s="231"/>
      <c r="D12" s="52"/>
      <c r="E12" s="231"/>
      <c r="F12" s="89"/>
      <c r="G12" s="89"/>
      <c r="H12" s="89"/>
      <c r="I12" s="89"/>
      <c r="J12" s="52"/>
      <c r="K12" s="89"/>
      <c r="L12" s="89"/>
      <c r="M12" s="89"/>
      <c r="N12" s="89"/>
      <c r="O12" s="89"/>
      <c r="P12" s="240"/>
      <c r="Q12" s="89"/>
      <c r="R12" s="89"/>
      <c r="S12" s="20"/>
      <c r="T12" s="20"/>
      <c r="U12" s="20"/>
      <c r="V12" s="20"/>
      <c r="W12" s="36"/>
      <c r="X12" s="20"/>
      <c r="Y12" s="40" t="str">
        <f t="shared" si="2"/>
        <v/>
      </c>
      <c r="Z12" s="255"/>
      <c r="AA12" s="190"/>
    </row>
    <row r="13" spans="1:27">
      <c r="A13" s="52"/>
      <c r="B13" s="52"/>
      <c r="C13" s="231"/>
      <c r="D13" s="52"/>
      <c r="E13" s="231"/>
      <c r="F13" s="89"/>
      <c r="G13" s="89"/>
      <c r="H13" s="89"/>
      <c r="I13" s="89"/>
      <c r="J13" s="52"/>
      <c r="K13" s="89"/>
      <c r="L13" s="89"/>
      <c r="M13" s="89"/>
      <c r="N13" s="89"/>
      <c r="O13" s="89"/>
      <c r="P13" s="240"/>
      <c r="Q13" s="89"/>
      <c r="R13" s="89"/>
      <c r="S13" s="20"/>
      <c r="T13" s="20"/>
      <c r="U13" s="20"/>
      <c r="V13" s="20"/>
      <c r="W13" s="36"/>
      <c r="X13" s="20"/>
      <c r="Y13" s="40" t="str">
        <f t="shared" si="2"/>
        <v/>
      </c>
      <c r="Z13" s="255"/>
      <c r="AA13" s="190"/>
    </row>
    <row r="14" spans="1:27">
      <c r="A14" s="52"/>
      <c r="B14" s="52"/>
      <c r="C14" s="231"/>
      <c r="D14" s="52"/>
      <c r="E14" s="231"/>
      <c r="F14" s="89"/>
      <c r="G14" s="89"/>
      <c r="H14" s="89"/>
      <c r="I14" s="89"/>
      <c r="J14" s="52"/>
      <c r="K14" s="89"/>
      <c r="L14" s="89"/>
      <c r="M14" s="89"/>
      <c r="N14" s="89"/>
      <c r="O14" s="89"/>
      <c r="P14" s="240"/>
      <c r="Q14" s="89"/>
      <c r="R14" s="89"/>
      <c r="S14" s="20"/>
      <c r="T14" s="20"/>
      <c r="U14" s="20"/>
      <c r="V14" s="20"/>
      <c r="W14" s="36"/>
      <c r="X14" s="20"/>
      <c r="Y14" s="40" t="str">
        <f t="shared" si="2"/>
        <v/>
      </c>
      <c r="Z14" s="255"/>
      <c r="AA14" s="190"/>
    </row>
    <row r="15" spans="1:27">
      <c r="A15" s="52"/>
      <c r="B15" s="52"/>
      <c r="C15" s="231"/>
      <c r="D15" s="52"/>
      <c r="E15" s="231"/>
      <c r="F15" s="89"/>
      <c r="G15" s="89"/>
      <c r="H15" s="89"/>
      <c r="I15" s="89"/>
      <c r="J15" s="52"/>
      <c r="K15" s="89"/>
      <c r="L15" s="89"/>
      <c r="M15" s="89"/>
      <c r="N15" s="89"/>
      <c r="O15" s="89"/>
      <c r="P15" s="240"/>
      <c r="Q15" s="89"/>
      <c r="R15" s="89"/>
      <c r="S15" s="20"/>
      <c r="T15" s="20"/>
      <c r="U15" s="20"/>
      <c r="V15" s="20"/>
      <c r="W15" s="36"/>
      <c r="X15" s="20"/>
      <c r="Y15" s="40" t="str">
        <f t="shared" si="2"/>
        <v/>
      </c>
      <c r="Z15" s="255"/>
      <c r="AA15" s="190"/>
    </row>
    <row r="16" spans="1:27">
      <c r="A16" s="52"/>
      <c r="B16" s="52"/>
      <c r="C16" s="231"/>
      <c r="D16" s="52"/>
      <c r="E16" s="231"/>
      <c r="F16" s="89"/>
      <c r="G16" s="89"/>
      <c r="H16" s="89"/>
      <c r="I16" s="89"/>
      <c r="J16" s="52"/>
      <c r="K16" s="89"/>
      <c r="L16" s="89"/>
      <c r="M16" s="89"/>
      <c r="N16" s="89"/>
      <c r="O16" s="89"/>
      <c r="P16" s="240"/>
      <c r="Q16" s="89"/>
      <c r="R16" s="89"/>
      <c r="S16" s="20"/>
      <c r="T16" s="20"/>
      <c r="U16" s="20"/>
      <c r="V16" s="20"/>
      <c r="W16" s="36"/>
      <c r="X16" s="20"/>
      <c r="Y16" s="40" t="str">
        <f t="shared" si="2"/>
        <v/>
      </c>
      <c r="Z16" s="255"/>
      <c r="AA16" s="190"/>
    </row>
    <row r="17" spans="1:27">
      <c r="A17" s="52"/>
      <c r="B17" s="52"/>
      <c r="C17" s="231"/>
      <c r="D17" s="52"/>
      <c r="E17" s="231"/>
      <c r="F17" s="89"/>
      <c r="G17" s="89"/>
      <c r="H17" s="89"/>
      <c r="I17" s="89"/>
      <c r="J17" s="52"/>
      <c r="K17" s="89"/>
      <c r="L17" s="89"/>
      <c r="M17" s="89"/>
      <c r="N17" s="89"/>
      <c r="O17" s="89"/>
      <c r="P17" s="240"/>
      <c r="Q17" s="89"/>
      <c r="R17" s="89"/>
      <c r="S17" s="20"/>
      <c r="T17" s="20"/>
      <c r="U17" s="20"/>
      <c r="V17" s="20"/>
      <c r="W17" s="36"/>
      <c r="X17" s="20"/>
      <c r="Y17" s="40" t="str">
        <f t="shared" si="2"/>
        <v/>
      </c>
      <c r="Z17" s="255"/>
      <c r="AA17" s="190"/>
    </row>
    <row r="18" spans="1:27">
      <c r="A18" s="52"/>
      <c r="B18" s="52"/>
      <c r="C18" s="231"/>
      <c r="D18" s="52"/>
      <c r="E18" s="231"/>
      <c r="F18" s="89"/>
      <c r="G18" s="89"/>
      <c r="H18" s="89"/>
      <c r="I18" s="89"/>
      <c r="J18" s="52"/>
      <c r="K18" s="89"/>
      <c r="L18" s="89"/>
      <c r="M18" s="89"/>
      <c r="N18" s="89"/>
      <c r="O18" s="89"/>
      <c r="P18" s="240"/>
      <c r="Q18" s="89"/>
      <c r="R18" s="89"/>
      <c r="S18" s="20"/>
      <c r="T18" s="20"/>
      <c r="U18" s="20"/>
      <c r="V18" s="20"/>
      <c r="W18" s="36"/>
      <c r="X18" s="20"/>
      <c r="Y18" s="40" t="str">
        <f t="shared" si="2"/>
        <v/>
      </c>
      <c r="Z18" s="255"/>
      <c r="AA18" s="190"/>
    </row>
    <row r="19" spans="1:27">
      <c r="A19" s="52" t="str">
        <f t="shared" ref="A19" si="3">IF(B19="","",ROW()-6)</f>
        <v/>
      </c>
      <c r="B19" s="52"/>
      <c r="C19" s="231"/>
      <c r="D19" s="52"/>
      <c r="E19" s="231"/>
      <c r="F19" s="89"/>
      <c r="G19" s="89"/>
      <c r="H19" s="89"/>
      <c r="I19" s="89"/>
      <c r="J19" s="52"/>
      <c r="K19" s="89"/>
      <c r="L19" s="89"/>
      <c r="M19" s="89"/>
      <c r="N19" s="89"/>
      <c r="O19" s="89"/>
      <c r="P19" s="240"/>
      <c r="Q19" s="89"/>
      <c r="R19" s="89"/>
      <c r="S19" s="20"/>
      <c r="T19" s="20"/>
      <c r="U19" s="20"/>
      <c r="V19" s="20"/>
      <c r="W19" s="36"/>
      <c r="X19" s="20"/>
      <c r="Y19" s="40" t="str">
        <f t="shared" ref="Y19:Y22" si="4">IF(T19-U19=0,"",(X19-T19+U19)/(T19-U19)*100)</f>
        <v/>
      </c>
      <c r="Z19" s="255"/>
      <c r="AA19" s="190"/>
    </row>
    <row r="20" spans="1:26">
      <c r="A20" s="52" t="s">
        <v>1535</v>
      </c>
      <c r="B20" s="75"/>
      <c r="C20" s="72"/>
      <c r="D20" s="52"/>
      <c r="E20" s="231"/>
      <c r="F20" s="89"/>
      <c r="G20" s="89"/>
      <c r="H20" s="89"/>
      <c r="I20" s="89"/>
      <c r="J20" s="52"/>
      <c r="K20" s="89"/>
      <c r="L20" s="89"/>
      <c r="M20" s="89"/>
      <c r="N20" s="89"/>
      <c r="O20" s="89"/>
      <c r="P20" s="241"/>
      <c r="Q20" s="89"/>
      <c r="R20" s="89"/>
      <c r="S20" s="252">
        <f>SUM(S8:S19)</f>
        <v>0</v>
      </c>
      <c r="T20" s="252">
        <f>SUM(T8:T19)</f>
        <v>0</v>
      </c>
      <c r="U20" s="252">
        <f>SUM(U8:U19)</f>
        <v>0</v>
      </c>
      <c r="V20" s="252">
        <f>SUM(V8:V19)</f>
        <v>0</v>
      </c>
      <c r="W20" s="252"/>
      <c r="X20" s="252">
        <f>SUM(X8:X19)</f>
        <v>0</v>
      </c>
      <c r="Y20" s="40" t="str">
        <f t="shared" si="4"/>
        <v/>
      </c>
      <c r="Z20" s="255"/>
    </row>
    <row r="21" spans="1:26">
      <c r="A21" s="52" t="s">
        <v>1536</v>
      </c>
      <c r="B21" s="75"/>
      <c r="C21" s="72"/>
      <c r="D21" s="52"/>
      <c r="E21" s="231"/>
      <c r="F21" s="89"/>
      <c r="G21" s="89"/>
      <c r="H21" s="89"/>
      <c r="I21" s="89"/>
      <c r="J21" s="52"/>
      <c r="K21" s="89"/>
      <c r="L21" s="89"/>
      <c r="M21" s="89"/>
      <c r="N21" s="89"/>
      <c r="O21" s="89"/>
      <c r="P21" s="241"/>
      <c r="Q21" s="89"/>
      <c r="R21" s="89"/>
      <c r="S21" s="252"/>
      <c r="T21" s="252">
        <f>U20</f>
        <v>0</v>
      </c>
      <c r="U21" s="252"/>
      <c r="V21" s="253"/>
      <c r="W21" s="252"/>
      <c r="X21" s="253"/>
      <c r="Y21" s="40"/>
      <c r="Z21" s="255"/>
    </row>
    <row r="22" spans="1:26">
      <c r="A22" s="21" t="s">
        <v>102</v>
      </c>
      <c r="B22" s="13"/>
      <c r="C22" s="22"/>
      <c r="D22" s="232"/>
      <c r="E22" s="232"/>
      <c r="F22" s="233"/>
      <c r="G22" s="234"/>
      <c r="H22" s="234"/>
      <c r="I22" s="234"/>
      <c r="J22" s="242"/>
      <c r="K22" s="234"/>
      <c r="L22" s="234"/>
      <c r="M22" s="234"/>
      <c r="N22" s="234"/>
      <c r="O22" s="24"/>
      <c r="P22" s="243"/>
      <c r="Q22" s="24"/>
      <c r="R22" s="24"/>
      <c r="S22" s="24">
        <f>S20-S21</f>
        <v>0</v>
      </c>
      <c r="T22" s="24">
        <f>T20-T21</f>
        <v>0</v>
      </c>
      <c r="U22" s="24"/>
      <c r="V22" s="24">
        <f>V20</f>
        <v>0</v>
      </c>
      <c r="W22" s="24"/>
      <c r="X22" s="24">
        <f>X20</f>
        <v>0</v>
      </c>
      <c r="Y22" s="40" t="str">
        <f t="shared" si="4"/>
        <v/>
      </c>
      <c r="Z22" s="232"/>
    </row>
    <row r="23" spans="1:27">
      <c r="A23" s="149" t="str">
        <f>基本信息输入表!$K$6&amp;"填表人："&amp;基本信息输入表!$M$60</f>
        <v>产权持有单位填表人：刘亚鑫</v>
      </c>
      <c r="X23" s="235" t="str">
        <f>"评估人员："&amp;基本信息输入表!$Q$60</f>
        <v>评估人员：王庆国</v>
      </c>
      <c r="AA23" s="149" t="s">
        <v>1347</v>
      </c>
    </row>
    <row r="24" spans="1:2">
      <c r="A24" s="235" t="str">
        <f>"填表日期："&amp;YEAR(基本信息输入表!$O$60)&amp;"年"&amp;MONTH(基本信息输入表!$O$60)&amp;"月"&amp;DAY(基本信息输入表!$O$60)&amp;"日"</f>
        <v>填表日期：2025年2月22日</v>
      </c>
      <c r="B24" s="235"/>
    </row>
    <row r="27" ht="15.75" customHeight="1" spans="12:12">
      <c r="L27" s="244"/>
    </row>
    <row r="28" ht="15.75" customHeight="1" spans="12:12">
      <c r="L28" s="244"/>
    </row>
    <row r="29" ht="15.75" customHeight="1" spans="12:12">
      <c r="L29" s="244"/>
    </row>
    <row r="30" ht="15.75" customHeight="1" spans="12:12">
      <c r="L30" s="244"/>
    </row>
    <row r="31" ht="15.75" customHeight="1" spans="12:12">
      <c r="L31" s="244"/>
    </row>
    <row r="32" ht="15.75" customHeight="1" spans="12:12">
      <c r="L32" s="244"/>
    </row>
    <row r="33" ht="15.75" customHeight="1" spans="12:12">
      <c r="L33" s="244"/>
    </row>
    <row r="34" ht="15.75" customHeight="1" spans="12:12">
      <c r="L34" s="244"/>
    </row>
  </sheetData>
  <mergeCells count="27">
    <mergeCell ref="A2:Z2"/>
    <mergeCell ref="A3:Z3"/>
    <mergeCell ref="S6:T6"/>
    <mergeCell ref="V6:X6"/>
    <mergeCell ref="A20:C20"/>
    <mergeCell ref="A21:C21"/>
    <mergeCell ref="A22:C22"/>
    <mergeCell ref="A6:A7"/>
    <mergeCell ref="B6:B7"/>
    <mergeCell ref="C6:C7"/>
    <mergeCell ref="D6:D7"/>
    <mergeCell ref="F6:F7"/>
    <mergeCell ref="G6:G7"/>
    <mergeCell ref="H6:H7"/>
    <mergeCell ref="I6:I7"/>
    <mergeCell ref="J6:J7"/>
    <mergeCell ref="K6:K7"/>
    <mergeCell ref="L6:L7"/>
    <mergeCell ref="M6:M7"/>
    <mergeCell ref="N6:N7"/>
    <mergeCell ref="O6:O7"/>
    <mergeCell ref="P6:P7"/>
    <mergeCell ref="Q6:Q7"/>
    <mergeCell ref="R6:R7"/>
    <mergeCell ref="U6:U7"/>
    <mergeCell ref="Y6:Y7"/>
    <mergeCell ref="Z6:Z7"/>
  </mergeCells>
  <printOptions horizontalCentered="1"/>
  <pageMargins left="0.984027777777778" right="0.984027777777778" top="0.984027777777778" bottom="0.984027777777778" header="0.471527777777778" footer="0.354166666666667"/>
  <pageSetup paperSize="9" scale="5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colBreaks count="2" manualBreakCount="2">
    <brk id="8" max="28" man="1"/>
    <brk id="18" max="6553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
  <sheetViews>
    <sheetView showGridLines="0" zoomScale="102" zoomScaleNormal="102" topLeftCell="I16" workbookViewId="0">
      <selection activeCell="Q23" sqref="Q23"/>
    </sheetView>
  </sheetViews>
  <sheetFormatPr defaultColWidth="9" defaultRowHeight="15.75" customHeight="1"/>
  <cols>
    <col min="1" max="1" width="4.2" style="7" customWidth="1"/>
    <col min="2" max="2" width="10.1" style="7" customWidth="1"/>
    <col min="3" max="3" width="19.4" style="7" customWidth="1"/>
    <col min="4" max="4" width="22.7" style="7" customWidth="1"/>
    <col min="5" max="5" width="9.7" style="6" customWidth="1"/>
    <col min="6" max="6" width="10.7" style="7" customWidth="1"/>
    <col min="7" max="7" width="11.7" style="7" customWidth="1"/>
    <col min="8" max="8" width="12.3" style="7" customWidth="1"/>
    <col min="9" max="9" width="5.6" style="7" customWidth="1"/>
    <col min="10" max="10" width="9.6" style="7" customWidth="1"/>
    <col min="11" max="11" width="7.2" style="7" customWidth="1"/>
    <col min="12" max="12" width="10.3" style="7" customWidth="1"/>
    <col min="13" max="13" width="10.5" style="7" customWidth="1"/>
    <col min="14" max="14" width="4" style="7" hidden="1" customWidth="1"/>
    <col min="15" max="15" width="11.3" style="6" customWidth="1"/>
    <col min="16" max="16" width="11.3" style="7" customWidth="1"/>
    <col min="17" max="17" width="12.1" style="7" customWidth="1"/>
    <col min="18" max="18" width="10.2" style="7" customWidth="1"/>
    <col min="19" max="19" width="10.9" style="7" customWidth="1"/>
    <col min="20" max="20" width="10.1" style="7" customWidth="1"/>
    <col min="21" max="21" width="7.7" style="7" customWidth="1"/>
    <col min="22" max="22" width="9.3" style="7" customWidth="1"/>
    <col min="23" max="23" width="7.7" style="7" customWidth="1"/>
    <col min="24" max="24" width="9.2" style="7" customWidth="1"/>
    <col min="25" max="25" width="8.7" style="7" customWidth="1"/>
    <col min="26" max="27" width="9" style="7" customWidth="1"/>
    <col min="28" max="16384" width="9" style="7"/>
  </cols>
  <sheetData>
    <row r="1" customHeight="1" spans="1:1">
      <c r="A1" s="8" t="s">
        <v>0</v>
      </c>
    </row>
    <row r="2" s="5" customFormat="1" ht="30" customHeight="1" spans="1:1">
      <c r="A2" s="9" t="s">
        <v>103</v>
      </c>
    </row>
    <row r="3" customHeight="1" spans="1:15">
      <c r="A3" s="6" t="str">
        <f>"评估基准日："&amp;TEXT(基本信息输入表!M7,"yyyy年mm月dd日")</f>
        <v>评估基准日：2025年02月20日</v>
      </c>
      <c r="E3" s="7"/>
      <c r="O3" s="7"/>
    </row>
    <row r="4" ht="14.25" customHeight="1" spans="1:22">
      <c r="A4" s="6"/>
      <c r="B4" s="6"/>
      <c r="C4" s="6"/>
      <c r="D4" s="6"/>
      <c r="F4" s="6"/>
      <c r="G4" s="6"/>
      <c r="H4" s="6"/>
      <c r="I4" s="6"/>
      <c r="J4" s="6"/>
      <c r="K4" s="6"/>
      <c r="L4" s="6"/>
      <c r="M4" s="6"/>
      <c r="N4" s="6"/>
      <c r="P4" s="6"/>
      <c r="Q4" s="6"/>
      <c r="R4" s="6"/>
      <c r="S4" s="6"/>
      <c r="T4" s="6"/>
      <c r="U4" s="6"/>
      <c r="V4" s="11" t="s">
        <v>1537</v>
      </c>
    </row>
    <row r="5" customHeight="1" spans="1:24">
      <c r="A5" s="7" t="str">
        <f>基本信息输入表!K6&amp;"："&amp;基本信息输入表!M6</f>
        <v>产权持有单位：中国石油天然气股份有限公司塔里木油田分公司塔西南勘探开发公司</v>
      </c>
      <c r="U5" s="81" t="s">
        <v>847</v>
      </c>
      <c r="V5" s="13"/>
      <c r="W5" s="13"/>
      <c r="X5" s="13"/>
    </row>
    <row r="6" s="6" customFormat="1" customHeight="1" spans="1:24">
      <c r="A6" s="33" t="s">
        <v>4</v>
      </c>
      <c r="B6" s="33" t="s">
        <v>1482</v>
      </c>
      <c r="C6" s="89" t="s">
        <v>1538</v>
      </c>
      <c r="D6" s="89" t="s">
        <v>959</v>
      </c>
      <c r="E6" s="89" t="s">
        <v>1539</v>
      </c>
      <c r="F6" s="70" t="s">
        <v>1540</v>
      </c>
      <c r="G6" s="193" t="s">
        <v>1541</v>
      </c>
      <c r="H6" s="70" t="s">
        <v>1542</v>
      </c>
      <c r="I6" s="89" t="s">
        <v>947</v>
      </c>
      <c r="J6" s="89" t="s">
        <v>949</v>
      </c>
      <c r="K6" s="193" t="s">
        <v>962</v>
      </c>
      <c r="L6" s="89" t="s">
        <v>1543</v>
      </c>
      <c r="M6" s="89" t="s">
        <v>1286</v>
      </c>
      <c r="N6" s="89" t="s">
        <v>1494</v>
      </c>
      <c r="O6" s="193" t="s">
        <v>1544</v>
      </c>
      <c r="P6" s="193" t="s">
        <v>1545</v>
      </c>
      <c r="Q6" s="33" t="s">
        <v>6</v>
      </c>
      <c r="R6" s="72"/>
      <c r="S6" s="70" t="s">
        <v>1334</v>
      </c>
      <c r="T6" s="33" t="s">
        <v>7</v>
      </c>
      <c r="U6" s="75"/>
      <c r="V6" s="72"/>
      <c r="W6" s="89" t="s">
        <v>729</v>
      </c>
      <c r="X6" s="89" t="s">
        <v>176</v>
      </c>
    </row>
    <row r="7" s="6" customFormat="1" ht="29.25" customHeight="1" spans="1:25">
      <c r="A7" s="90"/>
      <c r="B7" s="90"/>
      <c r="C7" s="90"/>
      <c r="D7" s="90"/>
      <c r="E7" s="201"/>
      <c r="F7" s="86"/>
      <c r="G7" s="86"/>
      <c r="H7" s="86"/>
      <c r="I7" s="90"/>
      <c r="J7" s="90"/>
      <c r="K7" s="87"/>
      <c r="L7" s="90"/>
      <c r="M7" s="90"/>
      <c r="N7" s="90"/>
      <c r="O7" s="215"/>
      <c r="P7" s="86"/>
      <c r="Q7" s="97" t="s">
        <v>10</v>
      </c>
      <c r="R7" s="98" t="s">
        <v>11</v>
      </c>
      <c r="S7" s="86"/>
      <c r="T7" s="98" t="s">
        <v>10</v>
      </c>
      <c r="U7" s="99" t="s">
        <v>1290</v>
      </c>
      <c r="V7" s="98" t="s">
        <v>11</v>
      </c>
      <c r="W7" s="90"/>
      <c r="X7" s="90"/>
      <c r="Y7" s="6" t="s">
        <v>1343</v>
      </c>
    </row>
    <row r="8" ht="12.75" customHeight="1" spans="1:25">
      <c r="A8" s="202" t="str">
        <f t="shared" ref="A8:A30" si="0">IF(C8="","",ROW()-7)</f>
        <v/>
      </c>
      <c r="B8" s="203"/>
      <c r="C8" s="204"/>
      <c r="D8" s="205"/>
      <c r="E8" s="206"/>
      <c r="F8" s="207"/>
      <c r="G8" s="206"/>
      <c r="H8" s="208"/>
      <c r="I8" s="214"/>
      <c r="J8" s="216"/>
      <c r="K8" s="217"/>
      <c r="L8" s="218"/>
      <c r="M8" s="218"/>
      <c r="N8" s="47"/>
      <c r="O8" s="47"/>
      <c r="P8" s="47"/>
      <c r="Q8" s="135"/>
      <c r="R8" s="20"/>
      <c r="S8" s="20"/>
      <c r="T8" s="20">
        <f t="shared" ref="T8:T15" si="1">P8</f>
        <v>0</v>
      </c>
      <c r="U8" s="36"/>
      <c r="V8" s="20">
        <f>sheet63_16</f>
        <v>0</v>
      </c>
      <c r="W8" s="28" t="str">
        <f t="shared" ref="W8" si="2">IF(R8-S8=0,"",(V8-R8+S8)/(R8-S8)*100)</f>
        <v/>
      </c>
      <c r="X8" s="18"/>
      <c r="Y8" s="6"/>
    </row>
    <row r="9" ht="12.75" customHeight="1" spans="1:25">
      <c r="A9" s="202" t="str">
        <f t="shared" si="0"/>
        <v/>
      </c>
      <c r="B9" s="203"/>
      <c r="C9" s="209"/>
      <c r="D9" s="205"/>
      <c r="E9" s="206"/>
      <c r="F9" s="207"/>
      <c r="G9" s="206"/>
      <c r="H9" s="208"/>
      <c r="I9" s="214"/>
      <c r="J9" s="216"/>
      <c r="K9" s="217"/>
      <c r="L9" s="218"/>
      <c r="M9" s="218"/>
      <c r="N9" s="47"/>
      <c r="O9" s="47"/>
      <c r="P9" s="47"/>
      <c r="Q9" s="135"/>
      <c r="R9" s="20"/>
      <c r="S9" s="20"/>
      <c r="T9" s="20">
        <f t="shared" si="1"/>
        <v>0</v>
      </c>
      <c r="U9" s="36"/>
      <c r="V9" s="20">
        <f>T9</f>
        <v>0</v>
      </c>
      <c r="W9" s="28" t="str">
        <f t="shared" ref="W9:W21" si="3">IF(R9-S9=0,"",(V9-R9+S9)/(R9-S9)*100)</f>
        <v/>
      </c>
      <c r="X9" s="18"/>
      <c r="Y9" s="6"/>
    </row>
    <row r="10" ht="12.75" customHeight="1" spans="1:25">
      <c r="A10" s="202" t="str">
        <f t="shared" si="0"/>
        <v/>
      </c>
      <c r="B10" s="203"/>
      <c r="C10" s="210"/>
      <c r="D10" s="205"/>
      <c r="E10" s="206"/>
      <c r="F10" s="207"/>
      <c r="G10" s="206"/>
      <c r="H10" s="208"/>
      <c r="I10" s="214"/>
      <c r="J10" s="216"/>
      <c r="K10" s="217"/>
      <c r="L10" s="218"/>
      <c r="M10" s="218"/>
      <c r="N10" s="47"/>
      <c r="O10" s="47"/>
      <c r="P10" s="47"/>
      <c r="Q10" s="135"/>
      <c r="R10" s="20"/>
      <c r="S10" s="20"/>
      <c r="T10" s="20">
        <f t="shared" si="1"/>
        <v>0</v>
      </c>
      <c r="U10" s="36"/>
      <c r="V10" s="20">
        <f t="shared" ref="V10:V15" si="4">T10</f>
        <v>0</v>
      </c>
      <c r="W10" s="28" t="str">
        <f t="shared" si="3"/>
        <v/>
      </c>
      <c r="X10" s="18"/>
      <c r="Y10" s="6"/>
    </row>
    <row r="11" ht="12.75" customHeight="1" spans="1:25">
      <c r="A11" s="202" t="str">
        <f t="shared" si="0"/>
        <v/>
      </c>
      <c r="B11" s="203"/>
      <c r="C11" s="209"/>
      <c r="D11" s="205"/>
      <c r="E11" s="206"/>
      <c r="F11" s="207"/>
      <c r="G11" s="206"/>
      <c r="H11" s="208"/>
      <c r="I11" s="214"/>
      <c r="J11" s="216"/>
      <c r="K11" s="217"/>
      <c r="L11" s="218"/>
      <c r="M11" s="218"/>
      <c r="N11" s="47"/>
      <c r="O11" s="47"/>
      <c r="P11" s="47"/>
      <c r="Q11" s="135"/>
      <c r="R11" s="20"/>
      <c r="S11" s="20"/>
      <c r="T11" s="20">
        <f t="shared" si="1"/>
        <v>0</v>
      </c>
      <c r="U11" s="36"/>
      <c r="V11" s="20">
        <f t="shared" si="4"/>
        <v>0</v>
      </c>
      <c r="W11" s="28" t="str">
        <f t="shared" si="3"/>
        <v/>
      </c>
      <c r="X11" s="18"/>
      <c r="Y11" s="6"/>
    </row>
    <row r="12" ht="12.75" customHeight="1" spans="1:25">
      <c r="A12" s="202" t="str">
        <f t="shared" si="0"/>
        <v/>
      </c>
      <c r="B12" s="203"/>
      <c r="C12" s="210"/>
      <c r="D12" s="205"/>
      <c r="E12" s="206"/>
      <c r="F12" s="207"/>
      <c r="G12" s="206"/>
      <c r="H12" s="208"/>
      <c r="I12" s="214"/>
      <c r="J12" s="216"/>
      <c r="K12" s="217"/>
      <c r="L12" s="218"/>
      <c r="M12" s="218"/>
      <c r="N12" s="47"/>
      <c r="O12" s="47"/>
      <c r="P12" s="47"/>
      <c r="Q12" s="20"/>
      <c r="R12" s="20"/>
      <c r="S12" s="20"/>
      <c r="T12" s="20">
        <f t="shared" si="1"/>
        <v>0</v>
      </c>
      <c r="U12" s="36"/>
      <c r="V12" s="20">
        <f t="shared" si="4"/>
        <v>0</v>
      </c>
      <c r="W12" s="28" t="str">
        <f t="shared" si="3"/>
        <v/>
      </c>
      <c r="X12" s="18"/>
      <c r="Y12" s="6"/>
    </row>
    <row r="13" ht="12.75" customHeight="1" spans="1:25">
      <c r="A13" s="202" t="str">
        <f t="shared" si="0"/>
        <v/>
      </c>
      <c r="B13" s="203"/>
      <c r="C13" s="210"/>
      <c r="D13" s="205"/>
      <c r="E13" s="206"/>
      <c r="F13" s="207"/>
      <c r="G13" s="206"/>
      <c r="H13" s="208"/>
      <c r="I13" s="214"/>
      <c r="J13" s="216"/>
      <c r="K13" s="217"/>
      <c r="L13" s="218"/>
      <c r="M13" s="218"/>
      <c r="N13" s="47"/>
      <c r="O13" s="47"/>
      <c r="P13" s="47"/>
      <c r="Q13" s="20"/>
      <c r="R13" s="20"/>
      <c r="S13" s="20"/>
      <c r="T13" s="20">
        <f t="shared" si="1"/>
        <v>0</v>
      </c>
      <c r="U13" s="36"/>
      <c r="V13" s="20">
        <f t="shared" si="4"/>
        <v>0</v>
      </c>
      <c r="W13" s="28" t="str">
        <f t="shared" si="3"/>
        <v/>
      </c>
      <c r="X13" s="18"/>
      <c r="Y13" s="6"/>
    </row>
    <row r="14" ht="12.75" customHeight="1" spans="1:25">
      <c r="A14" s="202" t="str">
        <f t="shared" si="0"/>
        <v/>
      </c>
      <c r="B14" s="203"/>
      <c r="C14" s="210"/>
      <c r="D14" s="205"/>
      <c r="E14" s="206"/>
      <c r="F14" s="207"/>
      <c r="G14" s="206"/>
      <c r="H14" s="208"/>
      <c r="I14" s="214"/>
      <c r="J14" s="216"/>
      <c r="K14" s="217"/>
      <c r="L14" s="218"/>
      <c r="M14" s="218"/>
      <c r="N14" s="47"/>
      <c r="O14" s="47"/>
      <c r="P14" s="47"/>
      <c r="Q14" s="20"/>
      <c r="R14" s="20"/>
      <c r="S14" s="20"/>
      <c r="T14" s="20">
        <f t="shared" si="1"/>
        <v>0</v>
      </c>
      <c r="U14" s="36"/>
      <c r="V14" s="20">
        <f t="shared" si="4"/>
        <v>0</v>
      </c>
      <c r="W14" s="28" t="str">
        <f t="shared" si="3"/>
        <v/>
      </c>
      <c r="X14" s="18"/>
      <c r="Y14" s="6"/>
    </row>
    <row r="15" ht="12.75" customHeight="1" spans="1:25">
      <c r="A15" s="202" t="str">
        <f t="shared" si="0"/>
        <v/>
      </c>
      <c r="B15" s="203"/>
      <c r="C15" s="204"/>
      <c r="D15" s="205"/>
      <c r="E15" s="206"/>
      <c r="F15" s="207"/>
      <c r="G15" s="206"/>
      <c r="H15" s="208"/>
      <c r="I15" s="214"/>
      <c r="J15" s="216"/>
      <c r="K15" s="217"/>
      <c r="L15" s="218"/>
      <c r="M15" s="218"/>
      <c r="N15" s="47"/>
      <c r="O15" s="47"/>
      <c r="P15" s="47"/>
      <c r="Q15" s="20"/>
      <c r="R15" s="20"/>
      <c r="S15" s="20"/>
      <c r="T15" s="20">
        <f t="shared" si="1"/>
        <v>0</v>
      </c>
      <c r="U15" s="36"/>
      <c r="V15" s="20">
        <f t="shared" si="4"/>
        <v>0</v>
      </c>
      <c r="W15" s="28" t="str">
        <f t="shared" si="3"/>
        <v/>
      </c>
      <c r="X15" s="18"/>
      <c r="Y15" s="6"/>
    </row>
    <row r="16" s="200" customFormat="1" ht="12.75" customHeight="1" spans="1:25">
      <c r="A16" s="211" t="str">
        <f t="shared" si="0"/>
        <v/>
      </c>
      <c r="B16" s="212"/>
      <c r="C16" s="204"/>
      <c r="D16" s="210"/>
      <c r="E16" s="213"/>
      <c r="F16" s="207"/>
      <c r="G16" s="206"/>
      <c r="H16" s="208"/>
      <c r="I16" s="214"/>
      <c r="J16" s="216"/>
      <c r="K16" s="217"/>
      <c r="L16" s="218"/>
      <c r="M16" s="218"/>
      <c r="N16" s="47"/>
      <c r="O16" s="47"/>
      <c r="P16" s="47"/>
      <c r="Q16" s="219"/>
      <c r="R16" s="219"/>
      <c r="S16" s="219"/>
      <c r="T16" s="20"/>
      <c r="U16" s="220"/>
      <c r="V16" s="219"/>
      <c r="W16" s="221" t="str">
        <f t="shared" si="3"/>
        <v/>
      </c>
      <c r="X16" s="222"/>
      <c r="Y16" s="223"/>
    </row>
    <row r="17" ht="12.75" customHeight="1" spans="1:25">
      <c r="A17" s="211" t="str">
        <f t="shared" si="0"/>
        <v/>
      </c>
      <c r="B17" s="203"/>
      <c r="C17" s="204"/>
      <c r="D17" s="205"/>
      <c r="E17" s="206"/>
      <c r="F17" s="207"/>
      <c r="G17" s="206"/>
      <c r="H17" s="208"/>
      <c r="I17" s="214"/>
      <c r="J17" s="216"/>
      <c r="K17" s="217"/>
      <c r="L17" s="218"/>
      <c r="M17" s="218"/>
      <c r="N17" s="47"/>
      <c r="O17" s="47"/>
      <c r="P17" s="47"/>
      <c r="Q17" s="20"/>
      <c r="R17" s="20"/>
      <c r="S17" s="20"/>
      <c r="T17" s="20"/>
      <c r="U17" s="36"/>
      <c r="V17" s="20"/>
      <c r="W17" s="28" t="str">
        <f t="shared" si="3"/>
        <v/>
      </c>
      <c r="X17" s="18"/>
      <c r="Y17" s="6"/>
    </row>
    <row r="18" s="7" customFormat="1" ht="12.75" customHeight="1" spans="1:25">
      <c r="A18" s="211" t="str">
        <f t="shared" si="0"/>
        <v/>
      </c>
      <c r="B18" s="17"/>
      <c r="C18" s="18"/>
      <c r="D18" s="205"/>
      <c r="E18" s="60"/>
      <c r="F18" s="214"/>
      <c r="G18" s="206"/>
      <c r="H18" s="208"/>
      <c r="I18" s="214"/>
      <c r="J18" s="216"/>
      <c r="K18" s="217"/>
      <c r="L18" s="19"/>
      <c r="M18" s="19"/>
      <c r="N18" s="47"/>
      <c r="O18" s="47"/>
      <c r="P18" s="47"/>
      <c r="Q18" s="20"/>
      <c r="R18" s="20"/>
      <c r="S18" s="20"/>
      <c r="T18" s="20"/>
      <c r="U18" s="36"/>
      <c r="V18" s="20"/>
      <c r="W18" s="28" t="str">
        <f t="shared" ref="W18:W19" si="5">IF(R18-S18=0,"",(V18-R18+S18)/(R18-S18)*100)</f>
        <v/>
      </c>
      <c r="X18" s="18"/>
      <c r="Y18" s="6"/>
    </row>
    <row r="19" s="7" customFormat="1" ht="12.75" customHeight="1" spans="1:25">
      <c r="A19" s="211" t="str">
        <f t="shared" ref="A19:A29" si="6">IF(C19="","",ROW()-7)</f>
        <v/>
      </c>
      <c r="B19" s="17"/>
      <c r="C19" s="18"/>
      <c r="D19" s="18"/>
      <c r="E19" s="60"/>
      <c r="F19" s="214"/>
      <c r="G19" s="206"/>
      <c r="H19" s="208"/>
      <c r="I19" s="214"/>
      <c r="J19" s="216"/>
      <c r="K19" s="217"/>
      <c r="L19" s="19"/>
      <c r="M19" s="19"/>
      <c r="N19" s="47"/>
      <c r="O19" s="47"/>
      <c r="P19" s="47"/>
      <c r="Q19" s="20"/>
      <c r="R19" s="20"/>
      <c r="S19" s="20"/>
      <c r="T19" s="20"/>
      <c r="U19" s="36"/>
      <c r="V19" s="20"/>
      <c r="W19" s="28" t="str">
        <f t="shared" si="5"/>
        <v/>
      </c>
      <c r="X19" s="18"/>
      <c r="Y19" s="6"/>
    </row>
    <row r="20" ht="12.75" customHeight="1" spans="1:25">
      <c r="A20" s="211" t="str">
        <f t="shared" si="0"/>
        <v/>
      </c>
      <c r="B20" s="203"/>
      <c r="C20" s="204"/>
      <c r="D20" s="205"/>
      <c r="E20" s="206"/>
      <c r="F20" s="214"/>
      <c r="G20" s="206"/>
      <c r="H20" s="208"/>
      <c r="I20" s="214"/>
      <c r="J20" s="216"/>
      <c r="K20" s="217"/>
      <c r="L20" s="218"/>
      <c r="M20" s="218"/>
      <c r="N20" s="47"/>
      <c r="O20" s="47"/>
      <c r="P20" s="47"/>
      <c r="Q20" s="20"/>
      <c r="R20" s="20"/>
      <c r="S20" s="20"/>
      <c r="T20" s="20">
        <f>P20</f>
        <v>0</v>
      </c>
      <c r="U20" s="36"/>
      <c r="V20" s="20">
        <f>T20</f>
        <v>0</v>
      </c>
      <c r="W20" s="28" t="str">
        <f t="shared" si="3"/>
        <v/>
      </c>
      <c r="X20" s="18"/>
      <c r="Y20" s="6"/>
    </row>
    <row r="21" ht="12.75" customHeight="1" spans="1:25">
      <c r="A21" s="211" t="str">
        <f t="shared" si="6"/>
        <v/>
      </c>
      <c r="B21" s="17"/>
      <c r="C21" s="18"/>
      <c r="D21" s="18"/>
      <c r="E21" s="60"/>
      <c r="F21" s="214"/>
      <c r="G21" s="206"/>
      <c r="H21" s="208"/>
      <c r="I21" s="214"/>
      <c r="J21" s="216"/>
      <c r="K21" s="217"/>
      <c r="L21" s="19"/>
      <c r="M21" s="19"/>
      <c r="N21" s="47"/>
      <c r="O21" s="47"/>
      <c r="P21" s="47"/>
      <c r="Q21" s="20"/>
      <c r="R21" s="20"/>
      <c r="S21" s="20"/>
      <c r="T21" s="20">
        <f t="shared" ref="T21:T30" si="7">P21</f>
        <v>0</v>
      </c>
      <c r="U21" s="36"/>
      <c r="V21" s="20">
        <f t="shared" ref="V21:V30" si="8">T21</f>
        <v>0</v>
      </c>
      <c r="W21" s="28" t="str">
        <f t="shared" si="3"/>
        <v/>
      </c>
      <c r="X21" s="18"/>
      <c r="Y21" s="6"/>
    </row>
    <row r="22" s="7" customFormat="1" ht="12.75" customHeight="1" spans="1:25">
      <c r="A22" s="211" t="str">
        <f t="shared" si="0"/>
        <v/>
      </c>
      <c r="B22" s="17"/>
      <c r="C22" s="18"/>
      <c r="D22" s="18"/>
      <c r="E22" s="60"/>
      <c r="F22" s="214"/>
      <c r="G22" s="206"/>
      <c r="H22" s="208"/>
      <c r="I22" s="214"/>
      <c r="J22" s="216"/>
      <c r="K22" s="217"/>
      <c r="L22" s="19"/>
      <c r="M22" s="19"/>
      <c r="N22" s="47"/>
      <c r="O22" s="47"/>
      <c r="P22" s="47"/>
      <c r="Q22" s="20"/>
      <c r="R22" s="20"/>
      <c r="S22" s="20"/>
      <c r="T22" s="20">
        <f t="shared" si="7"/>
        <v>0</v>
      </c>
      <c r="U22" s="36"/>
      <c r="V22" s="20">
        <f t="shared" si="8"/>
        <v>0</v>
      </c>
      <c r="W22" s="28" t="str">
        <f t="shared" ref="W22:W25" si="9">IF(R22-S22=0,"",(V22-R22+S22)/(R22-S22)*100)</f>
        <v/>
      </c>
      <c r="X22" s="18"/>
      <c r="Y22" s="6"/>
    </row>
    <row r="23" s="7" customFormat="1" ht="12.75" customHeight="1" spans="1:25">
      <c r="A23" s="211" t="str">
        <f t="shared" si="6"/>
        <v/>
      </c>
      <c r="B23" s="17"/>
      <c r="C23" s="18"/>
      <c r="D23" s="18"/>
      <c r="E23" s="60"/>
      <c r="F23" s="214"/>
      <c r="G23" s="206"/>
      <c r="H23" s="208"/>
      <c r="I23" s="214"/>
      <c r="J23" s="216"/>
      <c r="K23" s="217"/>
      <c r="L23" s="19"/>
      <c r="M23" s="19"/>
      <c r="N23" s="47"/>
      <c r="O23" s="47"/>
      <c r="P23" s="47"/>
      <c r="Q23" s="20"/>
      <c r="R23" s="20"/>
      <c r="S23" s="20"/>
      <c r="T23" s="20">
        <f t="shared" si="7"/>
        <v>0</v>
      </c>
      <c r="U23" s="36"/>
      <c r="V23" s="20">
        <f t="shared" si="8"/>
        <v>0</v>
      </c>
      <c r="W23" s="28" t="str">
        <f t="shared" si="9"/>
        <v/>
      </c>
      <c r="X23" s="18"/>
      <c r="Y23" s="6"/>
    </row>
    <row r="24" s="7" customFormat="1" ht="12.75" customHeight="1" spans="1:25">
      <c r="A24" s="211" t="str">
        <f t="shared" si="0"/>
        <v/>
      </c>
      <c r="B24" s="17"/>
      <c r="C24" s="18"/>
      <c r="D24" s="18"/>
      <c r="E24" s="60"/>
      <c r="F24" s="214"/>
      <c r="G24" s="206"/>
      <c r="H24" s="208"/>
      <c r="I24" s="214"/>
      <c r="J24" s="216"/>
      <c r="K24" s="217"/>
      <c r="L24" s="19"/>
      <c r="M24" s="19"/>
      <c r="N24" s="47"/>
      <c r="O24" s="47"/>
      <c r="P24" s="47"/>
      <c r="Q24" s="20"/>
      <c r="R24" s="20"/>
      <c r="S24" s="20"/>
      <c r="T24" s="20">
        <f t="shared" si="7"/>
        <v>0</v>
      </c>
      <c r="U24" s="36"/>
      <c r="V24" s="20">
        <f t="shared" si="8"/>
        <v>0</v>
      </c>
      <c r="W24" s="28" t="str">
        <f t="shared" si="9"/>
        <v/>
      </c>
      <c r="X24" s="18"/>
      <c r="Y24" s="6"/>
    </row>
    <row r="25" s="7" customFormat="1" ht="12.75" customHeight="1" spans="1:25">
      <c r="A25" s="211" t="str">
        <f t="shared" si="6"/>
        <v/>
      </c>
      <c r="B25" s="17"/>
      <c r="C25" s="18"/>
      <c r="D25" s="18"/>
      <c r="E25" s="60"/>
      <c r="F25" s="214"/>
      <c r="G25" s="206"/>
      <c r="H25" s="208"/>
      <c r="I25" s="214"/>
      <c r="J25" s="216"/>
      <c r="K25" s="217"/>
      <c r="L25" s="19"/>
      <c r="M25" s="19"/>
      <c r="N25" s="47"/>
      <c r="O25" s="47"/>
      <c r="P25" s="47"/>
      <c r="Q25" s="20"/>
      <c r="R25" s="20"/>
      <c r="S25" s="20"/>
      <c r="T25" s="20">
        <f t="shared" si="7"/>
        <v>0</v>
      </c>
      <c r="U25" s="36"/>
      <c r="V25" s="20">
        <f t="shared" si="8"/>
        <v>0</v>
      </c>
      <c r="W25" s="28" t="str">
        <f t="shared" si="9"/>
        <v/>
      </c>
      <c r="X25" s="18"/>
      <c r="Y25" s="6"/>
    </row>
    <row r="26" s="7" customFormat="1" ht="12.75" customHeight="1" spans="1:25">
      <c r="A26" s="211" t="str">
        <f t="shared" si="0"/>
        <v/>
      </c>
      <c r="B26" s="17"/>
      <c r="C26" s="18"/>
      <c r="D26" s="18"/>
      <c r="E26" s="60"/>
      <c r="F26" s="214"/>
      <c r="G26" s="206"/>
      <c r="H26" s="208"/>
      <c r="I26" s="214"/>
      <c r="J26" s="216"/>
      <c r="K26" s="217"/>
      <c r="L26" s="19"/>
      <c r="M26" s="19"/>
      <c r="N26" s="47"/>
      <c r="O26" s="47"/>
      <c r="P26" s="47"/>
      <c r="Q26" s="20"/>
      <c r="R26" s="20"/>
      <c r="S26" s="20"/>
      <c r="T26" s="20">
        <f t="shared" si="7"/>
        <v>0</v>
      </c>
      <c r="U26" s="36"/>
      <c r="V26" s="20">
        <f t="shared" si="8"/>
        <v>0</v>
      </c>
      <c r="W26" s="28" t="str">
        <f t="shared" ref="W26:W28" si="10">IF(R26-S26=0,"",(V26-R26+S26)/(R26-S26)*100)</f>
        <v/>
      </c>
      <c r="X26" s="18"/>
      <c r="Y26" s="6"/>
    </row>
    <row r="27" s="7" customFormat="1" ht="12.75" customHeight="1" spans="1:25">
      <c r="A27" s="211" t="str">
        <f t="shared" si="6"/>
        <v/>
      </c>
      <c r="B27" s="17"/>
      <c r="C27" s="18"/>
      <c r="D27" s="18"/>
      <c r="E27" s="60"/>
      <c r="F27" s="214"/>
      <c r="G27" s="206"/>
      <c r="H27" s="208"/>
      <c r="I27" s="214"/>
      <c r="J27" s="216"/>
      <c r="K27" s="217"/>
      <c r="L27" s="19"/>
      <c r="M27" s="19"/>
      <c r="N27" s="47"/>
      <c r="O27" s="47"/>
      <c r="P27" s="47"/>
      <c r="Q27" s="20"/>
      <c r="R27" s="20"/>
      <c r="S27" s="20"/>
      <c r="T27" s="20">
        <f t="shared" si="7"/>
        <v>0</v>
      </c>
      <c r="U27" s="36"/>
      <c r="V27" s="20">
        <f t="shared" si="8"/>
        <v>0</v>
      </c>
      <c r="W27" s="28" t="str">
        <f t="shared" si="10"/>
        <v/>
      </c>
      <c r="X27" s="18"/>
      <c r="Y27" s="6"/>
    </row>
    <row r="28" s="7" customFormat="1" ht="12.75" customHeight="1" spans="1:25">
      <c r="A28" s="211" t="str">
        <f t="shared" si="0"/>
        <v/>
      </c>
      <c r="B28" s="17"/>
      <c r="C28" s="18"/>
      <c r="D28" s="18"/>
      <c r="E28" s="60"/>
      <c r="F28" s="214"/>
      <c r="G28" s="206"/>
      <c r="H28" s="208"/>
      <c r="I28" s="214"/>
      <c r="J28" s="216"/>
      <c r="K28" s="217"/>
      <c r="L28" s="19"/>
      <c r="M28" s="19"/>
      <c r="N28" s="47"/>
      <c r="O28" s="47"/>
      <c r="P28" s="47"/>
      <c r="Q28" s="20"/>
      <c r="R28" s="20"/>
      <c r="S28" s="20"/>
      <c r="T28" s="20">
        <f t="shared" si="7"/>
        <v>0</v>
      </c>
      <c r="U28" s="36"/>
      <c r="V28" s="20">
        <f t="shared" si="8"/>
        <v>0</v>
      </c>
      <c r="W28" s="28" t="str">
        <f t="shared" si="10"/>
        <v/>
      </c>
      <c r="X28" s="18"/>
      <c r="Y28" s="6"/>
    </row>
    <row r="29" s="7" customFormat="1" ht="12.75" customHeight="1" spans="1:25">
      <c r="A29" s="211" t="str">
        <f t="shared" si="6"/>
        <v/>
      </c>
      <c r="B29" s="17"/>
      <c r="C29" s="18"/>
      <c r="D29" s="18"/>
      <c r="E29" s="60"/>
      <c r="F29" s="214"/>
      <c r="G29" s="206"/>
      <c r="H29" s="208"/>
      <c r="I29" s="214"/>
      <c r="J29" s="216"/>
      <c r="K29" s="217"/>
      <c r="L29" s="19"/>
      <c r="M29" s="19"/>
      <c r="N29" s="47"/>
      <c r="O29" s="47"/>
      <c r="P29" s="47"/>
      <c r="Q29" s="20"/>
      <c r="R29" s="20"/>
      <c r="S29" s="20"/>
      <c r="T29" s="20">
        <f t="shared" si="7"/>
        <v>0</v>
      </c>
      <c r="U29" s="36"/>
      <c r="V29" s="20">
        <f t="shared" si="8"/>
        <v>0</v>
      </c>
      <c r="W29" s="28" t="str">
        <f t="shared" ref="W29:W30" si="11">IF(R29-S29=0,"",(V29-R29+S29)/(R29-S29)*100)</f>
        <v/>
      </c>
      <c r="X29" s="18"/>
      <c r="Y29" s="6"/>
    </row>
    <row r="30" s="7" customFormat="1" ht="12.75" customHeight="1" spans="1:25">
      <c r="A30" s="211" t="str">
        <f t="shared" si="0"/>
        <v/>
      </c>
      <c r="B30" s="17"/>
      <c r="C30" s="18"/>
      <c r="D30" s="18"/>
      <c r="E30" s="60"/>
      <c r="F30" s="214"/>
      <c r="G30" s="206"/>
      <c r="H30" s="208"/>
      <c r="I30" s="214"/>
      <c r="J30" s="216"/>
      <c r="K30" s="217"/>
      <c r="L30" s="19"/>
      <c r="M30" s="19"/>
      <c r="N30" s="47"/>
      <c r="O30" s="47"/>
      <c r="P30" s="47"/>
      <c r="Q30" s="20"/>
      <c r="R30" s="20"/>
      <c r="S30" s="20"/>
      <c r="T30" s="20">
        <f t="shared" si="7"/>
        <v>0</v>
      </c>
      <c r="U30" s="36"/>
      <c r="V30" s="20">
        <f t="shared" si="8"/>
        <v>0</v>
      </c>
      <c r="W30" s="28" t="str">
        <f t="shared" si="11"/>
        <v/>
      </c>
      <c r="X30" s="18"/>
      <c r="Y30" s="6"/>
    </row>
    <row r="31" s="7" customFormat="1" ht="12.75" customHeight="1" spans="1:25">
      <c r="A31" s="17"/>
      <c r="B31" s="17"/>
      <c r="C31" s="18"/>
      <c r="D31" s="18"/>
      <c r="E31" s="60"/>
      <c r="F31" s="18"/>
      <c r="G31" s="18"/>
      <c r="H31" s="47"/>
      <c r="I31" s="18"/>
      <c r="J31" s="47"/>
      <c r="K31" s="47"/>
      <c r="L31" s="19"/>
      <c r="M31" s="19"/>
      <c r="N31" s="47"/>
      <c r="O31" s="47"/>
      <c r="P31" s="20"/>
      <c r="Q31" s="20"/>
      <c r="R31" s="20"/>
      <c r="S31" s="20"/>
      <c r="T31" s="20"/>
      <c r="U31" s="36"/>
      <c r="V31" s="20"/>
      <c r="W31" s="28" t="str">
        <f t="shared" ref="W31" si="12">IF(R31-S31=0,"",(V31-R31+S31)/(R31-S31)*100)</f>
        <v/>
      </c>
      <c r="X31" s="18"/>
      <c r="Y31" s="6"/>
    </row>
    <row r="32" s="7" customFormat="1" ht="12.75" customHeight="1" spans="1:25">
      <c r="A32" s="17"/>
      <c r="B32" s="17"/>
      <c r="C32" s="18"/>
      <c r="D32" s="18"/>
      <c r="E32" s="60"/>
      <c r="F32" s="18"/>
      <c r="G32" s="18"/>
      <c r="H32" s="47"/>
      <c r="I32" s="18"/>
      <c r="J32" s="47"/>
      <c r="K32" s="47"/>
      <c r="L32" s="19"/>
      <c r="M32" s="19"/>
      <c r="N32" s="47"/>
      <c r="O32" s="47"/>
      <c r="P32" s="20"/>
      <c r="Q32" s="20"/>
      <c r="R32" s="20"/>
      <c r="S32" s="20"/>
      <c r="T32" s="20"/>
      <c r="U32" s="36"/>
      <c r="V32" s="20"/>
      <c r="W32" s="28" t="str">
        <f t="shared" ref="W32" si="13">IF(R32-S32=0,"",(V32-R32+S32)/(R32-S32)*100)</f>
        <v/>
      </c>
      <c r="X32" s="18"/>
      <c r="Y32" s="6"/>
    </row>
    <row r="33" ht="12.75" customHeight="1" spans="1:25">
      <c r="A33" s="17" t="str">
        <f t="shared" ref="A33" si="14">IF(C33="","",ROW()-7)</f>
        <v/>
      </c>
      <c r="B33" s="17"/>
      <c r="C33" s="18"/>
      <c r="D33" s="18"/>
      <c r="E33" s="60"/>
      <c r="F33" s="18"/>
      <c r="G33" s="18"/>
      <c r="H33" s="47"/>
      <c r="I33" s="18"/>
      <c r="J33" s="47"/>
      <c r="K33" s="47"/>
      <c r="L33" s="19"/>
      <c r="M33" s="19"/>
      <c r="N33" s="47"/>
      <c r="O33" s="47"/>
      <c r="P33" s="20"/>
      <c r="Q33" s="20"/>
      <c r="R33" s="20"/>
      <c r="S33" s="20"/>
      <c r="T33" s="20"/>
      <c r="U33" s="36"/>
      <c r="V33" s="20"/>
      <c r="W33" s="28" t="str">
        <f t="shared" ref="W33:W36" si="15">IF(R33-S33=0,"",(V33-R33+S33)/(R33-S33)*100)</f>
        <v/>
      </c>
      <c r="X33" s="18"/>
      <c r="Y33" s="6"/>
    </row>
    <row r="34" ht="12.75" customHeight="1" spans="1:24">
      <c r="A34" s="17" t="s">
        <v>1546</v>
      </c>
      <c r="B34" s="75"/>
      <c r="C34" s="72"/>
      <c r="D34" s="18"/>
      <c r="E34" s="60"/>
      <c r="F34" s="18"/>
      <c r="G34" s="18"/>
      <c r="H34" s="47"/>
      <c r="I34" s="18"/>
      <c r="J34" s="47"/>
      <c r="K34" s="47"/>
      <c r="L34" s="46"/>
      <c r="M34" s="46"/>
      <c r="N34" s="47"/>
      <c r="O34" s="47"/>
      <c r="P34" s="20"/>
      <c r="Q34" s="20">
        <f>SUM(Q8:Q33)</f>
        <v>0</v>
      </c>
      <c r="R34" s="20">
        <f>SUM(R8:R33)</f>
        <v>0</v>
      </c>
      <c r="S34" s="219">
        <f>SUM(S8:S33)</f>
        <v>0</v>
      </c>
      <c r="T34" s="20">
        <f>SUM(T8:T33)</f>
        <v>0</v>
      </c>
      <c r="U34" s="20"/>
      <c r="V34" s="20">
        <f>SUM(V8:V33)</f>
        <v>0</v>
      </c>
      <c r="W34" s="28" t="str">
        <f t="shared" si="15"/>
        <v/>
      </c>
      <c r="X34" s="18"/>
    </row>
    <row r="35" ht="12.75" customHeight="1" spans="1:24">
      <c r="A35" s="17" t="s">
        <v>1547</v>
      </c>
      <c r="B35" s="75"/>
      <c r="C35" s="72"/>
      <c r="D35" s="18"/>
      <c r="E35" s="60"/>
      <c r="F35" s="18"/>
      <c r="G35" s="18"/>
      <c r="H35" s="47"/>
      <c r="I35" s="18"/>
      <c r="J35" s="47"/>
      <c r="K35" s="47"/>
      <c r="L35" s="46"/>
      <c r="M35" s="46"/>
      <c r="N35" s="47"/>
      <c r="O35" s="47"/>
      <c r="P35" s="20"/>
      <c r="Q35" s="20"/>
      <c r="R35" s="20">
        <f>S34</f>
        <v>0</v>
      </c>
      <c r="S35" s="20"/>
      <c r="T35" s="20"/>
      <c r="U35" s="20"/>
      <c r="V35" s="20"/>
      <c r="W35" s="28"/>
      <c r="X35" s="18"/>
    </row>
    <row r="36" customHeight="1" spans="1:24">
      <c r="A36" s="21" t="s">
        <v>1548</v>
      </c>
      <c r="B36" s="13"/>
      <c r="C36" s="22"/>
      <c r="D36" s="21"/>
      <c r="E36" s="21"/>
      <c r="F36" s="21"/>
      <c r="G36" s="21"/>
      <c r="H36" s="21"/>
      <c r="I36" s="21"/>
      <c r="J36" s="24"/>
      <c r="K36" s="24"/>
      <c r="L36" s="28"/>
      <c r="M36" s="28"/>
      <c r="N36" s="28"/>
      <c r="O36" s="21"/>
      <c r="P36" s="28"/>
      <c r="Q36" s="28">
        <f>Q34-Q35</f>
        <v>0</v>
      </c>
      <c r="R36" s="28">
        <f>R34-R35</f>
        <v>0</v>
      </c>
      <c r="S36" s="28"/>
      <c r="T36" s="87">
        <f>T34</f>
        <v>0</v>
      </c>
      <c r="U36" s="28"/>
      <c r="V36" s="87">
        <f>V34</f>
        <v>0</v>
      </c>
      <c r="W36" s="28" t="str">
        <f t="shared" si="15"/>
        <v/>
      </c>
      <c r="X36" s="195"/>
    </row>
    <row r="37" ht="15.6" customHeight="1" spans="1:25">
      <c r="A37" s="7" t="str">
        <f>基本信息输入表!$K$6&amp;"填表人："&amp;基本信息输入表!$M$61</f>
        <v>产权持有单位填表人：刘亚鑫</v>
      </c>
      <c r="V37" s="7" t="str">
        <f>"评估人员："&amp;基本信息输入表!$Q$61</f>
        <v>评估人员：王庆国</v>
      </c>
      <c r="Y37" s="7" t="s">
        <v>1347</v>
      </c>
    </row>
    <row r="38" customHeight="1" spans="1:1">
      <c r="A38" s="7" t="str">
        <f>"填表日期："&amp;YEAR(基本信息输入表!$O$61)&amp;"年"&amp;MONTH(基本信息输入表!$O$61)&amp;"月"&amp;DAY(基本信息输入表!$O$61)&amp;"日"</f>
        <v>填表日期：2025年2月22日</v>
      </c>
    </row>
  </sheetData>
  <mergeCells count="28">
    <mergeCell ref="A2:X2"/>
    <mergeCell ref="A3:X3"/>
    <mergeCell ref="V4:X4"/>
    <mergeCell ref="U5:X5"/>
    <mergeCell ref="Q6:R6"/>
    <mergeCell ref="T6:V6"/>
    <mergeCell ref="A34:C34"/>
    <mergeCell ref="A35:C35"/>
    <mergeCell ref="A36:C36"/>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S6:S7"/>
    <mergeCell ref="W6:W7"/>
    <mergeCell ref="X6:X7"/>
  </mergeCells>
  <hyperlinks>
    <hyperlink ref="A1" location="索引目录!A1" display="返回索引目录"/>
  </hyperlinks>
  <printOptions horizontalCentered="1"/>
  <pageMargins left="0.984251968503937" right="0.984251968503937" top="0.984251968503937" bottom="0.984251968503937" header="0.47244094488189" footer="0.354330708661417"/>
  <pageSetup paperSize="9" scale="45" orientation="landscape"/>
  <headerFooter scaleWithDoc="0">
    <oddFooter>&amp;C&amp;"Arial Narrow,常规"&amp;10 &amp;"宋体,常规"第&amp;"Arial Narrow,常规"&amp;P&amp;"宋体,常规"页，共&amp;"Arial Narrow,常规"&amp;N&amp;"宋体,常规"页</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zoomScale="96" zoomScaleNormal="96" topLeftCell="I4" workbookViewId="0">
      <selection activeCell="U622" sqref="U622"/>
    </sheetView>
  </sheetViews>
  <sheetFormatPr defaultColWidth="9" defaultRowHeight="15.75" customHeight="1"/>
  <cols>
    <col min="1" max="1" width="4.2" style="7" customWidth="1"/>
    <col min="2" max="3" width="8.2" style="7" customWidth="1"/>
    <col min="4" max="4" width="13.2" style="7" customWidth="1"/>
    <col min="5" max="8" width="8.2" style="7" customWidth="1"/>
    <col min="9" max="9" width="5" style="7" customWidth="1"/>
    <col min="10" max="12" width="8.2" style="7" customWidth="1"/>
    <col min="13" max="13" width="9.5" style="7" customWidth="1"/>
    <col min="14" max="14" width="5.2" style="7" customWidth="1"/>
    <col min="15" max="15" width="8.2" style="7" customWidth="1"/>
    <col min="16" max="16" width="9.7" style="7" customWidth="1"/>
    <col min="17" max="17" width="10.5" style="7" customWidth="1"/>
    <col min="18" max="18" width="8.7" style="7" customWidth="1"/>
    <col min="19" max="19" width="10.7" style="7" customWidth="1"/>
    <col min="20" max="20" width="7.7" style="7" customWidth="1"/>
    <col min="21" max="21" width="10.7" style="7" customWidth="1"/>
    <col min="22" max="22" width="7.7" style="7" customWidth="1"/>
    <col min="23" max="23" width="18.2" style="7" customWidth="1"/>
    <col min="24" max="24" width="8.2" style="7" customWidth="1"/>
    <col min="25" max="26" width="9" style="7" customWidth="1"/>
    <col min="27" max="16384" width="9" style="7"/>
  </cols>
  <sheetData>
    <row r="1" customHeight="1" spans="1:1">
      <c r="A1" s="8" t="s">
        <v>0</v>
      </c>
    </row>
    <row r="2" s="5" customFormat="1" ht="30" customHeight="1" spans="1:24">
      <c r="A2" s="198" t="s">
        <v>1549</v>
      </c>
      <c r="B2" s="199"/>
      <c r="C2" s="199"/>
      <c r="D2" s="199"/>
      <c r="E2" s="199"/>
      <c r="F2" s="199"/>
      <c r="G2" s="199"/>
      <c r="H2" s="199"/>
      <c r="I2" s="199"/>
      <c r="J2" s="199"/>
      <c r="K2" s="199"/>
      <c r="L2" s="199"/>
      <c r="M2" s="199"/>
      <c r="N2" s="199"/>
      <c r="O2" s="199"/>
      <c r="P2" s="199"/>
      <c r="Q2" s="199"/>
      <c r="R2" s="199"/>
      <c r="S2" s="199"/>
      <c r="T2" s="199"/>
      <c r="U2" s="199"/>
      <c r="V2" s="199"/>
      <c r="W2" s="199"/>
      <c r="X2" s="199"/>
    </row>
    <row r="3" customHeight="1" spans="1:1">
      <c r="A3" s="6" t="str">
        <f>"评估基准日："&amp;TEXT(基本信息输入表!M7,"yyyy年mm月dd日")</f>
        <v>评估基准日：2025年02月20日</v>
      </c>
    </row>
    <row r="4" ht="14.25" customHeight="1" spans="1:23">
      <c r="A4" s="6"/>
      <c r="B4" s="6"/>
      <c r="C4" s="6"/>
      <c r="D4" s="6"/>
      <c r="E4" s="6"/>
      <c r="F4" s="6"/>
      <c r="G4" s="6"/>
      <c r="H4" s="6"/>
      <c r="I4" s="6"/>
      <c r="J4" s="6"/>
      <c r="K4" s="6"/>
      <c r="L4" s="6"/>
      <c r="M4" s="6"/>
      <c r="N4" s="6"/>
      <c r="O4" s="6"/>
      <c r="P4" s="6"/>
      <c r="Q4" s="6"/>
      <c r="R4" s="6"/>
      <c r="S4" s="6"/>
      <c r="T4" s="6"/>
      <c r="U4" s="6"/>
      <c r="V4" s="6"/>
      <c r="W4" s="11" t="s">
        <v>1550</v>
      </c>
    </row>
    <row r="5" customHeight="1" spans="1:23">
      <c r="A5" s="12" t="str">
        <f>基本信息输入表!K6&amp;"："&amp;基本信息输入表!M6</f>
        <v>产权持有单位：中国石油天然气股份有限公司塔里木油田分公司塔西南勘探开发公司</v>
      </c>
      <c r="B5" s="13"/>
      <c r="C5" s="13"/>
      <c r="D5" s="13"/>
      <c r="E5" s="13"/>
      <c r="F5" s="13"/>
      <c r="G5" s="13"/>
      <c r="H5" s="13"/>
      <c r="I5" s="13"/>
      <c r="J5" s="13"/>
      <c r="K5" s="13"/>
      <c r="L5" s="13"/>
      <c r="M5" s="13"/>
      <c r="N5" s="14"/>
      <c r="O5" s="14"/>
      <c r="W5" s="11" t="s">
        <v>1326</v>
      </c>
    </row>
    <row r="6" s="6" customFormat="1" ht="12.75" customHeight="1" spans="1:23">
      <c r="A6" s="33" t="s">
        <v>4</v>
      </c>
      <c r="B6" s="70" t="s">
        <v>1482</v>
      </c>
      <c r="C6" s="33" t="s">
        <v>1551</v>
      </c>
      <c r="D6" s="70" t="s">
        <v>1552</v>
      </c>
      <c r="E6" s="89" t="s">
        <v>1553</v>
      </c>
      <c r="F6" s="89" t="s">
        <v>959</v>
      </c>
      <c r="G6" s="89" t="s">
        <v>1539</v>
      </c>
      <c r="H6" s="89" t="s">
        <v>947</v>
      </c>
      <c r="I6" s="89" t="s">
        <v>949</v>
      </c>
      <c r="J6" s="89" t="s">
        <v>1543</v>
      </c>
      <c r="K6" s="89" t="s">
        <v>1286</v>
      </c>
      <c r="L6" s="89" t="s">
        <v>1554</v>
      </c>
      <c r="M6" s="89" t="s">
        <v>1555</v>
      </c>
      <c r="N6" s="70" t="s">
        <v>1494</v>
      </c>
      <c r="O6" s="70" t="s">
        <v>1514</v>
      </c>
      <c r="P6" s="33" t="s">
        <v>6</v>
      </c>
      <c r="Q6" s="72"/>
      <c r="R6" s="70" t="s">
        <v>948</v>
      </c>
      <c r="S6" s="33" t="s">
        <v>7</v>
      </c>
      <c r="T6" s="75"/>
      <c r="U6" s="72"/>
      <c r="V6" s="89" t="s">
        <v>729</v>
      </c>
      <c r="W6" s="89" t="s">
        <v>176</v>
      </c>
    </row>
    <row r="7" s="6" customFormat="1" ht="12.75" customHeight="1" spans="1:24">
      <c r="A7" s="90"/>
      <c r="B7" s="86"/>
      <c r="C7" s="90"/>
      <c r="D7" s="86"/>
      <c r="E7" s="90"/>
      <c r="F7" s="90"/>
      <c r="G7" s="90"/>
      <c r="H7" s="90"/>
      <c r="I7" s="90"/>
      <c r="J7" s="90"/>
      <c r="K7" s="90"/>
      <c r="L7" s="90"/>
      <c r="M7" s="90"/>
      <c r="N7" s="86"/>
      <c r="O7" s="86"/>
      <c r="P7" s="97" t="s">
        <v>10</v>
      </c>
      <c r="Q7" s="98" t="s">
        <v>11</v>
      </c>
      <c r="R7" s="86"/>
      <c r="S7" s="98" t="s">
        <v>10</v>
      </c>
      <c r="T7" s="99" t="s">
        <v>1290</v>
      </c>
      <c r="U7" s="98" t="s">
        <v>11</v>
      </c>
      <c r="V7" s="90"/>
      <c r="W7" s="90"/>
      <c r="X7" s="6" t="s">
        <v>1343</v>
      </c>
    </row>
    <row r="8" ht="12.75" customHeight="1" spans="1:24">
      <c r="A8" s="17" t="str">
        <f t="shared" ref="A8" si="0">IF(E8="","",ROW()-7)</f>
        <v/>
      </c>
      <c r="B8" s="17"/>
      <c r="C8" s="17"/>
      <c r="D8" s="18"/>
      <c r="E8" s="18"/>
      <c r="F8" s="18"/>
      <c r="G8" s="18"/>
      <c r="H8" s="18"/>
      <c r="I8" s="47"/>
      <c r="J8" s="19"/>
      <c r="K8" s="19"/>
      <c r="L8" s="18"/>
      <c r="M8" s="47"/>
      <c r="N8" s="47"/>
      <c r="O8" s="18"/>
      <c r="P8" s="20"/>
      <c r="Q8" s="20"/>
      <c r="R8" s="20"/>
      <c r="S8" s="20"/>
      <c r="T8" s="36"/>
      <c r="U8" s="20"/>
      <c r="V8" s="40" t="str">
        <f t="shared" ref="V8" si="1">IF(Q8-R8=0,"",(U8-Q8+R8)/(Q8-R8)*100)</f>
        <v/>
      </c>
      <c r="W8" s="18"/>
      <c r="X8" s="6"/>
    </row>
    <row r="9" ht="12.75" customHeight="1" spans="1:24">
      <c r="A9" s="17"/>
      <c r="B9" s="17"/>
      <c r="C9" s="17"/>
      <c r="D9" s="18"/>
      <c r="E9" s="18"/>
      <c r="F9" s="18"/>
      <c r="G9" s="18"/>
      <c r="H9" s="18"/>
      <c r="I9" s="47"/>
      <c r="J9" s="19"/>
      <c r="K9" s="19"/>
      <c r="L9" s="18"/>
      <c r="M9" s="47"/>
      <c r="N9" s="47"/>
      <c r="O9" s="18"/>
      <c r="P9" s="20"/>
      <c r="Q9" s="20"/>
      <c r="R9" s="20"/>
      <c r="S9" s="20"/>
      <c r="T9" s="36"/>
      <c r="U9" s="20"/>
      <c r="V9" s="40" t="str">
        <f t="shared" ref="V9:V18" si="2">IF(Q9-R9=0,"",(U9-Q9+R9)/(Q9-R9)*100)</f>
        <v/>
      </c>
      <c r="W9" s="18"/>
      <c r="X9" s="6"/>
    </row>
    <row r="10" ht="12.75" customHeight="1" spans="1:24">
      <c r="A10" s="17"/>
      <c r="B10" s="17"/>
      <c r="C10" s="17"/>
      <c r="D10" s="18"/>
      <c r="E10" s="18"/>
      <c r="F10" s="18"/>
      <c r="G10" s="18"/>
      <c r="H10" s="18"/>
      <c r="I10" s="47"/>
      <c r="J10" s="19"/>
      <c r="K10" s="19"/>
      <c r="L10" s="18"/>
      <c r="M10" s="47"/>
      <c r="N10" s="47"/>
      <c r="O10" s="18"/>
      <c r="P10" s="20"/>
      <c r="Q10" s="20"/>
      <c r="R10" s="20"/>
      <c r="S10" s="20"/>
      <c r="T10" s="36"/>
      <c r="U10" s="20"/>
      <c r="V10" s="40" t="str">
        <f t="shared" si="2"/>
        <v/>
      </c>
      <c r="W10" s="18"/>
      <c r="X10" s="6"/>
    </row>
    <row r="11" ht="12.75" customHeight="1" spans="1:24">
      <c r="A11" s="17"/>
      <c r="B11" s="17"/>
      <c r="C11" s="17"/>
      <c r="D11" s="18"/>
      <c r="E11" s="18"/>
      <c r="F11" s="18"/>
      <c r="G11" s="18"/>
      <c r="H11" s="18"/>
      <c r="I11" s="47"/>
      <c r="J11" s="19"/>
      <c r="K11" s="19"/>
      <c r="L11" s="18"/>
      <c r="M11" s="47"/>
      <c r="N11" s="47"/>
      <c r="O11" s="18"/>
      <c r="P11" s="20"/>
      <c r="Q11" s="20"/>
      <c r="R11" s="20"/>
      <c r="S11" s="20"/>
      <c r="T11" s="36"/>
      <c r="U11" s="20"/>
      <c r="V11" s="40" t="str">
        <f t="shared" si="2"/>
        <v/>
      </c>
      <c r="W11" s="18"/>
      <c r="X11" s="6"/>
    </row>
    <row r="12" ht="12.75" customHeight="1" spans="1:24">
      <c r="A12" s="17"/>
      <c r="B12" s="17"/>
      <c r="C12" s="17"/>
      <c r="D12" s="18"/>
      <c r="E12" s="18"/>
      <c r="F12" s="18"/>
      <c r="G12" s="18"/>
      <c r="H12" s="18"/>
      <c r="I12" s="47"/>
      <c r="J12" s="19"/>
      <c r="K12" s="19"/>
      <c r="L12" s="18"/>
      <c r="M12" s="47"/>
      <c r="N12" s="47"/>
      <c r="O12" s="18"/>
      <c r="P12" s="20"/>
      <c r="Q12" s="20"/>
      <c r="R12" s="20"/>
      <c r="S12" s="20"/>
      <c r="T12" s="36"/>
      <c r="U12" s="20"/>
      <c r="V12" s="40" t="str">
        <f t="shared" si="2"/>
        <v/>
      </c>
      <c r="W12" s="18"/>
      <c r="X12" s="6"/>
    </row>
    <row r="13" ht="12.75" customHeight="1" spans="1:24">
      <c r="A13" s="17"/>
      <c r="B13" s="17"/>
      <c r="C13" s="17"/>
      <c r="D13" s="18"/>
      <c r="E13" s="18"/>
      <c r="F13" s="18"/>
      <c r="G13" s="18"/>
      <c r="H13" s="18"/>
      <c r="I13" s="47"/>
      <c r="J13" s="19"/>
      <c r="K13" s="19"/>
      <c r="L13" s="18"/>
      <c r="M13" s="47"/>
      <c r="N13" s="47"/>
      <c r="O13" s="18"/>
      <c r="P13" s="20"/>
      <c r="Q13" s="20"/>
      <c r="R13" s="20"/>
      <c r="S13" s="20"/>
      <c r="T13" s="36"/>
      <c r="U13" s="20"/>
      <c r="V13" s="40" t="str">
        <f t="shared" si="2"/>
        <v/>
      </c>
      <c r="W13" s="18"/>
      <c r="X13" s="6"/>
    </row>
    <row r="14" ht="12.75" customHeight="1" spans="1:24">
      <c r="A14" s="17"/>
      <c r="B14" s="17"/>
      <c r="C14" s="17"/>
      <c r="D14" s="18"/>
      <c r="E14" s="18"/>
      <c r="F14" s="18"/>
      <c r="G14" s="18"/>
      <c r="H14" s="18"/>
      <c r="I14" s="47"/>
      <c r="J14" s="19"/>
      <c r="K14" s="19"/>
      <c r="L14" s="18"/>
      <c r="M14" s="47"/>
      <c r="N14" s="47"/>
      <c r="O14" s="18"/>
      <c r="P14" s="20"/>
      <c r="Q14" s="20"/>
      <c r="R14" s="20"/>
      <c r="S14" s="20"/>
      <c r="T14" s="36"/>
      <c r="U14" s="20"/>
      <c r="V14" s="40" t="str">
        <f t="shared" si="2"/>
        <v/>
      </c>
      <c r="W14" s="18"/>
      <c r="X14" s="6"/>
    </row>
    <row r="15" ht="12.75" customHeight="1" spans="1:24">
      <c r="A15" s="17"/>
      <c r="B15" s="17"/>
      <c r="C15" s="17"/>
      <c r="D15" s="18"/>
      <c r="E15" s="18"/>
      <c r="F15" s="18"/>
      <c r="G15" s="18"/>
      <c r="H15" s="18"/>
      <c r="I15" s="47"/>
      <c r="J15" s="19"/>
      <c r="K15" s="19"/>
      <c r="L15" s="18"/>
      <c r="M15" s="47"/>
      <c r="N15" s="47"/>
      <c r="O15" s="18"/>
      <c r="P15" s="20"/>
      <c r="Q15" s="20"/>
      <c r="R15" s="20"/>
      <c r="S15" s="20"/>
      <c r="T15" s="36"/>
      <c r="U15" s="20"/>
      <c r="V15" s="40" t="str">
        <f t="shared" si="2"/>
        <v/>
      </c>
      <c r="W15" s="18"/>
      <c r="X15" s="6"/>
    </row>
    <row r="16" ht="12.75" customHeight="1" spans="1:24">
      <c r="A16" s="17"/>
      <c r="B16" s="17"/>
      <c r="C16" s="17"/>
      <c r="D16" s="18"/>
      <c r="E16" s="18"/>
      <c r="F16" s="18"/>
      <c r="G16" s="18"/>
      <c r="H16" s="18"/>
      <c r="I16" s="47"/>
      <c r="J16" s="19"/>
      <c r="K16" s="19"/>
      <c r="L16" s="18"/>
      <c r="M16" s="47"/>
      <c r="N16" s="47"/>
      <c r="O16" s="18"/>
      <c r="P16" s="20"/>
      <c r="Q16" s="20"/>
      <c r="R16" s="20"/>
      <c r="S16" s="20"/>
      <c r="T16" s="36"/>
      <c r="U16" s="20"/>
      <c r="V16" s="40" t="str">
        <f t="shared" si="2"/>
        <v/>
      </c>
      <c r="W16" s="18"/>
      <c r="X16" s="6"/>
    </row>
    <row r="17" ht="12.75" customHeight="1" spans="1:24">
      <c r="A17" s="17"/>
      <c r="B17" s="17"/>
      <c r="C17" s="17"/>
      <c r="D17" s="18"/>
      <c r="E17" s="18"/>
      <c r="F17" s="18"/>
      <c r="G17" s="18"/>
      <c r="H17" s="18"/>
      <c r="I17" s="47"/>
      <c r="J17" s="19"/>
      <c r="K17" s="19"/>
      <c r="L17" s="18"/>
      <c r="M17" s="47"/>
      <c r="N17" s="47"/>
      <c r="O17" s="18"/>
      <c r="P17" s="20"/>
      <c r="Q17" s="20"/>
      <c r="R17" s="20"/>
      <c r="S17" s="20"/>
      <c r="T17" s="36"/>
      <c r="U17" s="20"/>
      <c r="V17" s="40" t="str">
        <f t="shared" si="2"/>
        <v/>
      </c>
      <c r="W17" s="18"/>
      <c r="X17" s="6"/>
    </row>
    <row r="18" ht="12.75" customHeight="1" spans="1:24">
      <c r="A18" s="17"/>
      <c r="B18" s="17"/>
      <c r="C18" s="17"/>
      <c r="D18" s="18"/>
      <c r="E18" s="18"/>
      <c r="F18" s="18"/>
      <c r="G18" s="18"/>
      <c r="H18" s="18"/>
      <c r="I18" s="47"/>
      <c r="J18" s="19"/>
      <c r="K18" s="19"/>
      <c r="L18" s="18"/>
      <c r="M18" s="47"/>
      <c r="N18" s="47"/>
      <c r="O18" s="18"/>
      <c r="P18" s="20"/>
      <c r="Q18" s="20"/>
      <c r="R18" s="20"/>
      <c r="S18" s="20"/>
      <c r="T18" s="36"/>
      <c r="U18" s="20"/>
      <c r="V18" s="40" t="str">
        <f t="shared" si="2"/>
        <v/>
      </c>
      <c r="W18" s="18"/>
      <c r="X18" s="6"/>
    </row>
    <row r="19" ht="12.75" customHeight="1" spans="1:24">
      <c r="A19" s="17" t="str">
        <f t="shared" ref="A19" si="3">IF(E19="","",ROW()-7)</f>
        <v/>
      </c>
      <c r="B19" s="17"/>
      <c r="C19" s="17"/>
      <c r="D19" s="18"/>
      <c r="E19" s="18"/>
      <c r="F19" s="18"/>
      <c r="G19" s="18"/>
      <c r="H19" s="18"/>
      <c r="I19" s="47"/>
      <c r="J19" s="19"/>
      <c r="K19" s="19"/>
      <c r="L19" s="18"/>
      <c r="M19" s="47"/>
      <c r="N19" s="47"/>
      <c r="O19" s="18"/>
      <c r="P19" s="20"/>
      <c r="Q19" s="20"/>
      <c r="R19" s="20"/>
      <c r="S19" s="20"/>
      <c r="T19" s="36"/>
      <c r="U19" s="20"/>
      <c r="V19" s="40" t="str">
        <f t="shared" ref="V19:V22" si="4">IF(Q19-R19=0,"",(U19-Q19+R19)/(Q19-R19)*100)</f>
        <v/>
      </c>
      <c r="W19" s="18"/>
      <c r="X19" s="6"/>
    </row>
    <row r="20" ht="12.75" customHeight="1" spans="1:24">
      <c r="A20" s="17" t="s">
        <v>1556</v>
      </c>
      <c r="B20" s="75"/>
      <c r="C20" s="75"/>
      <c r="D20" s="75"/>
      <c r="E20" s="72"/>
      <c r="F20" s="18"/>
      <c r="G20" s="18"/>
      <c r="H20" s="18"/>
      <c r="I20" s="47"/>
      <c r="J20" s="46"/>
      <c r="K20" s="46"/>
      <c r="L20" s="18"/>
      <c r="M20" s="47"/>
      <c r="N20" s="47"/>
      <c r="O20" s="18"/>
      <c r="P20" s="20">
        <f>SUM(P8:P19)</f>
        <v>0</v>
      </c>
      <c r="Q20" s="20">
        <f>SUM(Q8:Q19)</f>
        <v>0</v>
      </c>
      <c r="R20" s="20">
        <f>SUM(R8:R19)</f>
        <v>0</v>
      </c>
      <c r="S20" s="20">
        <f>SUM(S8:S19)</f>
        <v>0</v>
      </c>
      <c r="T20" s="20"/>
      <c r="U20" s="20">
        <f>SUM(U8:U19)</f>
        <v>0</v>
      </c>
      <c r="V20" s="40" t="str">
        <f t="shared" si="4"/>
        <v/>
      </c>
      <c r="W20" s="18"/>
      <c r="X20" s="6"/>
    </row>
    <row r="21" ht="12.75" customHeight="1" spans="1:24">
      <c r="A21" s="17" t="s">
        <v>1557</v>
      </c>
      <c r="B21" s="75"/>
      <c r="C21" s="75"/>
      <c r="D21" s="75"/>
      <c r="E21" s="72"/>
      <c r="F21" s="18"/>
      <c r="G21" s="18"/>
      <c r="H21" s="18"/>
      <c r="I21" s="47"/>
      <c r="J21" s="46"/>
      <c r="K21" s="46"/>
      <c r="L21" s="18"/>
      <c r="M21" s="47"/>
      <c r="N21" s="47"/>
      <c r="O21" s="18"/>
      <c r="P21" s="20"/>
      <c r="Q21" s="20">
        <f>R20</f>
        <v>0</v>
      </c>
      <c r="R21" s="20"/>
      <c r="S21" s="20"/>
      <c r="T21" s="20"/>
      <c r="U21" s="20"/>
      <c r="V21" s="40"/>
      <c r="W21" s="18"/>
      <c r="X21" s="6"/>
    </row>
    <row r="22" customHeight="1" spans="1:23">
      <c r="A22" s="21" t="s">
        <v>1558</v>
      </c>
      <c r="B22" s="13"/>
      <c r="C22" s="13"/>
      <c r="D22" s="13"/>
      <c r="E22" s="22"/>
      <c r="F22" s="21"/>
      <c r="G22" s="21"/>
      <c r="H22" s="21"/>
      <c r="I22" s="21"/>
      <c r="J22" s="24"/>
      <c r="K22" s="28"/>
      <c r="L22" s="28"/>
      <c r="M22" s="28"/>
      <c r="N22" s="28"/>
      <c r="O22" s="28"/>
      <c r="P22" s="28">
        <f>P20-P21</f>
        <v>0</v>
      </c>
      <c r="Q22" s="28">
        <f>Q20-Q21</f>
        <v>0</v>
      </c>
      <c r="R22" s="28"/>
      <c r="S22" s="87">
        <f>S20</f>
        <v>0</v>
      </c>
      <c r="T22" s="28"/>
      <c r="U22" s="87">
        <f>U20</f>
        <v>0</v>
      </c>
      <c r="V22" s="40" t="str">
        <f t="shared" si="4"/>
        <v/>
      </c>
      <c r="W22" s="195"/>
    </row>
    <row r="23" customHeight="1" spans="1:24">
      <c r="A23" s="7" t="str">
        <f>基本信息输入表!$K$6&amp;"填表人："&amp;基本信息输入表!$M$62</f>
        <v>产权持有单位填表人：刘亚鑫</v>
      </c>
      <c r="U23" s="7" t="str">
        <f>"评估人员："&amp;基本信息输入表!$Q$62</f>
        <v>评估人员：王庆国</v>
      </c>
      <c r="X23" s="7" t="s">
        <v>1347</v>
      </c>
    </row>
    <row r="24" customHeight="1" spans="1:1">
      <c r="A24" s="7" t="str">
        <f>"填表日期："&amp;YEAR(基本信息输入表!$O$62)&amp;"年"&amp;MONTH(基本信息输入表!$O$62)&amp;"月"&amp;DAY(基本信息输入表!$O$62)&amp;"日"</f>
        <v>填表日期：2025年2月22日</v>
      </c>
    </row>
  </sheetData>
  <mergeCells count="26">
    <mergeCell ref="A2:W2"/>
    <mergeCell ref="A3:W3"/>
    <mergeCell ref="A5:M5"/>
    <mergeCell ref="P6:Q6"/>
    <mergeCell ref="S6:U6"/>
    <mergeCell ref="A20:E20"/>
    <mergeCell ref="A21:E21"/>
    <mergeCell ref="A22:E22"/>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R6:R7"/>
    <mergeCell ref="V6:V7"/>
    <mergeCell ref="W6:W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5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8"/>
  <sheetViews>
    <sheetView showGridLines="0" workbookViewId="0">
      <selection activeCell="U622" sqref="U622"/>
    </sheetView>
  </sheetViews>
  <sheetFormatPr defaultColWidth="9" defaultRowHeight="12.75"/>
  <cols>
    <col min="1" max="1" width="1.5" style="682" customWidth="1"/>
    <col min="2" max="2" width="13.5" style="682" customWidth="1"/>
    <col min="3" max="3" width="15.7" style="682" customWidth="1"/>
    <col min="4" max="4" width="18.2" style="682" customWidth="1"/>
    <col min="5" max="5" width="17.2" style="682" customWidth="1"/>
    <col min="6" max="6" width="8.2" style="682" customWidth="1"/>
    <col min="7" max="7" width="4.7" style="682" customWidth="1"/>
    <col min="8" max="9" width="12.7" style="682" customWidth="1"/>
    <col min="10" max="11" width="9" style="682" customWidth="1"/>
    <col min="12" max="16384" width="9" style="682"/>
  </cols>
  <sheetData>
    <row r="1" ht="37.95" customHeight="1" spans="1:10">
      <c r="A1" s="683" t="s">
        <v>322</v>
      </c>
      <c r="B1" s="684"/>
      <c r="C1" s="684"/>
      <c r="D1" s="684"/>
      <c r="E1" s="684"/>
      <c r="F1" s="684"/>
      <c r="G1" s="684"/>
      <c r="H1" s="684"/>
      <c r="I1" s="684"/>
      <c r="J1" s="684"/>
    </row>
    <row r="2" s="681" customFormat="1" ht="12" spans="1:10">
      <c r="A2" s="685"/>
      <c r="B2" s="686" t="s">
        <v>323</v>
      </c>
      <c r="C2" s="687"/>
      <c r="D2" s="687"/>
      <c r="E2" s="687"/>
      <c r="F2" s="687"/>
      <c r="G2" s="688"/>
      <c r="H2" s="687"/>
      <c r="I2" s="687"/>
      <c r="J2" s="708"/>
    </row>
    <row r="3" s="681" customFormat="1" ht="12" spans="1:10">
      <c r="A3" s="689"/>
      <c r="B3" s="690" t="s">
        <v>324</v>
      </c>
      <c r="C3" s="690"/>
      <c r="D3" s="691"/>
      <c r="E3" s="692"/>
      <c r="F3" s="692"/>
      <c r="G3" s="693"/>
      <c r="H3" s="692"/>
      <c r="I3" s="692"/>
      <c r="J3" s="709"/>
    </row>
    <row r="4" s="681" customFormat="1" ht="12" spans="1:10">
      <c r="A4" s="694"/>
      <c r="B4" s="695" t="s">
        <v>325</v>
      </c>
      <c r="C4" s="696" t="s">
        <v>326</v>
      </c>
      <c r="D4" s="697" t="s">
        <v>327</v>
      </c>
      <c r="E4" s="698" t="s">
        <v>328</v>
      </c>
      <c r="F4" s="699"/>
      <c r="G4" s="699"/>
      <c r="H4" s="700"/>
      <c r="I4" s="700"/>
      <c r="J4" s="710"/>
    </row>
    <row r="5" s="681" customFormat="1" ht="12" spans="1:10">
      <c r="A5" s="701"/>
      <c r="B5" s="702"/>
      <c r="C5" s="702"/>
      <c r="D5" s="702"/>
      <c r="E5" s="702"/>
      <c r="F5" s="702"/>
      <c r="G5" s="702"/>
      <c r="H5" s="702"/>
      <c r="I5" s="702"/>
      <c r="J5" s="711"/>
    </row>
    <row r="6" s="681" customFormat="1" ht="12" spans="1:10">
      <c r="A6" s="701"/>
      <c r="B6" s="700"/>
      <c r="C6" s="700"/>
      <c r="D6" s="700"/>
      <c r="E6" s="696" t="s">
        <v>329</v>
      </c>
      <c r="F6" s="700"/>
      <c r="G6" s="700"/>
      <c r="H6" s="700"/>
      <c r="I6" s="700"/>
      <c r="J6" s="710"/>
    </row>
    <row r="7" s="681" customFormat="1" ht="12" spans="1:10">
      <c r="A7" s="701"/>
      <c r="B7" s="702"/>
      <c r="C7" s="698" t="s">
        <v>330</v>
      </c>
      <c r="D7" s="698" t="s">
        <v>331</v>
      </c>
      <c r="E7" s="698" t="s">
        <v>332</v>
      </c>
      <c r="F7" s="698"/>
      <c r="G7" s="698" t="s">
        <v>333</v>
      </c>
      <c r="H7" s="698"/>
      <c r="I7" s="698" t="s">
        <v>334</v>
      </c>
      <c r="J7" s="710"/>
    </row>
    <row r="8" s="681" customFormat="1" ht="12" spans="1:10">
      <c r="A8" s="701"/>
      <c r="B8" s="700"/>
      <c r="C8" s="700"/>
      <c r="D8" s="700"/>
      <c r="E8" s="698" t="s">
        <v>335</v>
      </c>
      <c r="F8" s="698"/>
      <c r="G8" s="698"/>
      <c r="H8" s="698"/>
      <c r="I8" s="698" t="s">
        <v>336</v>
      </c>
      <c r="J8" s="712"/>
    </row>
    <row r="9" s="681" customFormat="1" ht="12" spans="1:10">
      <c r="A9" s="701"/>
      <c r="B9" s="700"/>
      <c r="C9" s="700"/>
      <c r="D9" s="700"/>
      <c r="E9" s="698" t="s">
        <v>337</v>
      </c>
      <c r="F9" s="698"/>
      <c r="G9" s="702"/>
      <c r="H9" s="702"/>
      <c r="I9" s="696" t="s">
        <v>338</v>
      </c>
      <c r="J9" s="711"/>
    </row>
    <row r="10" s="681" customFormat="1" ht="12" spans="1:10">
      <c r="A10" s="701"/>
      <c r="B10" s="700"/>
      <c r="C10" s="700"/>
      <c r="D10" s="698" t="s">
        <v>339</v>
      </c>
      <c r="E10" s="698" t="s">
        <v>340</v>
      </c>
      <c r="F10" s="698"/>
      <c r="G10" s="698"/>
      <c r="H10" s="698"/>
      <c r="I10" s="696" t="s">
        <v>341</v>
      </c>
      <c r="J10" s="712"/>
    </row>
    <row r="11" s="681" customFormat="1" ht="12" spans="1:10">
      <c r="A11" s="701"/>
      <c r="B11" s="700"/>
      <c r="C11" s="700"/>
      <c r="D11" s="702"/>
      <c r="E11" s="698" t="s">
        <v>342</v>
      </c>
      <c r="F11" s="698"/>
      <c r="G11" s="698"/>
      <c r="H11" s="698"/>
      <c r="I11" s="696" t="s">
        <v>343</v>
      </c>
      <c r="J11" s="712"/>
    </row>
    <row r="12" s="681" customFormat="1" ht="12" spans="1:10">
      <c r="A12" s="701"/>
      <c r="B12" s="700"/>
      <c r="C12" s="700"/>
      <c r="D12" s="702"/>
      <c r="E12" s="698" t="s">
        <v>344</v>
      </c>
      <c r="F12" s="700"/>
      <c r="G12" s="698"/>
      <c r="H12" s="698"/>
      <c r="I12" s="696" t="s">
        <v>345</v>
      </c>
      <c r="J12" s="712"/>
    </row>
    <row r="13" s="681" customFormat="1" ht="12" spans="1:10">
      <c r="A13" s="701"/>
      <c r="B13" s="700"/>
      <c r="C13" s="702"/>
      <c r="D13" s="702"/>
      <c r="E13" s="696" t="s">
        <v>346</v>
      </c>
      <c r="F13" s="702"/>
      <c r="G13" s="702"/>
      <c r="H13" s="702"/>
      <c r="I13" s="696" t="s">
        <v>347</v>
      </c>
      <c r="J13" s="711"/>
    </row>
    <row r="14" s="681" customFormat="1" ht="12" spans="1:10">
      <c r="A14" s="701"/>
      <c r="B14" s="702"/>
      <c r="C14" s="702"/>
      <c r="D14" s="696" t="s">
        <v>348</v>
      </c>
      <c r="E14" s="702"/>
      <c r="F14" s="702"/>
      <c r="G14" s="698"/>
      <c r="H14" s="698"/>
      <c r="I14" s="696" t="s">
        <v>349</v>
      </c>
      <c r="J14" s="710"/>
    </row>
    <row r="15" s="681" customFormat="1" ht="12" spans="1:10">
      <c r="A15" s="701"/>
      <c r="B15" s="700"/>
      <c r="C15" s="700"/>
      <c r="D15" s="696" t="s">
        <v>350</v>
      </c>
      <c r="E15" s="702"/>
      <c r="F15" s="700"/>
      <c r="G15" s="698"/>
      <c r="H15" s="698"/>
      <c r="I15" s="696" t="s">
        <v>351</v>
      </c>
      <c r="J15" s="710"/>
    </row>
    <row r="16" s="681" customFormat="1" ht="12" spans="1:10">
      <c r="A16" s="701"/>
      <c r="B16" s="700"/>
      <c r="C16" s="700"/>
      <c r="D16" s="696" t="s">
        <v>352</v>
      </c>
      <c r="E16" s="702"/>
      <c r="F16" s="700"/>
      <c r="G16" s="698"/>
      <c r="H16" s="702"/>
      <c r="I16" s="696" t="s">
        <v>353</v>
      </c>
      <c r="J16" s="710"/>
    </row>
    <row r="17" s="681" customFormat="1" ht="12" spans="1:10">
      <c r="A17" s="701"/>
      <c r="B17" s="700"/>
      <c r="C17" s="702"/>
      <c r="D17" s="696" t="s">
        <v>354</v>
      </c>
      <c r="E17" s="702"/>
      <c r="F17" s="700"/>
      <c r="G17" s="698"/>
      <c r="H17" s="698"/>
      <c r="I17" s="696" t="s">
        <v>355</v>
      </c>
      <c r="J17" s="710"/>
    </row>
    <row r="18" s="681" customFormat="1" ht="12" spans="1:10">
      <c r="A18" s="701"/>
      <c r="B18" s="700"/>
      <c r="C18" s="700"/>
      <c r="D18" s="696" t="s">
        <v>356</v>
      </c>
      <c r="E18" s="702"/>
      <c r="F18" s="700"/>
      <c r="G18" s="698"/>
      <c r="H18" s="698"/>
      <c r="I18" s="696" t="s">
        <v>357</v>
      </c>
      <c r="J18" s="713"/>
    </row>
    <row r="19" s="681" customFormat="1" ht="12" spans="1:10">
      <c r="A19" s="701"/>
      <c r="B19" s="700"/>
      <c r="C19" s="700"/>
      <c r="D19" s="696" t="s">
        <v>358</v>
      </c>
      <c r="E19" s="702"/>
      <c r="F19" s="700"/>
      <c r="G19" s="698"/>
      <c r="H19" s="702"/>
      <c r="I19" s="696" t="s">
        <v>359</v>
      </c>
      <c r="J19" s="711"/>
    </row>
    <row r="20" s="681" customFormat="1" ht="12" spans="1:10">
      <c r="A20" s="701"/>
      <c r="B20" s="700"/>
      <c r="C20" s="700"/>
      <c r="D20" s="696" t="s">
        <v>360</v>
      </c>
      <c r="E20" s="698" t="s">
        <v>361</v>
      </c>
      <c r="F20" s="700"/>
      <c r="G20" s="698"/>
      <c r="H20" s="698"/>
      <c r="I20" s="702"/>
      <c r="J20" s="710"/>
    </row>
    <row r="21" s="681" customFormat="1" ht="12" spans="1:10">
      <c r="A21" s="701"/>
      <c r="B21" s="700"/>
      <c r="C21" s="700"/>
      <c r="D21" s="698"/>
      <c r="E21" s="698" t="s">
        <v>362</v>
      </c>
      <c r="F21" s="698"/>
      <c r="G21" s="698"/>
      <c r="H21" s="698"/>
      <c r="I21" s="698"/>
      <c r="J21" s="710"/>
    </row>
    <row r="22" s="681" customFormat="1" ht="12" spans="1:10">
      <c r="A22" s="701"/>
      <c r="B22" s="700"/>
      <c r="C22" s="700"/>
      <c r="D22" s="698"/>
      <c r="E22" s="698" t="s">
        <v>363</v>
      </c>
      <c r="F22" s="698"/>
      <c r="G22" s="698" t="s">
        <v>364</v>
      </c>
      <c r="H22" s="698"/>
      <c r="I22" s="698" t="s">
        <v>365</v>
      </c>
      <c r="J22" s="710"/>
    </row>
    <row r="23" s="681" customFormat="1" ht="12" spans="1:10">
      <c r="A23" s="701"/>
      <c r="B23" s="700"/>
      <c r="C23" s="700"/>
      <c r="D23" s="702"/>
      <c r="E23" s="698" t="s">
        <v>366</v>
      </c>
      <c r="F23" s="698"/>
      <c r="G23" s="698"/>
      <c r="H23" s="698"/>
      <c r="I23" s="698" t="s">
        <v>367</v>
      </c>
      <c r="J23" s="710"/>
    </row>
    <row r="24" s="681" customFormat="1" ht="12" spans="1:10">
      <c r="A24" s="701"/>
      <c r="B24" s="700"/>
      <c r="C24" s="700"/>
      <c r="D24" s="702"/>
      <c r="E24" s="698" t="s">
        <v>368</v>
      </c>
      <c r="F24" s="698"/>
      <c r="G24" s="698"/>
      <c r="H24" s="698"/>
      <c r="I24" s="696" t="s">
        <v>369</v>
      </c>
      <c r="J24" s="711"/>
    </row>
    <row r="25" s="681" customFormat="1" ht="12" spans="1:10">
      <c r="A25" s="701"/>
      <c r="B25" s="702"/>
      <c r="C25" s="700"/>
      <c r="D25" s="702"/>
      <c r="E25" s="698" t="s">
        <v>370</v>
      </c>
      <c r="F25" s="698"/>
      <c r="G25" s="698"/>
      <c r="H25" s="698"/>
      <c r="I25" s="696" t="s">
        <v>371</v>
      </c>
      <c r="J25" s="710"/>
    </row>
    <row r="26" s="681" customFormat="1" ht="12" spans="1:10">
      <c r="A26" s="701"/>
      <c r="B26" s="702"/>
      <c r="C26" s="702"/>
      <c r="D26" s="696" t="s">
        <v>372</v>
      </c>
      <c r="E26" s="698" t="s">
        <v>373</v>
      </c>
      <c r="F26" s="698"/>
      <c r="G26" s="698"/>
      <c r="H26" s="698"/>
      <c r="I26" s="698" t="s">
        <v>374</v>
      </c>
      <c r="J26" s="710"/>
    </row>
    <row r="27" s="681" customFormat="1" ht="12" spans="1:10">
      <c r="A27" s="701"/>
      <c r="B27" s="702"/>
      <c r="C27" s="702"/>
      <c r="D27" s="696" t="s">
        <v>375</v>
      </c>
      <c r="E27" s="698" t="s">
        <v>376</v>
      </c>
      <c r="F27" s="702"/>
      <c r="G27" s="698"/>
      <c r="H27" s="698"/>
      <c r="I27" s="696" t="s">
        <v>377</v>
      </c>
      <c r="J27" s="711"/>
    </row>
    <row r="28" s="681" customFormat="1" ht="12" spans="1:10">
      <c r="A28" s="701"/>
      <c r="B28" s="702"/>
      <c r="C28" s="702"/>
      <c r="D28" s="696" t="s">
        <v>378</v>
      </c>
      <c r="E28" s="703" t="s">
        <v>379</v>
      </c>
      <c r="F28" s="702"/>
      <c r="G28" s="698"/>
      <c r="H28" s="698"/>
      <c r="I28" s="696" t="s">
        <v>380</v>
      </c>
      <c r="J28" s="710"/>
    </row>
    <row r="29" s="681" customFormat="1" ht="12" spans="1:10">
      <c r="A29" s="701"/>
      <c r="B29" s="702"/>
      <c r="C29" s="702"/>
      <c r="D29" s="696" t="s">
        <v>381</v>
      </c>
      <c r="E29" s="703" t="s">
        <v>382</v>
      </c>
      <c r="F29" s="702"/>
      <c r="G29" s="700"/>
      <c r="H29" s="700"/>
      <c r="I29" s="696" t="s">
        <v>383</v>
      </c>
      <c r="J29" s="710"/>
    </row>
    <row r="30" s="681" customFormat="1" ht="12" spans="1:10">
      <c r="A30" s="701"/>
      <c r="B30" s="702"/>
      <c r="C30" s="702"/>
      <c r="D30" s="698"/>
      <c r="E30" s="703" t="s">
        <v>384</v>
      </c>
      <c r="F30" s="702"/>
      <c r="G30" s="702"/>
      <c r="H30" s="702"/>
      <c r="I30" s="702"/>
      <c r="J30" s="710"/>
    </row>
    <row r="31" s="681" customFormat="1" ht="12" spans="1:10">
      <c r="A31" s="701"/>
      <c r="B31" s="700"/>
      <c r="C31" s="702"/>
      <c r="D31" s="698"/>
      <c r="E31" s="704" t="s">
        <v>385</v>
      </c>
      <c r="F31" s="702"/>
      <c r="G31" s="700"/>
      <c r="H31" s="700"/>
      <c r="I31" s="700"/>
      <c r="J31" s="710"/>
    </row>
    <row r="32" s="681" customFormat="1" ht="12" spans="1:10">
      <c r="A32" s="701"/>
      <c r="B32" s="702"/>
      <c r="C32" s="705"/>
      <c r="D32" s="698"/>
      <c r="E32" s="698"/>
      <c r="F32" s="698"/>
      <c r="G32" s="700"/>
      <c r="H32" s="700"/>
      <c r="I32" s="700"/>
      <c r="J32" s="710"/>
    </row>
    <row r="33" s="681" customFormat="1" ht="12" spans="1:10">
      <c r="A33" s="701"/>
      <c r="B33" s="700"/>
      <c r="C33" s="702"/>
      <c r="D33" s="698"/>
      <c r="E33" s="698"/>
      <c r="F33" s="698"/>
      <c r="G33" s="700"/>
      <c r="H33" s="700"/>
      <c r="I33" s="700"/>
      <c r="J33" s="710"/>
    </row>
    <row r="34" s="681" customFormat="1" ht="14.25" customHeight="1" spans="1:10">
      <c r="A34" s="701"/>
      <c r="B34" s="700"/>
      <c r="C34" s="700"/>
      <c r="D34" s="696" t="s">
        <v>386</v>
      </c>
      <c r="E34" s="698"/>
      <c r="F34" s="698"/>
      <c r="G34" s="700"/>
      <c r="H34" s="700"/>
      <c r="I34" s="700"/>
      <c r="J34" s="710"/>
    </row>
    <row r="35" s="681" customFormat="1" ht="14.25" customHeight="1" spans="1:10">
      <c r="A35" s="701"/>
      <c r="B35" s="700"/>
      <c r="C35" s="702"/>
      <c r="D35" s="696" t="s">
        <v>387</v>
      </c>
      <c r="E35" s="702"/>
      <c r="F35" s="702"/>
      <c r="G35" s="700"/>
      <c r="H35" s="700"/>
      <c r="I35" s="700"/>
      <c r="J35" s="710"/>
    </row>
    <row r="36" s="681" customFormat="1" ht="14.25" customHeight="1" spans="1:10">
      <c r="A36" s="701"/>
      <c r="B36" s="700"/>
      <c r="C36" s="700"/>
      <c r="D36" s="698" t="s">
        <v>388</v>
      </c>
      <c r="E36" s="698"/>
      <c r="F36" s="698"/>
      <c r="G36" s="700"/>
      <c r="H36" s="700"/>
      <c r="I36" s="700"/>
      <c r="J36" s="710"/>
    </row>
    <row r="37" s="681" customFormat="1" ht="14.25" customHeight="1" spans="1:10">
      <c r="A37" s="701"/>
      <c r="B37" s="700"/>
      <c r="C37" s="700"/>
      <c r="D37" s="696" t="s">
        <v>389</v>
      </c>
      <c r="E37" s="698"/>
      <c r="F37" s="698"/>
      <c r="G37" s="700"/>
      <c r="H37" s="700"/>
      <c r="I37" s="700"/>
      <c r="J37" s="710"/>
    </row>
    <row r="38" s="681" customFormat="1" ht="14.25" customHeight="1" spans="1:10">
      <c r="A38" s="701"/>
      <c r="B38" s="702"/>
      <c r="C38" s="702"/>
      <c r="D38" s="696" t="s">
        <v>390</v>
      </c>
      <c r="E38" s="702"/>
      <c r="F38" s="702"/>
      <c r="G38" s="700"/>
      <c r="H38" s="700"/>
      <c r="I38" s="700"/>
      <c r="J38" s="710"/>
    </row>
    <row r="39" s="681" customFormat="1" ht="14.25" customHeight="1" spans="1:10">
      <c r="A39" s="701"/>
      <c r="B39" s="702"/>
      <c r="C39" s="702"/>
      <c r="D39" s="696" t="s">
        <v>391</v>
      </c>
      <c r="E39" s="702"/>
      <c r="F39" s="702"/>
      <c r="G39" s="700"/>
      <c r="H39" s="700"/>
      <c r="I39" s="700"/>
      <c r="J39" s="710"/>
    </row>
    <row r="40" s="681" customFormat="1" ht="14.25" customHeight="1" spans="1:10">
      <c r="A40" s="701"/>
      <c r="B40" s="700"/>
      <c r="C40" s="700"/>
      <c r="D40" s="696" t="s">
        <v>392</v>
      </c>
      <c r="E40" s="850" t="s">
        <v>393</v>
      </c>
      <c r="F40" s="696"/>
      <c r="G40" s="700"/>
      <c r="H40" s="700"/>
      <c r="I40" s="700"/>
      <c r="J40" s="710"/>
    </row>
    <row r="41" s="681" customFormat="1" ht="14.25" customHeight="1" spans="1:10">
      <c r="A41" s="701"/>
      <c r="B41" s="700"/>
      <c r="C41" s="700"/>
      <c r="D41" s="698"/>
      <c r="E41" s="850" t="s">
        <v>394</v>
      </c>
      <c r="F41" s="696"/>
      <c r="G41" s="700"/>
      <c r="H41" s="700"/>
      <c r="I41" s="700"/>
      <c r="J41" s="710"/>
    </row>
    <row r="42" s="681" customFormat="1" ht="12" spans="1:10">
      <c r="A42" s="701"/>
      <c r="B42" s="700"/>
      <c r="C42" s="700"/>
      <c r="D42" s="698"/>
      <c r="E42" s="850" t="s">
        <v>395</v>
      </c>
      <c r="F42" s="696"/>
      <c r="G42" s="700"/>
      <c r="H42" s="700"/>
      <c r="I42" s="700"/>
      <c r="J42" s="710"/>
    </row>
    <row r="43" s="681" customFormat="1" ht="12" spans="1:10">
      <c r="A43" s="701"/>
      <c r="B43" s="700"/>
      <c r="C43" s="700"/>
      <c r="D43" s="698"/>
      <c r="E43" s="850" t="s">
        <v>396</v>
      </c>
      <c r="F43" s="696"/>
      <c r="G43" s="700"/>
      <c r="H43" s="700"/>
      <c r="I43" s="700"/>
      <c r="J43" s="710"/>
    </row>
    <row r="44" s="681" customFormat="1" ht="12" spans="1:10">
      <c r="A44" s="701"/>
      <c r="B44" s="700"/>
      <c r="C44" s="700"/>
      <c r="D44" s="698"/>
      <c r="E44" s="698"/>
      <c r="F44" s="698"/>
      <c r="G44" s="700"/>
      <c r="H44" s="700"/>
      <c r="I44" s="700"/>
      <c r="J44" s="710"/>
    </row>
    <row r="45" s="681" customFormat="1" ht="12" spans="1:10">
      <c r="A45" s="701"/>
      <c r="B45" s="700"/>
      <c r="C45" s="696"/>
      <c r="D45" s="696" t="s">
        <v>397</v>
      </c>
      <c r="E45" s="696" t="s">
        <v>398</v>
      </c>
      <c r="F45" s="700"/>
      <c r="G45" s="700"/>
      <c r="H45" s="700"/>
      <c r="I45" s="700"/>
      <c r="J45" s="710"/>
    </row>
    <row r="46" s="681" customFormat="1" ht="12" spans="1:10">
      <c r="A46" s="701"/>
      <c r="B46" s="700"/>
      <c r="C46" s="702"/>
      <c r="D46" s="698"/>
      <c r="E46" s="696" t="s">
        <v>399</v>
      </c>
      <c r="F46" s="700"/>
      <c r="G46" s="700"/>
      <c r="H46" s="700"/>
      <c r="I46" s="700"/>
      <c r="J46" s="710"/>
    </row>
    <row r="47" s="681" customFormat="1" ht="12" spans="1:10">
      <c r="A47" s="701"/>
      <c r="B47" s="700"/>
      <c r="C47" s="702"/>
      <c r="D47" s="698"/>
      <c r="E47" s="696" t="s">
        <v>400</v>
      </c>
      <c r="F47" s="700"/>
      <c r="G47" s="700"/>
      <c r="H47" s="700"/>
      <c r="I47" s="700"/>
      <c r="J47" s="710"/>
    </row>
    <row r="48" s="681" customFormat="1" ht="12" spans="1:10">
      <c r="A48" s="701"/>
      <c r="B48" s="700"/>
      <c r="C48" s="702"/>
      <c r="D48" s="698"/>
      <c r="E48" s="696" t="s">
        <v>401</v>
      </c>
      <c r="F48" s="700"/>
      <c r="G48" s="700"/>
      <c r="H48" s="700"/>
      <c r="I48" s="700"/>
      <c r="J48" s="710"/>
    </row>
    <row r="49" s="681" customFormat="1" ht="12" spans="1:10">
      <c r="A49" s="701"/>
      <c r="B49" s="700"/>
      <c r="C49" s="702"/>
      <c r="D49" s="698"/>
      <c r="E49" s="696" t="s">
        <v>402</v>
      </c>
      <c r="F49" s="700"/>
      <c r="G49" s="700"/>
      <c r="H49" s="700"/>
      <c r="I49" s="700"/>
      <c r="J49" s="710"/>
    </row>
    <row r="50" s="681" customFormat="1" ht="12" spans="1:10">
      <c r="A50" s="701"/>
      <c r="B50" s="700"/>
      <c r="C50" s="702"/>
      <c r="D50" s="698"/>
      <c r="E50" s="696" t="s">
        <v>403</v>
      </c>
      <c r="F50" s="700"/>
      <c r="G50" s="700"/>
      <c r="H50" s="700"/>
      <c r="I50" s="700"/>
      <c r="J50" s="710"/>
    </row>
    <row r="51" s="681" customFormat="1" ht="12" spans="1:10">
      <c r="A51" s="701"/>
      <c r="B51" s="700"/>
      <c r="C51" s="702"/>
      <c r="D51" s="698"/>
      <c r="E51" s="696" t="s">
        <v>404</v>
      </c>
      <c r="F51" s="700"/>
      <c r="G51" s="700"/>
      <c r="H51" s="700"/>
      <c r="I51" s="700"/>
      <c r="J51" s="710"/>
    </row>
    <row r="52" s="681" customFormat="1" ht="12" spans="1:10">
      <c r="A52" s="701"/>
      <c r="B52" s="700"/>
      <c r="C52" s="702"/>
      <c r="D52" s="698"/>
      <c r="E52" s="696" t="s">
        <v>405</v>
      </c>
      <c r="F52" s="700"/>
      <c r="G52" s="700"/>
      <c r="H52" s="700"/>
      <c r="I52" s="700"/>
      <c r="J52" s="711"/>
    </row>
    <row r="53" s="681" customFormat="1" ht="12" spans="1:10">
      <c r="A53" s="707"/>
      <c r="B53" s="700"/>
      <c r="C53" s="702"/>
      <c r="D53" s="698"/>
      <c r="E53" s="696" t="s">
        <v>406</v>
      </c>
      <c r="F53" s="700"/>
      <c r="G53" s="700"/>
      <c r="H53" s="702"/>
      <c r="I53" s="702"/>
      <c r="J53" s="711"/>
    </row>
    <row r="54" s="681" customFormat="1" ht="12" spans="1:10">
      <c r="A54" s="707"/>
      <c r="B54" s="700"/>
      <c r="C54" s="700"/>
      <c r="D54" s="696" t="s">
        <v>407</v>
      </c>
      <c r="E54" s="696" t="s">
        <v>408</v>
      </c>
      <c r="F54" s="702"/>
      <c r="G54" s="700"/>
      <c r="H54" s="702"/>
      <c r="I54" s="702"/>
      <c r="J54" s="711"/>
    </row>
    <row r="55" s="681" customFormat="1" ht="12" spans="1:10">
      <c r="A55" s="707"/>
      <c r="B55" s="700"/>
      <c r="C55" s="700"/>
      <c r="D55" s="698"/>
      <c r="E55" s="696" t="s">
        <v>409</v>
      </c>
      <c r="F55" s="702"/>
      <c r="G55" s="700"/>
      <c r="H55" s="702"/>
      <c r="I55" s="702"/>
      <c r="J55" s="711"/>
    </row>
    <row r="56" s="681" customFormat="1" ht="12" spans="1:10">
      <c r="A56" s="707"/>
      <c r="B56" s="700"/>
      <c r="C56" s="702"/>
      <c r="D56" s="702"/>
      <c r="E56" s="696" t="s">
        <v>410</v>
      </c>
      <c r="F56" s="702"/>
      <c r="G56" s="700"/>
      <c r="H56" s="702"/>
      <c r="I56" s="702"/>
      <c r="J56" s="710"/>
    </row>
    <row r="57" s="681" customFormat="1" ht="12" spans="1:10">
      <c r="A57" s="701"/>
      <c r="B57" s="700"/>
      <c r="C57" s="698"/>
      <c r="D57" s="696" t="s">
        <v>411</v>
      </c>
      <c r="E57" s="698"/>
      <c r="F57" s="702"/>
      <c r="G57" s="700"/>
      <c r="H57" s="700"/>
      <c r="I57" s="700"/>
      <c r="J57" s="710"/>
    </row>
    <row r="58" s="681" customFormat="1" ht="12" spans="1:10">
      <c r="A58" s="701"/>
      <c r="B58" s="700"/>
      <c r="C58" s="698"/>
      <c r="D58" s="698" t="s">
        <v>412</v>
      </c>
      <c r="E58" s="698"/>
      <c r="F58" s="700"/>
      <c r="G58" s="700"/>
      <c r="H58" s="700"/>
      <c r="I58" s="700"/>
      <c r="J58" s="711"/>
    </row>
    <row r="59" s="681" customFormat="1" ht="12" spans="1:10">
      <c r="A59" s="701"/>
      <c r="B59" s="700"/>
      <c r="C59" s="698"/>
      <c r="D59" s="698" t="s">
        <v>413</v>
      </c>
      <c r="E59" s="698"/>
      <c r="F59" s="700"/>
      <c r="G59" s="700"/>
      <c r="H59" s="700"/>
      <c r="I59" s="700"/>
      <c r="J59" s="711"/>
    </row>
    <row r="60" s="681" customFormat="1" ht="12" spans="1:10">
      <c r="A60" s="707"/>
      <c r="B60" s="700"/>
      <c r="C60" s="698"/>
      <c r="D60" s="696" t="s">
        <v>414</v>
      </c>
      <c r="E60" s="698"/>
      <c r="F60" s="700"/>
      <c r="G60" s="700"/>
      <c r="H60" s="702"/>
      <c r="I60" s="702"/>
      <c r="J60" s="711"/>
    </row>
    <row r="61" s="681" customFormat="1" ht="12" spans="1:10">
      <c r="A61" s="707"/>
      <c r="B61" s="700"/>
      <c r="C61" s="698"/>
      <c r="D61" s="696" t="s">
        <v>415</v>
      </c>
      <c r="E61" s="696" t="s">
        <v>416</v>
      </c>
      <c r="F61" s="700"/>
      <c r="G61" s="700"/>
      <c r="H61" s="702"/>
      <c r="I61" s="702"/>
      <c r="J61" s="711"/>
    </row>
    <row r="62" s="681" customFormat="1" ht="12" spans="1:10">
      <c r="A62" s="707"/>
      <c r="B62" s="700"/>
      <c r="C62" s="698"/>
      <c r="D62" s="702"/>
      <c r="E62" s="850" t="s">
        <v>417</v>
      </c>
      <c r="F62" s="702"/>
      <c r="G62" s="700"/>
      <c r="H62" s="702"/>
      <c r="I62" s="702"/>
      <c r="J62" s="711"/>
    </row>
    <row r="63" s="681" customFormat="1" ht="12" spans="1:10">
      <c r="A63" s="707"/>
      <c r="B63" s="702"/>
      <c r="C63" s="698"/>
      <c r="D63" s="698"/>
      <c r="E63" s="696" t="s">
        <v>418</v>
      </c>
      <c r="F63" s="702"/>
      <c r="G63" s="700"/>
      <c r="H63" s="702"/>
      <c r="I63" s="702"/>
      <c r="J63" s="711"/>
    </row>
    <row r="64" s="681" customFormat="1" ht="12" spans="1:10">
      <c r="A64" s="707"/>
      <c r="B64" s="702"/>
      <c r="C64" s="696" t="s">
        <v>419</v>
      </c>
      <c r="D64" s="696" t="s">
        <v>420</v>
      </c>
      <c r="E64" s="698"/>
      <c r="F64" s="702"/>
      <c r="G64" s="702"/>
      <c r="H64" s="702"/>
      <c r="I64" s="702"/>
      <c r="J64" s="711"/>
    </row>
    <row r="65" s="681" customFormat="1" ht="12" spans="1:10">
      <c r="A65" s="707"/>
      <c r="B65" s="702"/>
      <c r="C65" s="698"/>
      <c r="D65" s="696" t="s">
        <v>421</v>
      </c>
      <c r="E65" s="698"/>
      <c r="F65" s="700"/>
      <c r="G65" s="702"/>
      <c r="H65" s="702"/>
      <c r="I65" s="702"/>
      <c r="J65" s="711"/>
    </row>
    <row r="66" s="681" customFormat="1" ht="12" spans="1:10">
      <c r="A66" s="707"/>
      <c r="B66" s="702"/>
      <c r="C66" s="702"/>
      <c r="D66" s="696" t="s">
        <v>422</v>
      </c>
      <c r="E66" s="698"/>
      <c r="F66" s="702"/>
      <c r="G66" s="702"/>
      <c r="H66" s="702"/>
      <c r="I66" s="702"/>
      <c r="J66" s="711"/>
    </row>
    <row r="67" s="681" customFormat="1" ht="12" spans="1:10">
      <c r="A67" s="707"/>
      <c r="B67" s="702"/>
      <c r="C67" s="698"/>
      <c r="D67" s="696" t="s">
        <v>423</v>
      </c>
      <c r="E67" s="702"/>
      <c r="F67" s="702"/>
      <c r="G67" s="702"/>
      <c r="H67" s="702"/>
      <c r="I67" s="702"/>
      <c r="J67" s="711"/>
    </row>
    <row r="68" s="681" customFormat="1" ht="12" spans="1:10">
      <c r="A68" s="714"/>
      <c r="B68" s="715"/>
      <c r="C68" s="716"/>
      <c r="D68" s="717" t="s">
        <v>424</v>
      </c>
      <c r="E68" s="716"/>
      <c r="F68" s="715"/>
      <c r="G68" s="715"/>
      <c r="H68" s="715"/>
      <c r="I68" s="715"/>
      <c r="J68" s="718"/>
    </row>
  </sheetData>
  <mergeCells count="2">
    <mergeCell ref="A1:J1"/>
    <mergeCell ref="B3:C3"/>
  </mergeCells>
  <hyperlinks>
    <hyperlink ref="B2" location="基本信息输入表!A1" display="基本信息输入表"/>
    <hyperlink ref="B3" location="填表说明!B2" display="填表说明（填表前请先阅读）"/>
    <hyperlink ref="B4" location="企业基本情况表!A1" display=" "/>
    <hyperlink ref="C4" location="资产负债表!A1" display="资产负债表"/>
    <hyperlink ref="D4" location="'1-汇总表'!A1" display="汇总表"/>
    <hyperlink ref="E4" location="'2-分类汇总'!A1" display="分类汇总表"/>
    <hyperlink ref="C7" location="'3-流动汇总'!A1" display="流动资产"/>
    <hyperlink ref="D7" location="'表3-1货币汇总表'!A1" display="货币资金"/>
    <hyperlink ref="E7" location="'3-1-1现金'!A1" display="现金"/>
    <hyperlink ref="G7" location="'5-流动负债汇总'!A1" display="流动负债"/>
    <hyperlink ref="I7" location="'5-1短期借款'!A1" display="短期借款"/>
    <hyperlink ref="E8" location="'3-1-2银行存款'!A1" display="银行存款"/>
    <hyperlink ref="I8" location="'5-2交易性金融负债'!A1" display="交易性金融负债"/>
    <hyperlink ref="E9" location="'3-1-3其他货币资金'!A1" display="其他货币资金"/>
    <hyperlink ref="I10" location="'5-4应付票据'!A1" display="应付票据"/>
    <hyperlink ref="D10" location="'3-2交易性金融资产汇总'!A1" display="交易性金融资产"/>
    <hyperlink ref="E10" location="'3-2-1交易性-股票'!A1" display="股票投资"/>
    <hyperlink ref="I11" location="'5-5应付账款'!A1" display="应付账款"/>
    <hyperlink ref="E11" location="'3-2-2交易性-债券'!A1" display="债券投资"/>
    <hyperlink ref="I12" location="'5-6预收款项'!A1" display="预收款项"/>
    <hyperlink ref="E12" location="'3-2-3交易性-基金'!A1" display="基金投资"/>
    <hyperlink ref="I14" location="'5-8应付职工薪酬'!A1" display="应付职工薪酬"/>
    <hyperlink ref="D15" location="'3-4应收票据'!A1" display="应收票据"/>
    <hyperlink ref="I15" location="'5-9应交税费'!A1" display="应交税费"/>
    <hyperlink ref="D16" location="'3-5应收账款'!A1" display="应收账款"/>
    <hyperlink ref="D18" location="'3-7预付款项'!A1" display="预付款项"/>
    <hyperlink ref="I17" location="'5-11持有待售负债'!A1" display="持有待售负债"/>
    <hyperlink ref="D17" location="'3-6应收账款融资'!A1" display="应收账款融资"/>
    <hyperlink ref="I16" location="'5-10其他应付款'!A1" display="其他应付款"/>
    <hyperlink ref="I18" location="'5-11一年到期非流动负债'!A1" display="一年内到期的非流动负债"/>
    <hyperlink ref="D19" location="'3-8其他应收款'!A1" display="其他应收款"/>
    <hyperlink ref="I19" location="'5-13其他流动负债'!A1" display="其他流动负债"/>
    <hyperlink ref="E20" location="'3-9-1材料采购（在途物资）'!A1" display="材料采购（在途物资）"/>
    <hyperlink ref="E21" location="'3-9-2原材料'!A1" display="原材料"/>
    <hyperlink ref="E22" location="'3-9-3在库周转材料'!A1" display="在库周转材料"/>
    <hyperlink ref="G22" location="'6-非流动负债汇总 '!A1" display="非流动负债"/>
    <hyperlink ref="I22" location="'6-1长期借款'!A1" display="长期借款"/>
    <hyperlink ref="E23" location="'3-9-4委托加工物资'!A1" display="委托加工物资"/>
    <hyperlink ref="I23" location="'6-2应付债券'!A1" display="应付债券"/>
    <hyperlink ref="E24" location="'3-9-5产成品（库存商品）'!A1" display="产成品（库存商品）"/>
    <hyperlink ref="I25" location="'6-4长期应付款'!A1" display="长期应付款"/>
    <hyperlink ref="E25" location="'3-9-6在产品（自制半成品）'!A1" display="在产品（自制半成品）"/>
    <hyperlink ref="E26" location="'3-9-7发出商品'!A1" display="发出商品"/>
    <hyperlink ref="I26" location="'6-5预计负债'!A1" display="预计负债"/>
    <hyperlink ref="E27" location="'3-9-8在用周转材料'!A1" display="在用周转材料"/>
    <hyperlink ref="I28" location="'6-7递延所得税负债'!A1" display="递延所得税负债"/>
    <hyperlink ref="D28" location="'3-12一年到期非流动资产'!A1" display="一年到期非流动资产"/>
    <hyperlink ref="E28" location="'3-9-9开发产品'!A1" display="开发产品"/>
    <hyperlink ref="I29" location="'6-8其他非流动负债'!A1" display="其他非流动负债"/>
    <hyperlink ref="D29" location="'3-13其他流动资产'!A1" display="其他流动资产"/>
    <hyperlink ref="E29" location="'3-9-10开发成本'!A1" display="开发成本"/>
    <hyperlink ref="E30" location="'3-9-11消耗性生物资产'!A1" display="消耗性生物资产"/>
    <hyperlink ref="E31" location="'3-9-12工程施工'!A1" display="工程施工"/>
    <hyperlink ref="D34" location="'4-1债权投资'!A1" display="债权投资"/>
    <hyperlink ref="D36" location="'4-3长期应收'!A1" display="长期应收"/>
    <hyperlink ref="D37" location="'4-4长期股权投资'!A1" display="长期股权投资"/>
    <hyperlink ref="D40" location="'4-7投资性房地产汇总'!A1" display="投资性房地产"/>
    <hyperlink ref="E40" location="'4-5-1投资性房地产（成本计量）'!A1" display="投资性房地产（成本计量）"/>
    <hyperlink ref="E41" location="'4-5-2投资性房地产（公允计量）'!A1" display="投资性房地产（公允计量）"/>
    <hyperlink ref="E42" location="'4-5-3投资性地产（成本计量）'!A1" display="投资性地产（成本计量）"/>
    <hyperlink ref="E43" location="'4-5-4投资性地产(公允计量）'!A1" display="投资性地产(公允计量）"/>
    <hyperlink ref="D45" location="'4-8固定资产汇总'!A1" display="固定资产"/>
    <hyperlink ref="E45" location="'4-8-1房屋建筑物'!A1" display="房屋建筑物"/>
    <hyperlink ref="E46" location="'4-8-2构筑物'!A1" display="构筑物及其他辅助设施"/>
    <hyperlink ref="E47" location="'4-8-3管道沟槽'!A1" display="管道及沟槽"/>
    <hyperlink ref="E48" location="'4-8-4井巷工程'!A1" display="井巷工程"/>
    <hyperlink ref="E49" location="'4-8-5机器设备'!A1" display="机器设备"/>
    <hyperlink ref="E50" location="'4-8-6车辆'!A1" display="车辆"/>
    <hyperlink ref="E51" location="'4-8-7电子设备'!A1" display="电子设备"/>
    <hyperlink ref="E52" location="'4-8-8土地'!A1" display="土地"/>
    <hyperlink ref="E53" location="'4-8-9船舶'!A1" display="船舶"/>
    <hyperlink ref="D54" location="'4-9在建工程汇总'!A1" display="在建工程"/>
    <hyperlink ref="E54" location="'4-9-1在建（土建）'!A1" display="在建工程-土建工程"/>
    <hyperlink ref="E55" location="'4-9-2在建（设备）'!A1" display="在建工程-设备安装工程"/>
    <hyperlink ref="D57" location="'4-9-4工程物资'!A1" display="工程物资"/>
    <hyperlink ref="D58" location="'4-10生产性生物资产'!A1" display="生产性生物资产"/>
    <hyperlink ref="D59" location="'4-11油气资产'!A1" display="油气资产"/>
    <hyperlink ref="D61" location="'4-13无形资产汇总'!A1" display="无形资产"/>
    <hyperlink ref="E61" location="'4-13-1无形-土地'!A1" display="无形－土地"/>
    <hyperlink ref="E62" location="'4-13-2无形-矿业权'!A1" display="无形-矿业权"/>
    <hyperlink ref="E63" location="'4-13-3无形-其他'!A1" display="无形－其他"/>
    <hyperlink ref="D64" location="'4-14开发支出'!A1" display="开发支出"/>
    <hyperlink ref="D65" location="'4-15商誉'!A1" display="商誉"/>
    <hyperlink ref="D66" location="'4-16长期待摊费用'!A1" display="长期待摊费用"/>
    <hyperlink ref="D67" location="'4-17递延所得税资产'!A1" display="递延所得税资产"/>
    <hyperlink ref="D68" location="'4-18其他非流动资产'!A1" display="其他非流动资产"/>
    <hyperlink ref="E6" location="'表3-1货币汇总表'!A1" display="货币汇总表"/>
    <hyperlink ref="E13" location="'3-2-4交易性-其他'!A1" display="其他投资"/>
    <hyperlink ref="D14" location="'3-3衍生金融资产'!A1" display="衍生金融资产"/>
    <hyperlink ref="D20" location="'3-9存货汇总'!A1" display="存货汇总"/>
    <hyperlink ref="D26" location="'3-10合同资产'!A1" display="合同资产"/>
    <hyperlink ref="D27" location="'3-11持有待售资产'!A1" display="持有待售资产"/>
    <hyperlink ref="D35" location="'4-2其他债权投资'!A1" display="其他债权投资"/>
    <hyperlink ref="D38" location="'4-5其他权益工具投资'!A1" display="其他权益工具投资"/>
    <hyperlink ref="D39" location="'4-6其他非流动金融资产'!A1" display="其他非流动金融资产"/>
    <hyperlink ref="E56" location="'4-9-3在建（待摊投资）'!A1" display="在建工程－待摊投资"/>
    <hyperlink ref="D60" location="'4-12使用权资产'!A1" display="使用权资产"/>
    <hyperlink ref="C64" location="'4-非流动资产汇总'!A1" display="非流动资产"/>
    <hyperlink ref="I9" location="'5-3衍生金融负债'!A1" display="衍生金融负债"/>
    <hyperlink ref="I13" location="'5-7合同负债'!A1" display="合同负债"/>
    <hyperlink ref="I18:J18" location="'5-12一年内到期非流动负债'!A1" display="一年内到期的非流动负债"/>
    <hyperlink ref="I24" location="'6-3租赁负债'!A1" display="租赁负债"/>
    <hyperlink ref="I27" location="'6-6递延收益'!A1" display="递延收益"/>
    <hyperlink ref="E40:F40" location="'4-7-1投资性房地产（成本计量）'!A1" display="投资性房地产（成本计量）"/>
    <hyperlink ref="E41:F41" location="'4-7-2投资性房地产（公允计量）'!A1" display="投资性房地产（公允计量）"/>
    <hyperlink ref="E42:F42" location="'4-7-3投资性地产（成本计量）'!A1" display="投资性地产（成本计量）"/>
    <hyperlink ref="E43:F43" location="'4-7-4投资性地产（公允计量）'!A1" display="投资性地产(公允计量）"/>
  </hyperlinks>
  <pageMargins left="0.747916666666667" right="0.747916666666667" top="0.786805555555556" bottom="0.196527777777778" header="0" footer="0"/>
  <pageSetup paperSize="9" scale="71" orientation="portrait"/>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U622" sqref="U622"/>
    </sheetView>
  </sheetViews>
  <sheetFormatPr defaultColWidth="15" defaultRowHeight="12.75"/>
  <cols>
    <col min="1" max="16384" width="15" style="197"/>
  </cols>
  <sheetData/>
  <pageMargins left="0.75" right="0.75" top="1" bottom="1" header="0.5" footer="0.5"/>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showGridLines="0" zoomScale="96" zoomScaleNormal="96" topLeftCell="B1" workbookViewId="0">
      <selection activeCell="U622" sqref="U622"/>
    </sheetView>
  </sheetViews>
  <sheetFormatPr defaultColWidth="9" defaultRowHeight="15.75" customHeight="1"/>
  <cols>
    <col min="1" max="1" width="4.7" style="7" customWidth="1"/>
    <col min="2" max="3" width="11.2" style="7" customWidth="1"/>
    <col min="4" max="4" width="9" style="7" customWidth="1"/>
    <col min="5" max="6" width="10.5" style="7" customWidth="1"/>
    <col min="7" max="12" width="5.2" style="7" customWidth="1"/>
    <col min="13" max="13" width="8" style="7" customWidth="1"/>
    <col min="14" max="16" width="15.7" style="7" customWidth="1"/>
    <col min="17" max="17" width="8.2" style="7" customWidth="1"/>
    <col min="18" max="19" width="9" style="7" customWidth="1"/>
    <col min="20" max="16384" width="9" style="7"/>
  </cols>
  <sheetData>
    <row r="1" customHeight="1" spans="1:1">
      <c r="A1" s="8" t="s">
        <v>0</v>
      </c>
    </row>
    <row r="2" s="5" customFormat="1" ht="30" customHeight="1" spans="1:18">
      <c r="A2" s="9" t="s">
        <v>1559</v>
      </c>
      <c r="B2" s="9"/>
      <c r="C2" s="9"/>
      <c r="D2" s="9"/>
      <c r="E2" s="9"/>
      <c r="F2" s="9"/>
      <c r="G2" s="9"/>
      <c r="H2" s="9"/>
      <c r="I2" s="9"/>
      <c r="J2" s="9"/>
      <c r="K2" s="9"/>
      <c r="L2" s="9"/>
      <c r="M2" s="9"/>
      <c r="N2" s="9"/>
      <c r="O2" s="9"/>
      <c r="P2" s="9"/>
      <c r="Q2" s="9"/>
      <c r="R2" s="9"/>
    </row>
    <row r="3" customHeight="1" spans="1:1">
      <c r="A3" s="6" t="str">
        <f>"评估基准日："&amp;TEXT(基本信息输入表!M7,"yyyy年mm月dd日")</f>
        <v>评估基准日：2025年02月20日</v>
      </c>
    </row>
    <row r="4" ht="14.25" customHeight="1" spans="1:17">
      <c r="A4" s="6"/>
      <c r="B4" s="6"/>
      <c r="C4" s="6"/>
      <c r="D4" s="6"/>
      <c r="E4" s="6"/>
      <c r="F4" s="6"/>
      <c r="G4" s="6"/>
      <c r="H4" s="6"/>
      <c r="I4" s="6"/>
      <c r="J4" s="6"/>
      <c r="K4" s="6"/>
      <c r="L4" s="6"/>
      <c r="M4" s="6"/>
      <c r="N4" s="6"/>
      <c r="O4" s="6"/>
      <c r="P4" s="6"/>
      <c r="Q4" s="11" t="s">
        <v>1560</v>
      </c>
    </row>
    <row r="5" customHeight="1" spans="1:18">
      <c r="A5" s="12" t="str">
        <f>基本信息输入表!K6&amp;"："&amp;基本信息输入表!M6</f>
        <v>产权持有单位：中国石油天然气股份有限公司塔里木油田分公司塔西南勘探开发公司</v>
      </c>
      <c r="B5" s="167"/>
      <c r="C5" s="167"/>
      <c r="D5" s="167"/>
      <c r="E5" s="167"/>
      <c r="F5" s="14"/>
      <c r="R5" s="82" t="s">
        <v>847</v>
      </c>
    </row>
    <row r="6" s="71" customFormat="1" ht="12.75" customHeight="1" spans="1:18">
      <c r="A6" s="70" t="s">
        <v>4</v>
      </c>
      <c r="B6" s="70" t="s">
        <v>1466</v>
      </c>
      <c r="C6" s="193" t="s">
        <v>1561</v>
      </c>
      <c r="D6" s="70" t="s">
        <v>1467</v>
      </c>
      <c r="E6" s="70" t="s">
        <v>1470</v>
      </c>
      <c r="F6" s="70" t="s">
        <v>1469</v>
      </c>
      <c r="G6" s="70" t="s">
        <v>1401</v>
      </c>
      <c r="H6" s="193" t="s">
        <v>1562</v>
      </c>
      <c r="I6" s="70" t="s">
        <v>1471</v>
      </c>
      <c r="J6" s="70" t="s">
        <v>1296</v>
      </c>
      <c r="K6" s="70" t="s">
        <v>1472</v>
      </c>
      <c r="L6" s="70" t="s">
        <v>1473</v>
      </c>
      <c r="M6" s="70" t="s">
        <v>1474</v>
      </c>
      <c r="N6" s="70" t="s">
        <v>1287</v>
      </c>
      <c r="O6" s="70" t="s">
        <v>6</v>
      </c>
      <c r="P6" s="70" t="s">
        <v>7</v>
      </c>
      <c r="Q6" s="70" t="s">
        <v>729</v>
      </c>
      <c r="R6" s="70" t="s">
        <v>176</v>
      </c>
    </row>
    <row r="7" s="71" customFormat="1" ht="12.75" customHeight="1" spans="1:19">
      <c r="A7" s="194"/>
      <c r="B7" s="194"/>
      <c r="C7" s="194"/>
      <c r="D7" s="194"/>
      <c r="E7" s="194"/>
      <c r="F7" s="194"/>
      <c r="G7" s="194"/>
      <c r="H7" s="194"/>
      <c r="I7" s="194"/>
      <c r="J7" s="194"/>
      <c r="K7" s="194"/>
      <c r="L7" s="194"/>
      <c r="M7" s="194"/>
      <c r="N7" s="194"/>
      <c r="O7" s="194"/>
      <c r="P7" s="194"/>
      <c r="Q7" s="194"/>
      <c r="R7" s="194"/>
      <c r="S7" s="196" t="s">
        <v>852</v>
      </c>
    </row>
    <row r="8" ht="12.75" customHeight="1" spans="1:19">
      <c r="A8" s="17" t="str">
        <f t="shared" ref="A8" si="0">IF(D8="","",ROW()-7)</f>
        <v/>
      </c>
      <c r="B8" s="17"/>
      <c r="C8" s="18"/>
      <c r="D8" s="18"/>
      <c r="E8" s="18"/>
      <c r="F8" s="18"/>
      <c r="G8" s="19"/>
      <c r="H8" s="19"/>
      <c r="I8" s="18"/>
      <c r="J8" s="18"/>
      <c r="K8" s="47"/>
      <c r="L8" s="18"/>
      <c r="M8" s="47"/>
      <c r="N8" s="20"/>
      <c r="O8" s="20"/>
      <c r="P8" s="20"/>
      <c r="Q8" s="40" t="str">
        <f t="shared" ref="Q8:Q18" si="1">IF(O8=0,"",(P8-O8)/O8*100)</f>
        <v/>
      </c>
      <c r="R8" s="18"/>
      <c r="S8" s="6"/>
    </row>
    <row r="9" ht="12.75" customHeight="1" spans="1:19">
      <c r="A9" s="17"/>
      <c r="B9" s="17"/>
      <c r="C9" s="18"/>
      <c r="D9" s="18"/>
      <c r="E9" s="18"/>
      <c r="F9" s="18"/>
      <c r="G9" s="19"/>
      <c r="H9" s="19"/>
      <c r="I9" s="18"/>
      <c r="J9" s="18"/>
      <c r="K9" s="47"/>
      <c r="L9" s="18"/>
      <c r="M9" s="47"/>
      <c r="N9" s="20"/>
      <c r="O9" s="20"/>
      <c r="P9" s="20"/>
      <c r="Q9" s="40" t="str">
        <f t="shared" si="1"/>
        <v/>
      </c>
      <c r="R9" s="18"/>
      <c r="S9" s="6"/>
    </row>
    <row r="10" ht="12.75" customHeight="1" spans="1:19">
      <c r="A10" s="17"/>
      <c r="B10" s="17"/>
      <c r="C10" s="18"/>
      <c r="D10" s="18"/>
      <c r="E10" s="18"/>
      <c r="F10" s="18"/>
      <c r="G10" s="19"/>
      <c r="H10" s="19"/>
      <c r="I10" s="18"/>
      <c r="J10" s="18"/>
      <c r="K10" s="47"/>
      <c r="L10" s="18"/>
      <c r="M10" s="47"/>
      <c r="N10" s="20"/>
      <c r="O10" s="20"/>
      <c r="P10" s="20"/>
      <c r="Q10" s="40" t="str">
        <f t="shared" si="1"/>
        <v/>
      </c>
      <c r="R10" s="18"/>
      <c r="S10" s="6"/>
    </row>
    <row r="11" ht="12.75" customHeight="1" spans="1:19">
      <c r="A11" s="17"/>
      <c r="B11" s="17"/>
      <c r="C11" s="18"/>
      <c r="D11" s="18"/>
      <c r="E11" s="18"/>
      <c r="F11" s="18"/>
      <c r="G11" s="19"/>
      <c r="H11" s="19"/>
      <c r="I11" s="18"/>
      <c r="J11" s="18"/>
      <c r="K11" s="47"/>
      <c r="L11" s="18"/>
      <c r="M11" s="47"/>
      <c r="N11" s="20"/>
      <c r="O11" s="20"/>
      <c r="P11" s="20"/>
      <c r="Q11" s="40" t="str">
        <f t="shared" si="1"/>
        <v/>
      </c>
      <c r="R11" s="18"/>
      <c r="S11" s="6"/>
    </row>
    <row r="12" ht="12.75" customHeight="1" spans="1:19">
      <c r="A12" s="17"/>
      <c r="B12" s="17"/>
      <c r="C12" s="18"/>
      <c r="D12" s="18"/>
      <c r="E12" s="18"/>
      <c r="F12" s="18"/>
      <c r="G12" s="19"/>
      <c r="H12" s="19"/>
      <c r="I12" s="18"/>
      <c r="J12" s="18"/>
      <c r="K12" s="47"/>
      <c r="L12" s="18"/>
      <c r="M12" s="47"/>
      <c r="N12" s="20"/>
      <c r="O12" s="20"/>
      <c r="P12" s="20"/>
      <c r="Q12" s="40" t="str">
        <f t="shared" si="1"/>
        <v/>
      </c>
      <c r="R12" s="18"/>
      <c r="S12" s="6"/>
    </row>
    <row r="13" ht="12.75" customHeight="1" spans="1:19">
      <c r="A13" s="17"/>
      <c r="B13" s="17"/>
      <c r="C13" s="18"/>
      <c r="D13" s="18"/>
      <c r="E13" s="18"/>
      <c r="F13" s="18"/>
      <c r="G13" s="19"/>
      <c r="H13" s="19"/>
      <c r="I13" s="18"/>
      <c r="J13" s="18"/>
      <c r="K13" s="47"/>
      <c r="L13" s="18"/>
      <c r="M13" s="47"/>
      <c r="N13" s="20"/>
      <c r="O13" s="20"/>
      <c r="P13" s="20"/>
      <c r="Q13" s="40" t="str">
        <f t="shared" si="1"/>
        <v/>
      </c>
      <c r="R13" s="18"/>
      <c r="S13" s="6"/>
    </row>
    <row r="14" ht="12.75" customHeight="1" spans="1:19">
      <c r="A14" s="17"/>
      <c r="B14" s="17"/>
      <c r="C14" s="18"/>
      <c r="D14" s="18"/>
      <c r="E14" s="18"/>
      <c r="F14" s="18"/>
      <c r="G14" s="19"/>
      <c r="H14" s="19"/>
      <c r="I14" s="18"/>
      <c r="J14" s="18"/>
      <c r="K14" s="47"/>
      <c r="L14" s="18"/>
      <c r="M14" s="47"/>
      <c r="N14" s="20"/>
      <c r="O14" s="20"/>
      <c r="P14" s="20"/>
      <c r="Q14" s="40" t="str">
        <f t="shared" si="1"/>
        <v/>
      </c>
      <c r="R14" s="18"/>
      <c r="S14" s="6"/>
    </row>
    <row r="15" ht="12.75" customHeight="1" spans="1:19">
      <c r="A15" s="17"/>
      <c r="B15" s="17"/>
      <c r="C15" s="18"/>
      <c r="D15" s="18"/>
      <c r="E15" s="18"/>
      <c r="F15" s="18"/>
      <c r="G15" s="19"/>
      <c r="H15" s="19"/>
      <c r="I15" s="18"/>
      <c r="J15" s="18"/>
      <c r="K15" s="47"/>
      <c r="L15" s="18"/>
      <c r="M15" s="47"/>
      <c r="N15" s="20"/>
      <c r="O15" s="20"/>
      <c r="P15" s="20"/>
      <c r="Q15" s="40" t="str">
        <f t="shared" si="1"/>
        <v/>
      </c>
      <c r="R15" s="18"/>
      <c r="S15" s="6"/>
    </row>
    <row r="16" ht="12.75" customHeight="1" spans="1:19">
      <c r="A16" s="17"/>
      <c r="B16" s="17"/>
      <c r="C16" s="18"/>
      <c r="D16" s="18"/>
      <c r="E16" s="18"/>
      <c r="F16" s="18"/>
      <c r="G16" s="19"/>
      <c r="H16" s="19"/>
      <c r="I16" s="18"/>
      <c r="J16" s="18"/>
      <c r="K16" s="47"/>
      <c r="L16" s="18"/>
      <c r="M16" s="47"/>
      <c r="N16" s="20"/>
      <c r="O16" s="20"/>
      <c r="P16" s="20"/>
      <c r="Q16" s="40" t="str">
        <f t="shared" si="1"/>
        <v/>
      </c>
      <c r="R16" s="18"/>
      <c r="S16" s="6"/>
    </row>
    <row r="17" ht="12.75" customHeight="1" spans="1:19">
      <c r="A17" s="17"/>
      <c r="B17" s="17"/>
      <c r="C17" s="18"/>
      <c r="D17" s="18"/>
      <c r="E17" s="18"/>
      <c r="F17" s="18"/>
      <c r="G17" s="19"/>
      <c r="H17" s="19"/>
      <c r="I17" s="18"/>
      <c r="J17" s="18"/>
      <c r="K17" s="47"/>
      <c r="L17" s="18"/>
      <c r="M17" s="47"/>
      <c r="N17" s="20"/>
      <c r="O17" s="20"/>
      <c r="P17" s="20"/>
      <c r="Q17" s="40" t="str">
        <f t="shared" si="1"/>
        <v/>
      </c>
      <c r="R17" s="18"/>
      <c r="S17" s="6"/>
    </row>
    <row r="18" ht="12.75" customHeight="1" spans="1:19">
      <c r="A18" s="17"/>
      <c r="B18" s="17"/>
      <c r="C18" s="18"/>
      <c r="D18" s="18"/>
      <c r="E18" s="18"/>
      <c r="F18" s="18"/>
      <c r="G18" s="19"/>
      <c r="H18" s="19"/>
      <c r="I18" s="18"/>
      <c r="J18" s="18"/>
      <c r="K18" s="47"/>
      <c r="L18" s="18"/>
      <c r="M18" s="47"/>
      <c r="N18" s="20"/>
      <c r="O18" s="20"/>
      <c r="P18" s="20"/>
      <c r="Q18" s="40" t="str">
        <f t="shared" si="1"/>
        <v/>
      </c>
      <c r="R18" s="18"/>
      <c r="S18" s="6"/>
    </row>
    <row r="19" ht="12.75" customHeight="1" spans="1:19">
      <c r="A19" s="17" t="str">
        <f t="shared" ref="A19" si="2">IF(D19="","",ROW()-7)</f>
        <v/>
      </c>
      <c r="B19" s="17"/>
      <c r="C19" s="18"/>
      <c r="D19" s="18"/>
      <c r="E19" s="18"/>
      <c r="F19" s="18"/>
      <c r="G19" s="19"/>
      <c r="H19" s="19"/>
      <c r="I19" s="18"/>
      <c r="J19" s="18"/>
      <c r="K19" s="47"/>
      <c r="L19" s="18"/>
      <c r="M19" s="47"/>
      <c r="N19" s="20"/>
      <c r="O19" s="20"/>
      <c r="P19" s="20"/>
      <c r="Q19" s="40" t="str">
        <f t="shared" ref="Q19:Q20" si="3">IF(O19=0,"",(P19-O19)/O19*100)</f>
        <v/>
      </c>
      <c r="R19" s="18"/>
      <c r="S19" s="6"/>
    </row>
    <row r="20" customHeight="1" spans="1:18">
      <c r="A20" s="21" t="s">
        <v>1563</v>
      </c>
      <c r="B20" s="167"/>
      <c r="C20" s="167"/>
      <c r="D20" s="168"/>
      <c r="E20" s="195"/>
      <c r="F20" s="195"/>
      <c r="G20" s="21"/>
      <c r="H20" s="21"/>
      <c r="I20" s="21"/>
      <c r="J20" s="21"/>
      <c r="K20" s="21"/>
      <c r="L20" s="21"/>
      <c r="M20" s="28"/>
      <c r="N20" s="28">
        <f>SUM(N8:N19)</f>
        <v>0</v>
      </c>
      <c r="O20" s="28">
        <f>SUM(O8:O19)</f>
        <v>0</v>
      </c>
      <c r="P20" s="28">
        <f>SUM(P8:P19)</f>
        <v>0</v>
      </c>
      <c r="Q20" s="40" t="str">
        <f t="shared" si="3"/>
        <v/>
      </c>
      <c r="R20" s="24"/>
    </row>
    <row r="21" customHeight="1" spans="1:19">
      <c r="A21" s="7" t="str">
        <f>基本信息输入表!$K$6&amp;"填表人："&amp;基本信息输入表!$M$64</f>
        <v>产权持有单位填表人：刘亚鑫</v>
      </c>
      <c r="P21" s="7" t="str">
        <f>"评估人员："&amp;基本信息输入表!$Q$64</f>
        <v>评估人员：王庆国</v>
      </c>
      <c r="S21" s="41" t="s">
        <v>838</v>
      </c>
    </row>
    <row r="22" customHeight="1" spans="1:1">
      <c r="A22" s="7" t="str">
        <f>"填表日期："&amp;YEAR(基本信息输入表!$O$64)&amp;"年"&amp;MONTH(基本信息输入表!$O$64)&amp;"月"&amp;DAY(基本信息输入表!$O$64)&amp;"日"</f>
        <v>填表日期：2025年2月22日</v>
      </c>
    </row>
  </sheetData>
  <mergeCells count="23">
    <mergeCell ref="A2:R2"/>
    <mergeCell ref="A3:R3"/>
    <mergeCell ref="Q4:R4"/>
    <mergeCell ref="A5:E5"/>
    <mergeCell ref="A20:D20"/>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Q29"/>
  <sheetViews>
    <sheetView showGridLines="0" workbookViewId="0">
      <selection activeCell="U622" sqref="U622"/>
    </sheetView>
  </sheetViews>
  <sheetFormatPr defaultColWidth="9" defaultRowHeight="15"/>
  <cols>
    <col min="1" max="1" width="4.2" style="143" customWidth="1"/>
    <col min="2" max="2" width="9.7" style="143" customWidth="1"/>
    <col min="3" max="4" width="8" style="143" customWidth="1"/>
    <col min="5" max="5" width="13.2" style="143" customWidth="1"/>
    <col min="6" max="6" width="6.2" style="143" customWidth="1"/>
    <col min="7" max="7" width="10.2" style="143" customWidth="1"/>
    <col min="8" max="8" width="6.7" style="143" customWidth="1"/>
    <col min="9" max="9" width="10.2" style="143" customWidth="1"/>
    <col min="10" max="20" width="10.2" style="143" hidden="1" customWidth="1" outlineLevel="1"/>
    <col min="21" max="22" width="7.7" style="143" hidden="1" customWidth="1" outlineLevel="1"/>
    <col min="23" max="23" width="6.7" style="143" hidden="1" customWidth="1" outlineLevel="1"/>
    <col min="24" max="26" width="4.7" style="143" hidden="1" customWidth="1" outlineLevel="1"/>
    <col min="27" max="27" width="6.5" style="143" hidden="1" customWidth="1" outlineLevel="1"/>
    <col min="28" max="28" width="24" style="143" hidden="1" customWidth="1" outlineLevel="1"/>
    <col min="29" max="29" width="9.2" style="143" hidden="1" customWidth="1" outlineLevel="1"/>
    <col min="30" max="30" width="29.7" style="143" hidden="1" customWidth="1" outlineLevel="1"/>
    <col min="31" max="31" width="15.2" style="143" hidden="1" customWidth="1" outlineLevel="1"/>
    <col min="32" max="32" width="4.7" style="143" hidden="1" customWidth="1" outlineLevel="1"/>
    <col min="33" max="34" width="8.2" style="143" hidden="1" customWidth="1" outlineLevel="1"/>
    <col min="35" max="35" width="8.7" style="143" hidden="1" customWidth="1" outlineLevel="1"/>
    <col min="36" max="36" width="8.2" style="143" hidden="1" customWidth="1" outlineLevel="1"/>
    <col min="37" max="37" width="11.2" style="143" hidden="1" customWidth="1" outlineLevel="1"/>
    <col min="38" max="38" width="16.2" style="143" customWidth="1" collapsed="1"/>
    <col min="39" max="39" width="15.2" style="143" customWidth="1"/>
    <col min="40" max="40" width="11.2" style="143" customWidth="1"/>
    <col min="41" max="41" width="11.7" style="143" customWidth="1"/>
    <col min="42" max="42" width="7.7" style="143" customWidth="1"/>
    <col min="43" max="43" width="12.7" style="152" customWidth="1"/>
    <col min="44" max="44" width="8.7" style="143" customWidth="1"/>
    <col min="45" max="45" width="9.7" style="143" customWidth="1"/>
    <col min="46" max="47" width="9" style="143" customWidth="1"/>
    <col min="48" max="16384" width="9" style="143"/>
  </cols>
  <sheetData>
    <row r="1" spans="1:1">
      <c r="A1" s="8" t="s">
        <v>0</v>
      </c>
    </row>
    <row r="2" s="146" customFormat="1" ht="27" customHeight="1" spans="1:45">
      <c r="A2" s="153" t="s">
        <v>1564</v>
      </c>
      <c r="B2" s="153"/>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80"/>
      <c r="AR2" s="154"/>
      <c r="AS2" s="154"/>
    </row>
    <row r="3" s="147" customFormat="1" ht="16.5" customHeight="1" spans="1:45">
      <c r="A3" s="155"/>
      <c r="B3" s="155"/>
      <c r="C3" s="155"/>
      <c r="D3" s="155"/>
      <c r="F3" s="156"/>
      <c r="H3" s="156" t="str">
        <f>"评估基准日："&amp;TEXT(基本信息输入表!M7,"yyyy年mm月dd日")</f>
        <v>评估基准日：2025年02月20日</v>
      </c>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81"/>
      <c r="AR3" s="156"/>
      <c r="AS3" s="182" t="s">
        <v>1565</v>
      </c>
    </row>
    <row r="4" s="147" customFormat="1" ht="16.5" customHeight="1" spans="6:55">
      <c r="F4" s="156"/>
      <c r="G4" s="156"/>
      <c r="H4" s="156"/>
      <c r="I4" s="6"/>
      <c r="J4" s="7"/>
      <c r="K4" s="7"/>
      <c r="L4" s="7"/>
      <c r="M4" s="7"/>
      <c r="N4" s="7"/>
      <c r="O4" s="7"/>
      <c r="P4" s="7"/>
      <c r="Q4" s="7"/>
      <c r="R4" s="7"/>
      <c r="S4" s="7"/>
      <c r="T4" s="7"/>
      <c r="U4" s="7"/>
      <c r="V4" s="7"/>
      <c r="W4" s="7"/>
      <c r="X4" s="7"/>
      <c r="Y4" s="7"/>
      <c r="Z4" s="7"/>
      <c r="AA4" s="156"/>
      <c r="AB4" s="156"/>
      <c r="AC4" s="156"/>
      <c r="AD4" s="156"/>
      <c r="AE4" s="156"/>
      <c r="AF4" s="156"/>
      <c r="AG4" s="156"/>
      <c r="AH4" s="156"/>
      <c r="AI4" s="156"/>
      <c r="AJ4" s="156"/>
      <c r="AK4" s="156"/>
      <c r="AL4" s="6"/>
      <c r="AM4" s="6"/>
      <c r="AN4" s="6"/>
      <c r="AO4" s="6"/>
      <c r="AP4" s="6"/>
      <c r="AQ4" s="6"/>
      <c r="AR4" s="6"/>
      <c r="AS4" s="6"/>
      <c r="AT4" s="6"/>
      <c r="AU4" s="6"/>
      <c r="AV4" s="6"/>
      <c r="AW4" s="6"/>
      <c r="AX4" s="6"/>
      <c r="AY4" s="6"/>
      <c r="AZ4" s="6"/>
      <c r="BA4" s="6"/>
      <c r="BB4" s="6"/>
      <c r="BC4" s="6"/>
    </row>
    <row r="5" s="147" customFormat="1" ht="16.5" customHeight="1" spans="1:45">
      <c r="A5" s="157" t="str">
        <f>基本信息输入表!K6&amp;"："&amp;基本信息输入表!M6</f>
        <v>产权持有单位：中国石油天然气股份有限公司塔里木油田分公司塔西南勘探开发公司</v>
      </c>
      <c r="B5" s="157"/>
      <c r="AQ5" s="183"/>
      <c r="AS5" s="182" t="s">
        <v>3</v>
      </c>
    </row>
    <row r="6" s="148" customFormat="1" ht="24.45" customHeight="1" spans="1:45">
      <c r="A6" s="158" t="s">
        <v>1327</v>
      </c>
      <c r="B6" s="851" t="s">
        <v>1566</v>
      </c>
      <c r="C6" s="158" t="s">
        <v>1567</v>
      </c>
      <c r="D6" s="158" t="s">
        <v>1568</v>
      </c>
      <c r="E6" s="158" t="s">
        <v>1569</v>
      </c>
      <c r="F6" s="158" t="s">
        <v>1570</v>
      </c>
      <c r="G6" s="158" t="s">
        <v>1571</v>
      </c>
      <c r="H6" s="158" t="s">
        <v>1572</v>
      </c>
      <c r="I6" s="158" t="s">
        <v>1573</v>
      </c>
      <c r="J6" s="158" t="s">
        <v>1574</v>
      </c>
      <c r="K6" s="158" t="s">
        <v>1575</v>
      </c>
      <c r="L6" s="158" t="s">
        <v>1576</v>
      </c>
      <c r="M6" s="158" t="s">
        <v>1577</v>
      </c>
      <c r="N6" s="158" t="s">
        <v>1578</v>
      </c>
      <c r="O6" s="158" t="s">
        <v>1579</v>
      </c>
      <c r="P6" s="158" t="s">
        <v>1580</v>
      </c>
      <c r="Q6" s="158" t="s">
        <v>1581</v>
      </c>
      <c r="R6" s="158" t="s">
        <v>1582</v>
      </c>
      <c r="S6" s="158" t="s">
        <v>1583</v>
      </c>
      <c r="T6" s="158" t="s">
        <v>1584</v>
      </c>
      <c r="U6" s="171" t="s">
        <v>1585</v>
      </c>
      <c r="V6" s="163"/>
      <c r="W6" s="164"/>
      <c r="X6" s="171" t="s">
        <v>1586</v>
      </c>
      <c r="Y6" s="163"/>
      <c r="Z6" s="163"/>
      <c r="AA6" s="164"/>
      <c r="AB6" s="171" t="s">
        <v>1587</v>
      </c>
      <c r="AC6" s="164"/>
      <c r="AD6" s="171" t="s">
        <v>1588</v>
      </c>
      <c r="AE6" s="163"/>
      <c r="AF6" s="164"/>
      <c r="AG6" s="158" t="s">
        <v>1589</v>
      </c>
      <c r="AH6" s="158" t="s">
        <v>1590</v>
      </c>
      <c r="AI6" s="158" t="s">
        <v>1591</v>
      </c>
      <c r="AJ6" s="171" t="s">
        <v>1592</v>
      </c>
      <c r="AK6" s="164"/>
      <c r="AL6" s="174" t="s">
        <v>1333</v>
      </c>
      <c r="AM6" s="164"/>
      <c r="AN6" s="52" t="s">
        <v>1334</v>
      </c>
      <c r="AO6" s="184" t="s">
        <v>1335</v>
      </c>
      <c r="AP6" s="184"/>
      <c r="AQ6" s="185"/>
      <c r="AR6" s="186" t="s">
        <v>1336</v>
      </c>
      <c r="AS6" s="187" t="s">
        <v>1337</v>
      </c>
    </row>
    <row r="7" s="148" customFormat="1" ht="12.75" customHeight="1" spans="1:46">
      <c r="A7" s="159"/>
      <c r="B7" s="159"/>
      <c r="C7" s="159"/>
      <c r="D7" s="159"/>
      <c r="E7" s="159"/>
      <c r="F7" s="159"/>
      <c r="G7" s="159"/>
      <c r="H7" s="159"/>
      <c r="I7" s="159"/>
      <c r="J7" s="159"/>
      <c r="K7" s="159"/>
      <c r="L7" s="159"/>
      <c r="M7" s="159"/>
      <c r="N7" s="159"/>
      <c r="O7" s="159"/>
      <c r="P7" s="159"/>
      <c r="Q7" s="159"/>
      <c r="R7" s="159"/>
      <c r="S7" s="159"/>
      <c r="T7" s="159"/>
      <c r="U7" s="171" t="s">
        <v>1593</v>
      </c>
      <c r="V7" s="171" t="s">
        <v>1594</v>
      </c>
      <c r="W7" s="171" t="s">
        <v>1595</v>
      </c>
      <c r="X7" s="171" t="s">
        <v>1596</v>
      </c>
      <c r="Y7" s="171" t="s">
        <v>1597</v>
      </c>
      <c r="Z7" s="171" t="s">
        <v>1598</v>
      </c>
      <c r="AA7" s="171" t="s">
        <v>1599</v>
      </c>
      <c r="AB7" s="171" t="s">
        <v>1600</v>
      </c>
      <c r="AC7" s="171" t="s">
        <v>1338</v>
      </c>
      <c r="AD7" s="171" t="s">
        <v>1601</v>
      </c>
      <c r="AE7" s="171" t="s">
        <v>1602</v>
      </c>
      <c r="AF7" s="171" t="s">
        <v>1338</v>
      </c>
      <c r="AG7" s="159"/>
      <c r="AH7" s="159"/>
      <c r="AI7" s="159"/>
      <c r="AJ7" s="171" t="s">
        <v>1603</v>
      </c>
      <c r="AK7" s="171" t="s">
        <v>1604</v>
      </c>
      <c r="AL7" s="174" t="s">
        <v>1457</v>
      </c>
      <c r="AM7" s="174" t="s">
        <v>1458</v>
      </c>
      <c r="AN7" s="159"/>
      <c r="AO7" s="186" t="s">
        <v>1457</v>
      </c>
      <c r="AP7" s="186" t="s">
        <v>1459</v>
      </c>
      <c r="AQ7" s="188" t="s">
        <v>1458</v>
      </c>
      <c r="AR7" s="159"/>
      <c r="AS7" s="159"/>
      <c r="AT7" s="6" t="s">
        <v>1343</v>
      </c>
    </row>
    <row r="8" s="149" customFormat="1" ht="12.75" spans="1:46">
      <c r="A8" s="160" t="str">
        <f t="shared" ref="A8" si="0">IF(C8="","",ROW()-7)</f>
        <v/>
      </c>
      <c r="B8" s="160"/>
      <c r="C8" s="161"/>
      <c r="D8" s="161"/>
      <c r="E8" s="161"/>
      <c r="F8" s="162"/>
      <c r="G8" s="162"/>
      <c r="H8" s="162"/>
      <c r="I8" s="162"/>
      <c r="J8" s="162"/>
      <c r="K8" s="162"/>
      <c r="L8" s="162"/>
      <c r="M8" s="162"/>
      <c r="N8" s="162"/>
      <c r="O8" s="162"/>
      <c r="P8" s="162"/>
      <c r="Q8" s="162"/>
      <c r="R8" s="162"/>
      <c r="S8" s="162"/>
      <c r="T8" s="162"/>
      <c r="U8" s="162"/>
      <c r="V8" s="162"/>
      <c r="W8" s="162"/>
      <c r="X8" s="162"/>
      <c r="Y8" s="173"/>
      <c r="Z8" s="162"/>
      <c r="AA8" s="162"/>
      <c r="AB8" s="162"/>
      <c r="AC8" s="162"/>
      <c r="AD8" s="162"/>
      <c r="AE8" s="162"/>
      <c r="AF8" s="162"/>
      <c r="AG8" s="175"/>
      <c r="AH8" s="175"/>
      <c r="AI8" s="176"/>
      <c r="AJ8" s="177"/>
      <c r="AK8" s="177"/>
      <c r="AL8" s="20"/>
      <c r="AM8" s="20"/>
      <c r="AN8" s="20"/>
      <c r="AO8" s="20"/>
      <c r="AP8" s="36"/>
      <c r="AQ8" s="20"/>
      <c r="AR8" s="40" t="str">
        <f t="shared" ref="AR8" si="1">IF(AM8-AN8=0,"",(AQ8-AM8+AN8)/(AM8-AN8)*100)</f>
        <v/>
      </c>
      <c r="AS8" s="189"/>
      <c r="AT8" s="190"/>
    </row>
    <row r="9" s="149" customFormat="1" ht="12.75" spans="1:46">
      <c r="A9" s="160"/>
      <c r="B9" s="160"/>
      <c r="C9" s="161"/>
      <c r="D9" s="161"/>
      <c r="E9" s="161"/>
      <c r="F9" s="162"/>
      <c r="G9" s="162"/>
      <c r="H9" s="162"/>
      <c r="I9" s="162"/>
      <c r="J9" s="162"/>
      <c r="K9" s="162"/>
      <c r="L9" s="162"/>
      <c r="M9" s="162"/>
      <c r="N9" s="162"/>
      <c r="O9" s="162"/>
      <c r="P9" s="162"/>
      <c r="Q9" s="162"/>
      <c r="R9" s="162"/>
      <c r="S9" s="162"/>
      <c r="T9" s="162"/>
      <c r="U9" s="162"/>
      <c r="V9" s="162"/>
      <c r="W9" s="162"/>
      <c r="X9" s="162"/>
      <c r="Y9" s="173"/>
      <c r="Z9" s="162"/>
      <c r="AA9" s="162"/>
      <c r="AB9" s="162"/>
      <c r="AC9" s="162"/>
      <c r="AD9" s="162"/>
      <c r="AE9" s="162"/>
      <c r="AF9" s="162"/>
      <c r="AG9" s="175"/>
      <c r="AH9" s="175"/>
      <c r="AI9" s="176"/>
      <c r="AJ9" s="177"/>
      <c r="AK9" s="177"/>
      <c r="AL9" s="20"/>
      <c r="AM9" s="20"/>
      <c r="AN9" s="20"/>
      <c r="AO9" s="20"/>
      <c r="AP9" s="36"/>
      <c r="AQ9" s="20"/>
      <c r="AR9" s="40" t="str">
        <f t="shared" ref="AR9:AR18" si="2">IF(AM9-AN9=0,"",(AQ9-AM9+AN9)/(AM9-AN9)*100)</f>
        <v/>
      </c>
      <c r="AS9" s="189"/>
      <c r="AT9" s="190"/>
    </row>
    <row r="10" s="149" customFormat="1" ht="12.75" spans="1:46">
      <c r="A10" s="160"/>
      <c r="B10" s="160"/>
      <c r="C10" s="161"/>
      <c r="D10" s="161"/>
      <c r="E10" s="161"/>
      <c r="F10" s="162"/>
      <c r="G10" s="162"/>
      <c r="H10" s="162"/>
      <c r="I10" s="162"/>
      <c r="J10" s="162"/>
      <c r="K10" s="162"/>
      <c r="L10" s="162"/>
      <c r="M10" s="162"/>
      <c r="N10" s="162"/>
      <c r="O10" s="162"/>
      <c r="P10" s="162"/>
      <c r="Q10" s="162"/>
      <c r="R10" s="162"/>
      <c r="S10" s="162"/>
      <c r="T10" s="162"/>
      <c r="U10" s="162"/>
      <c r="V10" s="162"/>
      <c r="W10" s="162"/>
      <c r="X10" s="162"/>
      <c r="Y10" s="173"/>
      <c r="Z10" s="162"/>
      <c r="AA10" s="162"/>
      <c r="AB10" s="162"/>
      <c r="AC10" s="162"/>
      <c r="AD10" s="162"/>
      <c r="AE10" s="162"/>
      <c r="AF10" s="162"/>
      <c r="AG10" s="175"/>
      <c r="AH10" s="175"/>
      <c r="AI10" s="176"/>
      <c r="AJ10" s="177"/>
      <c r="AK10" s="177"/>
      <c r="AL10" s="20"/>
      <c r="AM10" s="20"/>
      <c r="AN10" s="20"/>
      <c r="AO10" s="20"/>
      <c r="AP10" s="36"/>
      <c r="AQ10" s="20"/>
      <c r="AR10" s="40" t="str">
        <f t="shared" si="2"/>
        <v/>
      </c>
      <c r="AS10" s="189"/>
      <c r="AT10" s="190"/>
    </row>
    <row r="11" s="149" customFormat="1" ht="12.75" spans="1:46">
      <c r="A11" s="160"/>
      <c r="B11" s="160"/>
      <c r="C11" s="161"/>
      <c r="D11" s="161"/>
      <c r="E11" s="161"/>
      <c r="F11" s="162"/>
      <c r="G11" s="162"/>
      <c r="H11" s="162"/>
      <c r="I11" s="162"/>
      <c r="J11" s="162"/>
      <c r="K11" s="162"/>
      <c r="L11" s="162"/>
      <c r="M11" s="162"/>
      <c r="N11" s="162"/>
      <c r="O11" s="162"/>
      <c r="P11" s="162"/>
      <c r="Q11" s="162"/>
      <c r="R11" s="162"/>
      <c r="S11" s="162"/>
      <c r="T11" s="162"/>
      <c r="U11" s="162"/>
      <c r="V11" s="162"/>
      <c r="W11" s="162"/>
      <c r="X11" s="162"/>
      <c r="Y11" s="173"/>
      <c r="Z11" s="162"/>
      <c r="AA11" s="162"/>
      <c r="AB11" s="162"/>
      <c r="AC11" s="162"/>
      <c r="AD11" s="162"/>
      <c r="AE11" s="162"/>
      <c r="AF11" s="162"/>
      <c r="AG11" s="175"/>
      <c r="AH11" s="175"/>
      <c r="AI11" s="176"/>
      <c r="AJ11" s="177"/>
      <c r="AK11" s="177"/>
      <c r="AL11" s="20"/>
      <c r="AM11" s="20"/>
      <c r="AN11" s="20"/>
      <c r="AO11" s="20"/>
      <c r="AP11" s="36"/>
      <c r="AQ11" s="20"/>
      <c r="AR11" s="40" t="str">
        <f t="shared" si="2"/>
        <v/>
      </c>
      <c r="AS11" s="189"/>
      <c r="AT11" s="190"/>
    </row>
    <row r="12" s="149" customFormat="1" ht="12.75" spans="1:46">
      <c r="A12" s="160"/>
      <c r="B12" s="160"/>
      <c r="C12" s="161"/>
      <c r="D12" s="161"/>
      <c r="E12" s="161"/>
      <c r="F12" s="162"/>
      <c r="G12" s="162"/>
      <c r="H12" s="162"/>
      <c r="I12" s="162"/>
      <c r="J12" s="162"/>
      <c r="K12" s="162"/>
      <c r="L12" s="162"/>
      <c r="M12" s="162"/>
      <c r="N12" s="162"/>
      <c r="O12" s="162"/>
      <c r="P12" s="162"/>
      <c r="Q12" s="162"/>
      <c r="R12" s="162"/>
      <c r="S12" s="162"/>
      <c r="T12" s="162"/>
      <c r="U12" s="162"/>
      <c r="V12" s="162"/>
      <c r="W12" s="162"/>
      <c r="X12" s="162"/>
      <c r="Y12" s="173"/>
      <c r="Z12" s="162"/>
      <c r="AA12" s="162"/>
      <c r="AB12" s="162"/>
      <c r="AC12" s="162"/>
      <c r="AD12" s="162"/>
      <c r="AE12" s="162"/>
      <c r="AF12" s="162"/>
      <c r="AG12" s="175"/>
      <c r="AH12" s="175"/>
      <c r="AI12" s="176"/>
      <c r="AJ12" s="177"/>
      <c r="AK12" s="177"/>
      <c r="AL12" s="20"/>
      <c r="AM12" s="20"/>
      <c r="AN12" s="20"/>
      <c r="AO12" s="20"/>
      <c r="AP12" s="36"/>
      <c r="AQ12" s="20"/>
      <c r="AR12" s="40" t="str">
        <f t="shared" si="2"/>
        <v/>
      </c>
      <c r="AS12" s="189"/>
      <c r="AT12" s="190"/>
    </row>
    <row r="13" s="149" customFormat="1" ht="12.75" spans="1:46">
      <c r="A13" s="160"/>
      <c r="B13" s="160"/>
      <c r="C13" s="161"/>
      <c r="D13" s="161"/>
      <c r="E13" s="161"/>
      <c r="F13" s="162"/>
      <c r="G13" s="162"/>
      <c r="H13" s="162"/>
      <c r="I13" s="162"/>
      <c r="J13" s="162"/>
      <c r="K13" s="162"/>
      <c r="L13" s="162"/>
      <c r="M13" s="162"/>
      <c r="N13" s="162"/>
      <c r="O13" s="162"/>
      <c r="P13" s="162"/>
      <c r="Q13" s="162"/>
      <c r="R13" s="162"/>
      <c r="S13" s="162"/>
      <c r="T13" s="162"/>
      <c r="U13" s="162"/>
      <c r="V13" s="162"/>
      <c r="W13" s="162"/>
      <c r="X13" s="162"/>
      <c r="Y13" s="173"/>
      <c r="Z13" s="162"/>
      <c r="AA13" s="162"/>
      <c r="AB13" s="162"/>
      <c r="AC13" s="162"/>
      <c r="AD13" s="162"/>
      <c r="AE13" s="162"/>
      <c r="AF13" s="162"/>
      <c r="AG13" s="175"/>
      <c r="AH13" s="175"/>
      <c r="AI13" s="176"/>
      <c r="AJ13" s="177"/>
      <c r="AK13" s="177"/>
      <c r="AL13" s="20"/>
      <c r="AM13" s="20"/>
      <c r="AN13" s="20"/>
      <c r="AO13" s="20"/>
      <c r="AP13" s="36"/>
      <c r="AQ13" s="20"/>
      <c r="AR13" s="40" t="str">
        <f t="shared" si="2"/>
        <v/>
      </c>
      <c r="AS13" s="189"/>
      <c r="AT13" s="190"/>
    </row>
    <row r="14" s="149" customFormat="1" ht="12.75" spans="1:46">
      <c r="A14" s="160"/>
      <c r="B14" s="160"/>
      <c r="C14" s="161"/>
      <c r="D14" s="161"/>
      <c r="E14" s="161"/>
      <c r="F14" s="162"/>
      <c r="G14" s="162"/>
      <c r="H14" s="162"/>
      <c r="I14" s="162"/>
      <c r="J14" s="162"/>
      <c r="K14" s="162"/>
      <c r="L14" s="162"/>
      <c r="M14" s="162"/>
      <c r="N14" s="162"/>
      <c r="O14" s="162"/>
      <c r="P14" s="162"/>
      <c r="Q14" s="162"/>
      <c r="R14" s="162"/>
      <c r="S14" s="162"/>
      <c r="T14" s="162"/>
      <c r="U14" s="162"/>
      <c r="V14" s="162"/>
      <c r="W14" s="162"/>
      <c r="X14" s="162"/>
      <c r="Y14" s="173"/>
      <c r="Z14" s="162"/>
      <c r="AA14" s="162"/>
      <c r="AB14" s="162"/>
      <c r="AC14" s="162"/>
      <c r="AD14" s="162"/>
      <c r="AE14" s="162"/>
      <c r="AF14" s="162"/>
      <c r="AG14" s="175"/>
      <c r="AH14" s="175"/>
      <c r="AI14" s="176"/>
      <c r="AJ14" s="177"/>
      <c r="AK14" s="177"/>
      <c r="AL14" s="20"/>
      <c r="AM14" s="20"/>
      <c r="AN14" s="20"/>
      <c r="AO14" s="20"/>
      <c r="AP14" s="36"/>
      <c r="AQ14" s="20"/>
      <c r="AR14" s="40" t="str">
        <f t="shared" si="2"/>
        <v/>
      </c>
      <c r="AS14" s="189"/>
      <c r="AT14" s="190"/>
    </row>
    <row r="15" s="149" customFormat="1" ht="12.75" spans="1:46">
      <c r="A15" s="160"/>
      <c r="B15" s="160"/>
      <c r="C15" s="161"/>
      <c r="D15" s="161"/>
      <c r="E15" s="161"/>
      <c r="F15" s="162"/>
      <c r="G15" s="162"/>
      <c r="H15" s="162"/>
      <c r="I15" s="162"/>
      <c r="J15" s="162"/>
      <c r="K15" s="162"/>
      <c r="L15" s="162"/>
      <c r="M15" s="162"/>
      <c r="N15" s="162"/>
      <c r="O15" s="162"/>
      <c r="P15" s="162"/>
      <c r="Q15" s="162"/>
      <c r="R15" s="162"/>
      <c r="S15" s="162"/>
      <c r="T15" s="162"/>
      <c r="U15" s="162"/>
      <c r="V15" s="162"/>
      <c r="W15" s="162"/>
      <c r="X15" s="162"/>
      <c r="Y15" s="173"/>
      <c r="Z15" s="162"/>
      <c r="AA15" s="162"/>
      <c r="AB15" s="162"/>
      <c r="AC15" s="162"/>
      <c r="AD15" s="162"/>
      <c r="AE15" s="162"/>
      <c r="AF15" s="162"/>
      <c r="AG15" s="175"/>
      <c r="AH15" s="175"/>
      <c r="AI15" s="176"/>
      <c r="AJ15" s="177"/>
      <c r="AK15" s="177"/>
      <c r="AL15" s="20"/>
      <c r="AM15" s="20"/>
      <c r="AN15" s="20"/>
      <c r="AO15" s="20"/>
      <c r="AP15" s="36"/>
      <c r="AQ15" s="20"/>
      <c r="AR15" s="40" t="str">
        <f t="shared" si="2"/>
        <v/>
      </c>
      <c r="AS15" s="189"/>
      <c r="AT15" s="190"/>
    </row>
    <row r="16" s="149" customFormat="1" ht="12.75" spans="1:46">
      <c r="A16" s="160"/>
      <c r="B16" s="160"/>
      <c r="C16" s="161"/>
      <c r="D16" s="161"/>
      <c r="E16" s="161"/>
      <c r="F16" s="162"/>
      <c r="G16" s="162"/>
      <c r="H16" s="162"/>
      <c r="I16" s="162"/>
      <c r="J16" s="162"/>
      <c r="K16" s="162"/>
      <c r="L16" s="162"/>
      <c r="M16" s="162"/>
      <c r="N16" s="162"/>
      <c r="O16" s="162"/>
      <c r="P16" s="162"/>
      <c r="Q16" s="162"/>
      <c r="R16" s="162"/>
      <c r="S16" s="162"/>
      <c r="T16" s="162"/>
      <c r="U16" s="162"/>
      <c r="V16" s="162"/>
      <c r="W16" s="162"/>
      <c r="X16" s="162"/>
      <c r="Y16" s="173"/>
      <c r="Z16" s="162"/>
      <c r="AA16" s="162"/>
      <c r="AB16" s="162"/>
      <c r="AC16" s="162"/>
      <c r="AD16" s="162"/>
      <c r="AE16" s="162"/>
      <c r="AF16" s="162"/>
      <c r="AG16" s="175"/>
      <c r="AH16" s="175"/>
      <c r="AI16" s="176"/>
      <c r="AJ16" s="177"/>
      <c r="AK16" s="177"/>
      <c r="AL16" s="20"/>
      <c r="AM16" s="20"/>
      <c r="AN16" s="20"/>
      <c r="AO16" s="20"/>
      <c r="AP16" s="36"/>
      <c r="AQ16" s="20"/>
      <c r="AR16" s="40" t="str">
        <f t="shared" si="2"/>
        <v/>
      </c>
      <c r="AS16" s="189"/>
      <c r="AT16" s="190"/>
    </row>
    <row r="17" s="149" customFormat="1" ht="12.75" spans="1:46">
      <c r="A17" s="160"/>
      <c r="B17" s="160"/>
      <c r="C17" s="161"/>
      <c r="D17" s="161"/>
      <c r="E17" s="161"/>
      <c r="F17" s="162"/>
      <c r="G17" s="162"/>
      <c r="H17" s="162"/>
      <c r="I17" s="162"/>
      <c r="J17" s="162"/>
      <c r="K17" s="162"/>
      <c r="L17" s="162"/>
      <c r="M17" s="162"/>
      <c r="N17" s="162"/>
      <c r="O17" s="162"/>
      <c r="P17" s="162"/>
      <c r="Q17" s="162"/>
      <c r="R17" s="162"/>
      <c r="S17" s="162"/>
      <c r="T17" s="162"/>
      <c r="U17" s="162"/>
      <c r="V17" s="162"/>
      <c r="W17" s="162"/>
      <c r="X17" s="162"/>
      <c r="Y17" s="173"/>
      <c r="Z17" s="162"/>
      <c r="AA17" s="162"/>
      <c r="AB17" s="162"/>
      <c r="AC17" s="162"/>
      <c r="AD17" s="162"/>
      <c r="AE17" s="162"/>
      <c r="AF17" s="162"/>
      <c r="AG17" s="175"/>
      <c r="AH17" s="175"/>
      <c r="AI17" s="176"/>
      <c r="AJ17" s="177"/>
      <c r="AK17" s="177"/>
      <c r="AL17" s="20"/>
      <c r="AM17" s="20"/>
      <c r="AN17" s="20"/>
      <c r="AO17" s="20"/>
      <c r="AP17" s="36"/>
      <c r="AQ17" s="20"/>
      <c r="AR17" s="40" t="str">
        <f t="shared" si="2"/>
        <v/>
      </c>
      <c r="AS17" s="189"/>
      <c r="AT17" s="190"/>
    </row>
    <row r="18" s="149" customFormat="1" ht="12.75" spans="1:46">
      <c r="A18" s="160"/>
      <c r="B18" s="160"/>
      <c r="C18" s="161"/>
      <c r="D18" s="161"/>
      <c r="E18" s="161"/>
      <c r="F18" s="162"/>
      <c r="G18" s="162"/>
      <c r="H18" s="162"/>
      <c r="I18" s="162"/>
      <c r="J18" s="162"/>
      <c r="K18" s="162"/>
      <c r="L18" s="162"/>
      <c r="M18" s="162"/>
      <c r="N18" s="162"/>
      <c r="O18" s="162"/>
      <c r="P18" s="162"/>
      <c r="Q18" s="162"/>
      <c r="R18" s="162"/>
      <c r="S18" s="162"/>
      <c r="T18" s="162"/>
      <c r="U18" s="162"/>
      <c r="V18" s="162"/>
      <c r="W18" s="162"/>
      <c r="X18" s="162"/>
      <c r="Y18" s="173"/>
      <c r="Z18" s="162"/>
      <c r="AA18" s="162"/>
      <c r="AB18" s="162"/>
      <c r="AC18" s="162"/>
      <c r="AD18" s="162"/>
      <c r="AE18" s="162"/>
      <c r="AF18" s="162"/>
      <c r="AG18" s="175"/>
      <c r="AH18" s="175"/>
      <c r="AI18" s="176"/>
      <c r="AJ18" s="177"/>
      <c r="AK18" s="177"/>
      <c r="AL18" s="20"/>
      <c r="AM18" s="20"/>
      <c r="AN18" s="20"/>
      <c r="AO18" s="20"/>
      <c r="AP18" s="36"/>
      <c r="AQ18" s="20"/>
      <c r="AR18" s="40" t="str">
        <f t="shared" si="2"/>
        <v/>
      </c>
      <c r="AS18" s="189"/>
      <c r="AT18" s="190"/>
    </row>
    <row r="19" s="149" customFormat="1" ht="12.75" spans="1:46">
      <c r="A19" s="160" t="str">
        <f t="shared" ref="A19" si="3">IF(C19="","",ROW()-7)</f>
        <v/>
      </c>
      <c r="B19" s="160"/>
      <c r="C19" s="161"/>
      <c r="D19" s="161"/>
      <c r="E19" s="161"/>
      <c r="F19" s="162"/>
      <c r="G19" s="162"/>
      <c r="H19" s="162"/>
      <c r="I19" s="162"/>
      <c r="J19" s="162"/>
      <c r="K19" s="162"/>
      <c r="L19" s="162"/>
      <c r="M19" s="162"/>
      <c r="N19" s="162"/>
      <c r="O19" s="162"/>
      <c r="P19" s="162"/>
      <c r="Q19" s="162"/>
      <c r="R19" s="162"/>
      <c r="S19" s="162"/>
      <c r="T19" s="162"/>
      <c r="U19" s="162"/>
      <c r="V19" s="162"/>
      <c r="W19" s="162"/>
      <c r="X19" s="162"/>
      <c r="Y19" s="173"/>
      <c r="Z19" s="162"/>
      <c r="AA19" s="162"/>
      <c r="AB19" s="162"/>
      <c r="AC19" s="162"/>
      <c r="AD19" s="162"/>
      <c r="AE19" s="162"/>
      <c r="AF19" s="162"/>
      <c r="AG19" s="175"/>
      <c r="AH19" s="175"/>
      <c r="AI19" s="176"/>
      <c r="AJ19" s="177"/>
      <c r="AK19" s="177"/>
      <c r="AL19" s="20"/>
      <c r="AM19" s="20"/>
      <c r="AN19" s="20"/>
      <c r="AO19" s="20"/>
      <c r="AP19" s="36"/>
      <c r="AQ19" s="20"/>
      <c r="AR19" s="40" t="str">
        <f t="shared" ref="AR19:AR22" si="4">IF(AM19-AN19=0,"",(AQ19-AM19+AN19)/(AM19-AN19)*100)</f>
        <v/>
      </c>
      <c r="AS19" s="189"/>
      <c r="AT19" s="190"/>
    </row>
    <row r="20" s="147" customFormat="1" ht="12.75" spans="1:45">
      <c r="A20" s="17" t="s">
        <v>1605</v>
      </c>
      <c r="B20" s="163"/>
      <c r="C20" s="164"/>
      <c r="D20" s="165"/>
      <c r="E20" s="165"/>
      <c r="F20" s="166"/>
      <c r="G20" s="166"/>
      <c r="H20" s="166"/>
      <c r="I20" s="166"/>
      <c r="J20" s="166"/>
      <c r="K20" s="166"/>
      <c r="L20" s="166"/>
      <c r="M20" s="166"/>
      <c r="N20" s="166"/>
      <c r="O20" s="166"/>
      <c r="P20" s="166"/>
      <c r="Q20" s="166"/>
      <c r="R20" s="166"/>
      <c r="S20" s="166"/>
      <c r="T20" s="166"/>
      <c r="U20" s="166"/>
      <c r="V20" s="166"/>
      <c r="W20" s="172"/>
      <c r="X20" s="166"/>
      <c r="Y20" s="166"/>
      <c r="Z20" s="166"/>
      <c r="AA20" s="166"/>
      <c r="AB20" s="166"/>
      <c r="AC20" s="166"/>
      <c r="AD20" s="166"/>
      <c r="AE20" s="166"/>
      <c r="AF20" s="166"/>
      <c r="AG20" s="166"/>
      <c r="AH20" s="166"/>
      <c r="AI20" s="166"/>
      <c r="AJ20" s="166"/>
      <c r="AK20" s="166"/>
      <c r="AL20" s="178">
        <f>SUM(AL8:AL19)</f>
        <v>0</v>
      </c>
      <c r="AM20" s="178">
        <f>SUM(AM8:AM19)</f>
        <v>0</v>
      </c>
      <c r="AN20" s="178">
        <f>SUM(AN8:AN19)</f>
        <v>0</v>
      </c>
      <c r="AO20" s="178">
        <f>SUM(AO8:AO19)</f>
        <v>0</v>
      </c>
      <c r="AP20" s="178"/>
      <c r="AQ20" s="178">
        <f>SUM(AQ8:AQ19)</f>
        <v>0</v>
      </c>
      <c r="AR20" s="40" t="str">
        <f t="shared" si="4"/>
        <v/>
      </c>
      <c r="AS20" s="165"/>
    </row>
    <row r="21" s="147" customFormat="1" ht="12.75" spans="1:45">
      <c r="A21" s="17" t="s">
        <v>1606</v>
      </c>
      <c r="B21" s="163"/>
      <c r="C21" s="164"/>
      <c r="D21" s="165"/>
      <c r="E21" s="165"/>
      <c r="F21" s="166"/>
      <c r="G21" s="166"/>
      <c r="H21" s="166"/>
      <c r="I21" s="166"/>
      <c r="J21" s="166"/>
      <c r="K21" s="166"/>
      <c r="L21" s="166"/>
      <c r="M21" s="166"/>
      <c r="N21" s="166"/>
      <c r="O21" s="166"/>
      <c r="P21" s="166"/>
      <c r="Q21" s="166"/>
      <c r="R21" s="166"/>
      <c r="S21" s="166"/>
      <c r="T21" s="166"/>
      <c r="U21" s="166"/>
      <c r="V21" s="166"/>
      <c r="W21" s="172"/>
      <c r="X21" s="166"/>
      <c r="Y21" s="166"/>
      <c r="Z21" s="166"/>
      <c r="AA21" s="166"/>
      <c r="AB21" s="166"/>
      <c r="AC21" s="166"/>
      <c r="AD21" s="166"/>
      <c r="AE21" s="166"/>
      <c r="AF21" s="166"/>
      <c r="AG21" s="166"/>
      <c r="AH21" s="166"/>
      <c r="AI21" s="166"/>
      <c r="AJ21" s="166"/>
      <c r="AK21" s="166"/>
      <c r="AL21" s="178"/>
      <c r="AM21" s="178">
        <f>AN20</f>
        <v>0</v>
      </c>
      <c r="AN21" s="178"/>
      <c r="AO21" s="178"/>
      <c r="AP21" s="178"/>
      <c r="AQ21" s="178"/>
      <c r="AR21" s="40"/>
      <c r="AS21" s="165"/>
    </row>
    <row r="22" s="147" customFormat="1" ht="12.75" spans="1:45">
      <c r="A22" s="21" t="s">
        <v>1607</v>
      </c>
      <c r="B22" s="167"/>
      <c r="C22" s="168"/>
      <c r="D22" s="165"/>
      <c r="E22" s="165"/>
      <c r="F22" s="166"/>
      <c r="G22" s="166"/>
      <c r="H22" s="166"/>
      <c r="I22" s="166"/>
      <c r="J22" s="166"/>
      <c r="K22" s="166"/>
      <c r="L22" s="166"/>
      <c r="M22" s="166"/>
      <c r="N22" s="166"/>
      <c r="O22" s="166"/>
      <c r="P22" s="166"/>
      <c r="Q22" s="166"/>
      <c r="R22" s="166"/>
      <c r="S22" s="166"/>
      <c r="T22" s="166"/>
      <c r="U22" s="166"/>
      <c r="V22" s="166"/>
      <c r="W22" s="172"/>
      <c r="X22" s="166"/>
      <c r="Y22" s="166"/>
      <c r="Z22" s="166"/>
      <c r="AA22" s="166"/>
      <c r="AB22" s="166"/>
      <c r="AC22" s="166"/>
      <c r="AD22" s="166"/>
      <c r="AE22" s="166"/>
      <c r="AF22" s="166"/>
      <c r="AG22" s="166"/>
      <c r="AH22" s="166"/>
      <c r="AI22" s="166"/>
      <c r="AJ22" s="166"/>
      <c r="AK22" s="166"/>
      <c r="AL22" s="178">
        <f>AL20-AL21</f>
        <v>0</v>
      </c>
      <c r="AM22" s="178">
        <f>AM20-AM21</f>
        <v>0</v>
      </c>
      <c r="AN22" s="178"/>
      <c r="AO22" s="178">
        <f>AO20</f>
        <v>0</v>
      </c>
      <c r="AP22" s="178"/>
      <c r="AQ22" s="178">
        <f>AQ20</f>
        <v>0</v>
      </c>
      <c r="AR22" s="40" t="str">
        <f t="shared" si="4"/>
        <v/>
      </c>
      <c r="AS22" s="165"/>
    </row>
    <row r="23" s="150" customFormat="1" ht="15.75" customHeight="1" spans="1:46">
      <c r="A23" s="150" t="str">
        <f>基本信息输入表!$K$6&amp;"填表人："&amp;基本信息输入表!$M$65</f>
        <v>产权持有单位填表人：刘亚鑫</v>
      </c>
      <c r="AO23" s="150" t="str">
        <f>"评估人员："&amp;基本信息输入表!$Q$65</f>
        <v>评估人员：王庆国</v>
      </c>
      <c r="AQ23" s="191"/>
      <c r="AT23" s="7" t="s">
        <v>1347</v>
      </c>
    </row>
    <row r="24" s="151" customFormat="1" ht="12.75" spans="1:43">
      <c r="A24" s="169" t="str">
        <f>"填表日期："&amp;YEAR(基本信息输入表!$O$65)&amp;"年"&amp;MONTH(基本信息输入表!$O$65)&amp;"月"&amp;DAY(基本信息输入表!$O$65)&amp;"日"</f>
        <v>填表日期：2025年2月22日</v>
      </c>
      <c r="B24" s="169"/>
      <c r="AQ24" s="192"/>
    </row>
    <row r="28" ht="27.75" spans="9:4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9"/>
      <c r="AL28" s="179"/>
      <c r="AM28" s="179"/>
      <c r="AN28" s="179"/>
    </row>
    <row r="29" ht="27.75" spans="38:69">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9"/>
      <c r="BO29" s="179"/>
      <c r="BP29" s="179"/>
      <c r="BQ29" s="179"/>
    </row>
  </sheetData>
  <mergeCells count="37">
    <mergeCell ref="I4:Z4"/>
    <mergeCell ref="AL4:BC4"/>
    <mergeCell ref="U6:W6"/>
    <mergeCell ref="X6:AA6"/>
    <mergeCell ref="AB6:AC6"/>
    <mergeCell ref="AD6:AF6"/>
    <mergeCell ref="AJ6:AK6"/>
    <mergeCell ref="AL6:AM6"/>
    <mergeCell ref="A20:C20"/>
    <mergeCell ref="A21:C21"/>
    <mergeCell ref="A22:C22"/>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AG6:AG7"/>
    <mergeCell ref="AH6:AH7"/>
    <mergeCell ref="AI6:AI7"/>
    <mergeCell ref="AN6:AN7"/>
    <mergeCell ref="AR6:AR7"/>
    <mergeCell ref="AS6:AS7"/>
  </mergeCells>
  <hyperlinks>
    <hyperlink ref="A1" location="索引目录!A1" display="返回索引目录"/>
    <hyperlink ref="A2" location="'固定资产汇总表'!A1" display="固定资产--船舶清查评估明细表"/>
  </hyperlinks>
  <printOptions horizontalCentered="1"/>
  <pageMargins left="0.984027777777778" right="0.984027777777778" top="0.984027777777778" bottom="0.984027777777778" header="0.471527777777778" footer="0.354166666666667"/>
  <pageSetup paperSize="9" scale="6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drawing r:id="rId2"/>
  <legacyDrawing r:id="rId3"/>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showGridLines="0" zoomScale="96" zoomScaleNormal="96" workbookViewId="0">
      <selection activeCell="U622" sqref="U622"/>
    </sheetView>
  </sheetViews>
  <sheetFormatPr defaultColWidth="9" defaultRowHeight="15.75" customHeight="1" outlineLevelCol="6"/>
  <cols>
    <col min="1" max="1" width="7.9" style="7" customWidth="1"/>
    <col min="2" max="2" width="28" style="7" customWidth="1"/>
    <col min="3" max="3" width="27.7" style="7" customWidth="1"/>
    <col min="4" max="5" width="18.7" style="7" customWidth="1"/>
    <col min="6" max="6" width="13.2" style="7" customWidth="1"/>
    <col min="7" max="8" width="9" style="7" customWidth="1"/>
    <col min="9" max="16384" width="9" style="7"/>
  </cols>
  <sheetData>
    <row r="1" customHeight="1" spans="1:1">
      <c r="A1" s="8" t="s">
        <v>0</v>
      </c>
    </row>
    <row r="2" s="5" customFormat="1" ht="30" customHeight="1" spans="1:1">
      <c r="A2" s="9" t="s">
        <v>1608</v>
      </c>
    </row>
    <row r="3" customHeight="1" spans="1:1">
      <c r="A3" s="6" t="str">
        <f>"评估基准日："&amp;TEXT(基本信息输入表!M7,"yyyy年mm月dd日")</f>
        <v>评估基准日：2025年02月20日</v>
      </c>
    </row>
    <row r="4" ht="14.25" customHeight="1" spans="1:6">
      <c r="A4" s="6"/>
      <c r="B4" s="6"/>
      <c r="C4" s="6"/>
      <c r="D4" s="6"/>
      <c r="E4" s="6"/>
      <c r="F4" s="11" t="s">
        <v>1609</v>
      </c>
    </row>
    <row r="5" customHeight="1" spans="1:6">
      <c r="A5" s="12" t="str">
        <f>基本信息输入表!K6&amp;"："&amp;基本信息输入表!M6</f>
        <v>产权持有单位：中国石油天然气股份有限公司塔里木油田分公司塔西南勘探开发公司</v>
      </c>
      <c r="B5" s="65"/>
      <c r="C5" s="65"/>
      <c r="F5" s="11" t="s">
        <v>822</v>
      </c>
    </row>
    <row r="6" s="6" customFormat="1" customHeight="1" spans="1:6">
      <c r="A6" s="33" t="s">
        <v>823</v>
      </c>
      <c r="B6" s="33" t="s">
        <v>5</v>
      </c>
      <c r="C6" s="33" t="s">
        <v>6</v>
      </c>
      <c r="D6" s="33" t="s">
        <v>7</v>
      </c>
      <c r="E6" s="33" t="s">
        <v>824</v>
      </c>
      <c r="F6" s="33" t="s">
        <v>729</v>
      </c>
    </row>
    <row r="7" customHeight="1" spans="1:6">
      <c r="A7" s="138" t="s">
        <v>1610</v>
      </c>
      <c r="B7" s="139" t="s">
        <v>1611</v>
      </c>
      <c r="C7" s="40">
        <f>'4-9-1在建（土建）'!N20</f>
        <v>0</v>
      </c>
      <c r="D7" s="40">
        <f>'4-9-1在建（土建）'!P22</f>
        <v>0</v>
      </c>
      <c r="E7" s="40">
        <f>D7-C7</f>
        <v>0</v>
      </c>
      <c r="F7" s="28" t="str">
        <f>IF(C7=0,"",E7/C7*100)</f>
        <v/>
      </c>
    </row>
    <row r="8" customHeight="1" spans="1:6">
      <c r="A8" s="138" t="s">
        <v>1612</v>
      </c>
      <c r="B8" s="139" t="s">
        <v>1613</v>
      </c>
      <c r="C8" s="40">
        <f>'4-9-2在建（设备）'!O20</f>
        <v>0</v>
      </c>
      <c r="D8" s="40">
        <f>'4-9-2在建（设备）'!T22</f>
        <v>0</v>
      </c>
      <c r="E8" s="40">
        <f>D8-C8</f>
        <v>0</v>
      </c>
      <c r="F8" s="28" t="str">
        <f>IF(C8=0,"",E8/C8*100)</f>
        <v/>
      </c>
    </row>
    <row r="9" customHeight="1" spans="1:6">
      <c r="A9" s="138" t="s">
        <v>1614</v>
      </c>
      <c r="B9" s="140" t="s">
        <v>795</v>
      </c>
      <c r="C9" s="40">
        <f>'4-9-3在建（待摊投资）'!E20</f>
        <v>0</v>
      </c>
      <c r="D9" s="40">
        <f>'4-9-3在建（待摊投资）'!F20</f>
        <v>0</v>
      </c>
      <c r="E9" s="40">
        <f>D9-C9</f>
        <v>0</v>
      </c>
      <c r="F9" s="28" t="str">
        <f>IF(C9=0,"",E9/C9*100)</f>
        <v/>
      </c>
    </row>
    <row r="10" customHeight="1" spans="1:6">
      <c r="A10" s="138" t="s">
        <v>1615</v>
      </c>
      <c r="B10" s="140" t="s">
        <v>411</v>
      </c>
      <c r="C10" s="40">
        <f>'4-9-4在建（工程物资）'!G20</f>
        <v>0</v>
      </c>
      <c r="D10" s="40">
        <f>'4-9-4在建（工程物资）'!K22</f>
        <v>0</v>
      </c>
      <c r="E10" s="40">
        <f>D10-C10</f>
        <v>0</v>
      </c>
      <c r="F10" s="28" t="str">
        <f>IF(C10=0,"",E10/C10*100)</f>
        <v/>
      </c>
    </row>
    <row r="11" customHeight="1" spans="1:6">
      <c r="A11" s="33"/>
      <c r="B11" s="141"/>
      <c r="C11" s="40"/>
      <c r="D11" s="40"/>
      <c r="E11" s="40"/>
      <c r="F11" s="28"/>
    </row>
    <row r="12" customHeight="1" spans="1:6">
      <c r="A12" s="33"/>
      <c r="B12" s="141"/>
      <c r="C12" s="40"/>
      <c r="D12" s="40"/>
      <c r="E12" s="40"/>
      <c r="F12" s="28"/>
    </row>
    <row r="13" customHeight="1" spans="1:6">
      <c r="A13" s="33"/>
      <c r="B13" s="141"/>
      <c r="C13" s="40"/>
      <c r="D13" s="40"/>
      <c r="E13" s="40"/>
      <c r="F13" s="28"/>
    </row>
    <row r="14" customHeight="1" spans="1:6">
      <c r="A14" s="33"/>
      <c r="B14" s="141"/>
      <c r="C14" s="40"/>
      <c r="D14" s="40"/>
      <c r="E14" s="40"/>
      <c r="F14" s="28"/>
    </row>
    <row r="15" customHeight="1" spans="1:6">
      <c r="A15" s="33"/>
      <c r="B15" s="141"/>
      <c r="C15" s="40"/>
      <c r="D15" s="40"/>
      <c r="E15" s="40"/>
      <c r="F15" s="28"/>
    </row>
    <row r="16" customHeight="1" spans="1:6">
      <c r="A16" s="33"/>
      <c r="B16" s="141"/>
      <c r="C16" s="40"/>
      <c r="D16" s="40"/>
      <c r="E16" s="40"/>
      <c r="F16" s="28"/>
    </row>
    <row r="17" customHeight="1" spans="1:6">
      <c r="A17" s="33"/>
      <c r="B17" s="141"/>
      <c r="C17" s="40"/>
      <c r="D17" s="40"/>
      <c r="E17" s="40"/>
      <c r="F17" s="28"/>
    </row>
    <row r="18" customHeight="1" spans="1:6">
      <c r="A18" s="33"/>
      <c r="B18" s="141"/>
      <c r="C18" s="40"/>
      <c r="D18" s="40"/>
      <c r="E18" s="40"/>
      <c r="F18" s="28"/>
    </row>
    <row r="19" customHeight="1" spans="1:6">
      <c r="A19" s="33"/>
      <c r="B19" s="141"/>
      <c r="C19" s="40"/>
      <c r="D19" s="40"/>
      <c r="E19" s="40"/>
      <c r="F19" s="28"/>
    </row>
    <row r="20" customHeight="1" spans="1:6">
      <c r="A20" s="33"/>
      <c r="B20" s="141"/>
      <c r="C20" s="40"/>
      <c r="D20" s="40"/>
      <c r="E20" s="40"/>
      <c r="F20" s="28"/>
    </row>
    <row r="21" customHeight="1" spans="1:6">
      <c r="A21" s="33"/>
      <c r="B21" s="141"/>
      <c r="C21" s="40"/>
      <c r="D21" s="40"/>
      <c r="E21" s="40"/>
      <c r="F21" s="28"/>
    </row>
    <row r="22" customHeight="1" spans="1:6">
      <c r="A22" s="33"/>
      <c r="B22" s="141"/>
      <c r="C22" s="40"/>
      <c r="D22" s="40"/>
      <c r="E22" s="40"/>
      <c r="F22" s="28"/>
    </row>
    <row r="23" customHeight="1" spans="1:6">
      <c r="A23" s="33"/>
      <c r="B23" s="141"/>
      <c r="C23" s="40"/>
      <c r="D23" s="40"/>
      <c r="E23" s="40"/>
      <c r="F23" s="28"/>
    </row>
    <row r="24" customHeight="1" spans="1:6">
      <c r="A24" s="33"/>
      <c r="B24" s="141"/>
      <c r="C24" s="40"/>
      <c r="D24" s="40"/>
      <c r="E24" s="40"/>
      <c r="F24" s="28"/>
    </row>
    <row r="25" customHeight="1" spans="1:6">
      <c r="A25" s="33" t="s">
        <v>1616</v>
      </c>
      <c r="B25" s="43"/>
      <c r="C25" s="40">
        <f>SUM(C7:C24)</f>
        <v>0</v>
      </c>
      <c r="D25" s="40">
        <f>SUM(D7:D24)</f>
        <v>0</v>
      </c>
      <c r="E25" s="40">
        <f>D25-C25</f>
        <v>0</v>
      </c>
      <c r="F25" s="28" t="str">
        <f>IF(C25=0,"",E25/C25*100)</f>
        <v/>
      </c>
    </row>
    <row r="26" customHeight="1" spans="1:6">
      <c r="A26" s="83" t="s">
        <v>1617</v>
      </c>
      <c r="B26" s="43"/>
      <c r="C26" s="40">
        <f>'4-9-1在建（土建）'!N21+'4-9-2在建（设备）'!O21+'4-9-4在建（工程物资）'!G21</f>
        <v>0</v>
      </c>
      <c r="D26" s="40"/>
      <c r="E26" s="40"/>
      <c r="F26" s="28"/>
    </row>
    <row r="27" customHeight="1" spans="1:6">
      <c r="A27" s="33" t="s">
        <v>1618</v>
      </c>
      <c r="B27" s="43"/>
      <c r="C27" s="40">
        <f>C25-C26</f>
        <v>0</v>
      </c>
      <c r="D27" s="40">
        <f>D25</f>
        <v>0</v>
      </c>
      <c r="E27" s="40">
        <f>D27-C27</f>
        <v>0</v>
      </c>
      <c r="F27" s="28" t="str">
        <f>IF(C27=0,"",E27/C27*100)</f>
        <v/>
      </c>
    </row>
    <row r="28" customHeight="1" spans="1:7">
      <c r="A28" s="142"/>
      <c r="B28" s="142"/>
      <c r="C28" s="143"/>
      <c r="D28" s="7" t="str">
        <f>"评估人员："&amp;基本信息输入表!$Q$70</f>
        <v>评估人员：王庆国</v>
      </c>
      <c r="G28" s="41" t="s">
        <v>838</v>
      </c>
    </row>
    <row r="29" customHeight="1" spans="1:3">
      <c r="A29" s="144"/>
      <c r="B29" s="144"/>
      <c r="C29" s="145"/>
    </row>
    <row r="30" customHeight="1" spans="1:3">
      <c r="A30" s="143"/>
      <c r="B30" s="143"/>
      <c r="C30" s="143"/>
    </row>
  </sheetData>
  <mergeCells count="6">
    <mergeCell ref="A2:F2"/>
    <mergeCell ref="A3:F3"/>
    <mergeCell ref="A5:C5"/>
    <mergeCell ref="A25:B25"/>
    <mergeCell ref="A26:B26"/>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zoomScale="96" zoomScaleNormal="96" topLeftCell="E1" workbookViewId="0">
      <selection activeCell="U622" sqref="U622"/>
    </sheetView>
  </sheetViews>
  <sheetFormatPr defaultColWidth="9" defaultRowHeight="15.75" customHeight="1"/>
  <cols>
    <col min="1" max="1" width="5.2" style="7" customWidth="1"/>
    <col min="2" max="2" width="16.2" style="7" customWidth="1"/>
    <col min="3" max="3" width="8.7" style="7" customWidth="1"/>
    <col min="4" max="4" width="11.7" style="7" customWidth="1"/>
    <col min="5" max="5" width="7.2" style="7" customWidth="1"/>
    <col min="6" max="6" width="10.7" style="7" customWidth="1"/>
    <col min="7" max="8" width="9" style="7" customWidth="1"/>
    <col min="9" max="9" width="10.7" style="7" customWidth="1"/>
    <col min="10" max="10" width="11.2" style="7" customWidth="1"/>
    <col min="11" max="13" width="13" style="7" customWidth="1"/>
    <col min="14" max="14" width="12.7" style="7" customWidth="1"/>
    <col min="15" max="15" width="8.5" style="7" customWidth="1"/>
    <col min="16" max="16" width="9.7" style="7" customWidth="1"/>
    <col min="17" max="17" width="7.2" style="7" customWidth="1"/>
    <col min="18" max="18" width="18.2" style="7" customWidth="1"/>
    <col min="19" max="20" width="9" style="7" customWidth="1"/>
    <col min="21" max="16384" width="9" style="7"/>
  </cols>
  <sheetData>
    <row r="1" customHeight="1" spans="1:1">
      <c r="A1" s="8" t="s">
        <v>0</v>
      </c>
    </row>
    <row r="2" s="5" customFormat="1" ht="30" customHeight="1" spans="1:1">
      <c r="A2" s="9" t="s">
        <v>119</v>
      </c>
    </row>
    <row r="3" customHeight="1" spans="1:1">
      <c r="A3" s="6" t="str">
        <f>"评估基准日："&amp;TEXT(基本信息输入表!M7,"yyyy年mm月dd日")</f>
        <v>评估基准日：2025年02月20日</v>
      </c>
    </row>
    <row r="4" ht="14.25" customHeight="1" spans="1:18">
      <c r="A4" s="6"/>
      <c r="B4" s="6"/>
      <c r="C4" s="6"/>
      <c r="D4" s="6"/>
      <c r="E4" s="6"/>
      <c r="F4" s="6"/>
      <c r="G4" s="6"/>
      <c r="H4" s="6"/>
      <c r="I4" s="6"/>
      <c r="J4" s="6"/>
      <c r="K4" s="6"/>
      <c r="L4" s="6"/>
      <c r="M4" s="6"/>
      <c r="N4" s="6"/>
      <c r="O4" s="6"/>
      <c r="P4" s="6"/>
      <c r="Q4" s="6"/>
      <c r="R4" s="11" t="s">
        <v>1619</v>
      </c>
    </row>
    <row r="5" customHeight="1" spans="1:18">
      <c r="A5" s="12" t="str">
        <f>基本信息输入表!K6&amp;"："&amp;基本信息输入表!M6</f>
        <v>产权持有单位：中国石油天然气股份有限公司塔里木油田分公司塔西南勘探开发公司</v>
      </c>
      <c r="B5" s="13"/>
      <c r="C5" s="13"/>
      <c r="D5" s="13"/>
      <c r="R5" s="11" t="s">
        <v>1326</v>
      </c>
    </row>
    <row r="6" s="6" customFormat="1" ht="12.75" customHeight="1" spans="1:18">
      <c r="A6" s="15" t="s">
        <v>4</v>
      </c>
      <c r="B6" s="15" t="s">
        <v>1292</v>
      </c>
      <c r="C6" s="70" t="s">
        <v>1297</v>
      </c>
      <c r="D6" s="70" t="s">
        <v>1620</v>
      </c>
      <c r="E6" s="15" t="s">
        <v>1298</v>
      </c>
      <c r="F6" s="15" t="s">
        <v>1319</v>
      </c>
      <c r="G6" s="15" t="s">
        <v>1621</v>
      </c>
      <c r="H6" s="15" t="s">
        <v>1622</v>
      </c>
      <c r="I6" s="15" t="s">
        <v>1623</v>
      </c>
      <c r="J6" s="70" t="s">
        <v>1624</v>
      </c>
      <c r="K6" s="70" t="s">
        <v>1625</v>
      </c>
      <c r="L6" s="70" t="s">
        <v>1626</v>
      </c>
      <c r="M6" s="70" t="s">
        <v>1627</v>
      </c>
      <c r="N6" s="70" t="s">
        <v>6</v>
      </c>
      <c r="O6" s="70" t="s">
        <v>948</v>
      </c>
      <c r="P6" s="15" t="s">
        <v>7</v>
      </c>
      <c r="Q6" s="15" t="s">
        <v>729</v>
      </c>
      <c r="R6" s="15" t="s">
        <v>176</v>
      </c>
    </row>
    <row r="7" ht="12.75" customHeight="1" spans="1:19">
      <c r="A7" s="86"/>
      <c r="B7" s="86"/>
      <c r="C7" s="86"/>
      <c r="D7" s="86"/>
      <c r="E7" s="86"/>
      <c r="F7" s="86"/>
      <c r="G7" s="86"/>
      <c r="H7" s="86"/>
      <c r="I7" s="86"/>
      <c r="J7" s="86"/>
      <c r="K7" s="86"/>
      <c r="L7" s="86"/>
      <c r="M7" s="86"/>
      <c r="N7" s="86"/>
      <c r="O7" s="86"/>
      <c r="P7" s="86"/>
      <c r="Q7" s="86"/>
      <c r="R7" s="86"/>
      <c r="S7" s="6" t="s">
        <v>1343</v>
      </c>
    </row>
    <row r="8" ht="12.75" customHeight="1" spans="1:19">
      <c r="A8" s="17" t="str">
        <f t="shared" ref="A8" si="0">IF(B8="","",ROW()-7)</f>
        <v/>
      </c>
      <c r="B8" s="18"/>
      <c r="C8" s="18"/>
      <c r="D8" s="17"/>
      <c r="E8" s="19"/>
      <c r="F8" s="19"/>
      <c r="G8" s="18"/>
      <c r="H8" s="36"/>
      <c r="I8" s="47"/>
      <c r="J8" s="18"/>
      <c r="K8" s="18"/>
      <c r="L8" s="18"/>
      <c r="M8" s="18"/>
      <c r="N8" s="20"/>
      <c r="O8" s="20"/>
      <c r="P8" s="20"/>
      <c r="Q8" s="40" t="str">
        <f>IF(N8-O8=0,"",(P8-N8+O8)/(N8-O8)*100)</f>
        <v/>
      </c>
      <c r="R8" s="18"/>
      <c r="S8" s="6"/>
    </row>
    <row r="9" ht="12.75" customHeight="1" spans="1:19">
      <c r="A9" s="17"/>
      <c r="B9" s="18"/>
      <c r="C9" s="18"/>
      <c r="D9" s="17"/>
      <c r="E9" s="19"/>
      <c r="F9" s="19"/>
      <c r="G9" s="18"/>
      <c r="H9" s="36"/>
      <c r="I9" s="47"/>
      <c r="J9" s="18"/>
      <c r="K9" s="18"/>
      <c r="L9" s="18"/>
      <c r="M9" s="18"/>
      <c r="N9" s="20"/>
      <c r="O9" s="20"/>
      <c r="P9" s="20"/>
      <c r="Q9" s="40" t="str">
        <f t="shared" ref="Q9:Q18" si="1">IF(N9-O9=0,"",(P9-N9+O9)/(N9-O9)*100)</f>
        <v/>
      </c>
      <c r="R9" s="18"/>
      <c r="S9" s="6"/>
    </row>
    <row r="10" ht="12.75" customHeight="1" spans="1:19">
      <c r="A10" s="17"/>
      <c r="B10" s="18"/>
      <c r="C10" s="18"/>
      <c r="D10" s="17"/>
      <c r="E10" s="19"/>
      <c r="F10" s="19"/>
      <c r="G10" s="18"/>
      <c r="H10" s="36"/>
      <c r="I10" s="47"/>
      <c r="J10" s="18"/>
      <c r="K10" s="18"/>
      <c r="L10" s="18"/>
      <c r="M10" s="18"/>
      <c r="N10" s="20"/>
      <c r="O10" s="20"/>
      <c r="P10" s="20"/>
      <c r="Q10" s="40" t="str">
        <f t="shared" si="1"/>
        <v/>
      </c>
      <c r="R10" s="18"/>
      <c r="S10" s="6"/>
    </row>
    <row r="11" ht="12.75" customHeight="1" spans="1:19">
      <c r="A11" s="17"/>
      <c r="B11" s="18"/>
      <c r="C11" s="18"/>
      <c r="D11" s="17"/>
      <c r="E11" s="19"/>
      <c r="F11" s="19"/>
      <c r="G11" s="18"/>
      <c r="H11" s="36"/>
      <c r="I11" s="47"/>
      <c r="J11" s="18"/>
      <c r="K11" s="18"/>
      <c r="L11" s="18"/>
      <c r="M11" s="18"/>
      <c r="N11" s="20"/>
      <c r="O11" s="20"/>
      <c r="P11" s="20"/>
      <c r="Q11" s="40" t="str">
        <f t="shared" si="1"/>
        <v/>
      </c>
      <c r="R11" s="18"/>
      <c r="S11" s="6"/>
    </row>
    <row r="12" ht="12.75" customHeight="1" spans="1:19">
      <c r="A12" s="17"/>
      <c r="B12" s="18"/>
      <c r="C12" s="18"/>
      <c r="D12" s="17"/>
      <c r="E12" s="19"/>
      <c r="F12" s="19"/>
      <c r="G12" s="18"/>
      <c r="H12" s="36"/>
      <c r="I12" s="47"/>
      <c r="J12" s="18"/>
      <c r="K12" s="18"/>
      <c r="L12" s="18"/>
      <c r="M12" s="18"/>
      <c r="N12" s="20"/>
      <c r="O12" s="20"/>
      <c r="P12" s="20"/>
      <c r="Q12" s="40" t="str">
        <f t="shared" si="1"/>
        <v/>
      </c>
      <c r="R12" s="18"/>
      <c r="S12" s="6"/>
    </row>
    <row r="13" ht="12.75" customHeight="1" spans="1:19">
      <c r="A13" s="17"/>
      <c r="B13" s="18"/>
      <c r="C13" s="18"/>
      <c r="D13" s="17"/>
      <c r="E13" s="19"/>
      <c r="F13" s="19"/>
      <c r="G13" s="18"/>
      <c r="H13" s="36"/>
      <c r="I13" s="47"/>
      <c r="J13" s="18"/>
      <c r="K13" s="18"/>
      <c r="L13" s="18"/>
      <c r="M13" s="18"/>
      <c r="N13" s="20"/>
      <c r="O13" s="20"/>
      <c r="P13" s="20"/>
      <c r="Q13" s="40" t="str">
        <f t="shared" si="1"/>
        <v/>
      </c>
      <c r="R13" s="18"/>
      <c r="S13" s="6"/>
    </row>
    <row r="14" ht="12.75" customHeight="1" spans="1:19">
      <c r="A14" s="17"/>
      <c r="B14" s="18"/>
      <c r="C14" s="18"/>
      <c r="D14" s="17"/>
      <c r="E14" s="19"/>
      <c r="F14" s="19"/>
      <c r="G14" s="18"/>
      <c r="H14" s="36"/>
      <c r="I14" s="47"/>
      <c r="J14" s="18"/>
      <c r="K14" s="18"/>
      <c r="L14" s="18"/>
      <c r="M14" s="18"/>
      <c r="N14" s="20"/>
      <c r="O14" s="20"/>
      <c r="P14" s="20"/>
      <c r="Q14" s="40" t="str">
        <f t="shared" si="1"/>
        <v/>
      </c>
      <c r="R14" s="18"/>
      <c r="S14" s="6"/>
    </row>
    <row r="15" ht="12.75" customHeight="1" spans="1:19">
      <c r="A15" s="17"/>
      <c r="B15" s="18"/>
      <c r="C15" s="18"/>
      <c r="D15" s="17"/>
      <c r="E15" s="19"/>
      <c r="F15" s="19"/>
      <c r="G15" s="18"/>
      <c r="H15" s="36"/>
      <c r="I15" s="47"/>
      <c r="J15" s="18"/>
      <c r="K15" s="18"/>
      <c r="L15" s="18"/>
      <c r="M15" s="18"/>
      <c r="N15" s="20"/>
      <c r="O15" s="20"/>
      <c r="P15" s="20"/>
      <c r="Q15" s="40" t="str">
        <f t="shared" si="1"/>
        <v/>
      </c>
      <c r="R15" s="18"/>
      <c r="S15" s="6"/>
    </row>
    <row r="16" ht="12.75" customHeight="1" spans="1:19">
      <c r="A16" s="17"/>
      <c r="B16" s="18"/>
      <c r="C16" s="18"/>
      <c r="D16" s="17"/>
      <c r="E16" s="19"/>
      <c r="F16" s="19"/>
      <c r="G16" s="18"/>
      <c r="H16" s="36"/>
      <c r="I16" s="47"/>
      <c r="J16" s="18"/>
      <c r="K16" s="18"/>
      <c r="L16" s="18"/>
      <c r="M16" s="18"/>
      <c r="N16" s="20"/>
      <c r="O16" s="20"/>
      <c r="P16" s="20"/>
      <c r="Q16" s="40" t="str">
        <f t="shared" si="1"/>
        <v/>
      </c>
      <c r="R16" s="18"/>
      <c r="S16" s="6"/>
    </row>
    <row r="17" ht="12.75" customHeight="1" spans="1:19">
      <c r="A17" s="17"/>
      <c r="B17" s="18"/>
      <c r="C17" s="18"/>
      <c r="D17" s="17"/>
      <c r="E17" s="19"/>
      <c r="F17" s="19"/>
      <c r="G17" s="18"/>
      <c r="H17" s="36"/>
      <c r="I17" s="47"/>
      <c r="J17" s="18"/>
      <c r="K17" s="18"/>
      <c r="L17" s="18"/>
      <c r="M17" s="18"/>
      <c r="N17" s="20"/>
      <c r="O17" s="20"/>
      <c r="P17" s="20"/>
      <c r="Q17" s="40" t="str">
        <f t="shared" si="1"/>
        <v/>
      </c>
      <c r="R17" s="18"/>
      <c r="S17" s="6"/>
    </row>
    <row r="18" ht="12.75" customHeight="1" spans="1:19">
      <c r="A18" s="17"/>
      <c r="B18" s="18"/>
      <c r="C18" s="18"/>
      <c r="D18" s="17"/>
      <c r="E18" s="19"/>
      <c r="F18" s="19"/>
      <c r="G18" s="18"/>
      <c r="H18" s="36"/>
      <c r="I18" s="47"/>
      <c r="J18" s="18"/>
      <c r="K18" s="18"/>
      <c r="L18" s="18"/>
      <c r="M18" s="18"/>
      <c r="N18" s="20"/>
      <c r="O18" s="20"/>
      <c r="P18" s="20"/>
      <c r="Q18" s="40" t="str">
        <f t="shared" si="1"/>
        <v/>
      </c>
      <c r="R18" s="18"/>
      <c r="S18" s="6"/>
    </row>
    <row r="19" ht="12.75" customHeight="1" spans="1:19">
      <c r="A19" s="17" t="str">
        <f t="shared" ref="A19" si="2">IF(B19="","",ROW()-7)</f>
        <v/>
      </c>
      <c r="B19" s="18"/>
      <c r="C19" s="18"/>
      <c r="D19" s="17"/>
      <c r="E19" s="19"/>
      <c r="F19" s="19"/>
      <c r="G19" s="18"/>
      <c r="H19" s="36"/>
      <c r="I19" s="47"/>
      <c r="J19" s="18"/>
      <c r="K19" s="18"/>
      <c r="L19" s="18"/>
      <c r="M19" s="18"/>
      <c r="N19" s="20"/>
      <c r="O19" s="20"/>
      <c r="P19" s="20"/>
      <c r="Q19" s="28" t="str">
        <f t="shared" ref="Q19:Q20" si="3">IF(N19-O19=0,"",(P19-N19+O19)/(N19-O19)*100)</f>
        <v/>
      </c>
      <c r="R19" s="18"/>
      <c r="S19" s="6"/>
    </row>
    <row r="20" ht="12.75" customHeight="1" spans="1:18">
      <c r="A20" s="17" t="s">
        <v>1628</v>
      </c>
      <c r="B20" s="75"/>
      <c r="C20" s="72"/>
      <c r="D20" s="17"/>
      <c r="E20" s="46"/>
      <c r="F20" s="46"/>
      <c r="G20" s="18"/>
      <c r="H20" s="36"/>
      <c r="I20" s="47"/>
      <c r="J20" s="18"/>
      <c r="K20" s="18"/>
      <c r="L20" s="18"/>
      <c r="M20" s="18"/>
      <c r="N20" s="20">
        <f>SUM(N8:N19)</f>
        <v>0</v>
      </c>
      <c r="O20" s="20">
        <f>SUM(O8:O19)</f>
        <v>0</v>
      </c>
      <c r="P20" s="20">
        <f>SUM(P8:P19)</f>
        <v>0</v>
      </c>
      <c r="Q20" s="28" t="str">
        <f t="shared" si="3"/>
        <v/>
      </c>
      <c r="R20" s="18"/>
    </row>
    <row r="21" ht="12.75" customHeight="1" spans="1:18">
      <c r="A21" s="17" t="s">
        <v>1629</v>
      </c>
      <c r="B21" s="75"/>
      <c r="C21" s="72"/>
      <c r="D21" s="17"/>
      <c r="E21" s="46"/>
      <c r="F21" s="46"/>
      <c r="G21" s="18"/>
      <c r="H21" s="36"/>
      <c r="I21" s="47"/>
      <c r="J21" s="18"/>
      <c r="K21" s="18"/>
      <c r="L21" s="18"/>
      <c r="M21" s="18"/>
      <c r="N21" s="20">
        <f>O20</f>
        <v>0</v>
      </c>
      <c r="O21" s="20"/>
      <c r="P21" s="20"/>
      <c r="Q21" s="28"/>
      <c r="R21" s="18"/>
    </row>
    <row r="22" customHeight="1" spans="1:18">
      <c r="A22" s="21" t="s">
        <v>1630</v>
      </c>
      <c r="B22" s="13"/>
      <c r="C22" s="22"/>
      <c r="D22" s="28"/>
      <c r="E22" s="28"/>
      <c r="F22" s="28"/>
      <c r="G22" s="24"/>
      <c r="H22" s="24"/>
      <c r="I22" s="24"/>
      <c r="J22" s="24"/>
      <c r="K22" s="24"/>
      <c r="L22" s="24"/>
      <c r="M22" s="24"/>
      <c r="N22" s="24">
        <f>N20-N21</f>
        <v>0</v>
      </c>
      <c r="O22" s="24"/>
      <c r="P22" s="24">
        <f>P20</f>
        <v>0</v>
      </c>
      <c r="Q22" s="28" t="str">
        <f>IF(N22-O22=0,"",(P22-N22+O22)/(N22-O22)*100)</f>
        <v/>
      </c>
      <c r="R22" s="24"/>
    </row>
    <row r="23" customHeight="1" spans="1:19">
      <c r="A23" s="7" t="str">
        <f>基本信息输入表!$K$6&amp;"填表人："&amp;基本信息输入表!$M$66</f>
        <v>产权持有单位填表人：刘亚鑫</v>
      </c>
      <c r="P23" s="7" t="str">
        <f>"评估人员："&amp;基本信息输入表!$Q$66</f>
        <v>评估人员：王庆国</v>
      </c>
      <c r="S23" s="7" t="s">
        <v>1347</v>
      </c>
    </row>
    <row r="24" customHeight="1" spans="1:1">
      <c r="A24" s="7" t="str">
        <f>"填表日期："&amp;YEAR(基本信息输入表!$O$66)&amp;"年"&amp;MONTH(基本信息输入表!$O$66)&amp;"月"&amp;DAY(基本信息输入表!$O$66)&amp;"日"</f>
        <v>填表日期：2025年2月22日</v>
      </c>
    </row>
  </sheetData>
  <mergeCells count="24">
    <mergeCell ref="A2:R2"/>
    <mergeCell ref="A3:R3"/>
    <mergeCell ref="A5:D5"/>
    <mergeCell ref="A20:C20"/>
    <mergeCell ref="A21:C21"/>
    <mergeCell ref="A22:C22"/>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5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showGridLines="0" zoomScale="96" zoomScaleNormal="96" topLeftCell="D4" workbookViewId="0">
      <selection activeCell="U622" sqref="U622"/>
    </sheetView>
  </sheetViews>
  <sheetFormatPr defaultColWidth="9" defaultRowHeight="15.75" customHeight="1"/>
  <cols>
    <col min="1" max="1" width="8.2" style="7" customWidth="1"/>
    <col min="2" max="3" width="11.2" style="7" customWidth="1"/>
    <col min="4" max="4" width="9.2" style="7" customWidth="1"/>
    <col min="5" max="5" width="5" style="7" customWidth="1"/>
    <col min="6" max="8" width="5.2" style="7" customWidth="1"/>
    <col min="9" max="9" width="6.2" style="7" customWidth="1"/>
    <col min="10" max="10" width="8.7" style="7" customWidth="1"/>
    <col min="11" max="11" width="7.7" style="7" customWidth="1"/>
    <col min="12" max="12" width="7.2" style="7" customWidth="1"/>
    <col min="13" max="13" width="8.7" style="7" customWidth="1"/>
    <col min="14" max="14" width="12.2" style="7" customWidth="1"/>
    <col min="15" max="15" width="10" style="7" customWidth="1"/>
    <col min="16" max="16" width="8.7" style="7" customWidth="1"/>
    <col min="17" max="17" width="7.2" style="7" customWidth="1"/>
    <col min="18" max="18" width="8.7" style="7" customWidth="1"/>
    <col min="19" max="19" width="12.2" style="7" customWidth="1"/>
    <col min="20" max="20" width="11.7" style="7" customWidth="1"/>
    <col min="21" max="21" width="7.7" style="7" customWidth="1"/>
    <col min="22" max="22" width="6.7" style="7" customWidth="1"/>
    <col min="23" max="24" width="9" style="7" customWidth="1"/>
    <col min="25" max="16384" width="9" style="7"/>
  </cols>
  <sheetData>
    <row r="1" customHeight="1" spans="1:1">
      <c r="A1" s="8" t="s">
        <v>0</v>
      </c>
    </row>
    <row r="2" s="5" customFormat="1" ht="30" customHeight="1" spans="1:1">
      <c r="A2" s="9" t="s">
        <v>123</v>
      </c>
    </row>
    <row r="3" customHeight="1" spans="1:1">
      <c r="A3" s="6" t="str">
        <f>"评估基准日："&amp;TEXT(基本信息输入表!M7,"yyyy年mm月dd日")</f>
        <v>评估基准日：2025年02月20日</v>
      </c>
    </row>
    <row r="4" ht="14.25" customHeight="1" spans="1:22">
      <c r="A4" s="6"/>
      <c r="B4" s="6"/>
      <c r="C4" s="6"/>
      <c r="D4" s="6"/>
      <c r="E4" s="6"/>
      <c r="F4" s="6"/>
      <c r="G4" s="6"/>
      <c r="H4" s="6"/>
      <c r="I4" s="6"/>
      <c r="J4" s="6"/>
      <c r="K4" s="6"/>
      <c r="L4" s="6"/>
      <c r="M4" s="6"/>
      <c r="N4" s="6"/>
      <c r="O4" s="6"/>
      <c r="P4" s="6"/>
      <c r="Q4" s="6"/>
      <c r="R4" s="6"/>
      <c r="S4" s="6"/>
      <c r="T4" s="6"/>
      <c r="U4" s="6"/>
      <c r="V4" s="11" t="s">
        <v>1631</v>
      </c>
    </row>
    <row r="5" customHeight="1" spans="1:22">
      <c r="A5" s="7" t="str">
        <f>基本信息输入表!K6&amp;"："&amp;基本信息输入表!M6</f>
        <v>产权持有单位：中国石油天然气股份有限公司塔里木油田分公司塔西南勘探开发公司</v>
      </c>
      <c r="V5" s="11" t="s">
        <v>1326</v>
      </c>
    </row>
    <row r="6" s="6" customFormat="1" customHeight="1" spans="1:22">
      <c r="A6" s="33" t="s">
        <v>4</v>
      </c>
      <c r="B6" s="33" t="s">
        <v>1292</v>
      </c>
      <c r="C6" s="33" t="s">
        <v>1538</v>
      </c>
      <c r="D6" s="15" t="s">
        <v>959</v>
      </c>
      <c r="E6" s="15" t="s">
        <v>949</v>
      </c>
      <c r="F6" s="89" t="s">
        <v>947</v>
      </c>
      <c r="G6" s="89" t="s">
        <v>1539</v>
      </c>
      <c r="H6" s="89" t="s">
        <v>1632</v>
      </c>
      <c r="I6" s="89" t="s">
        <v>1633</v>
      </c>
      <c r="J6" s="70" t="s">
        <v>1634</v>
      </c>
      <c r="K6" s="70" t="s">
        <v>1635</v>
      </c>
      <c r="L6" s="89" t="s">
        <v>6</v>
      </c>
      <c r="M6" s="75"/>
      <c r="N6" s="75"/>
      <c r="O6" s="72"/>
      <c r="P6" s="70" t="s">
        <v>948</v>
      </c>
      <c r="Q6" s="33" t="s">
        <v>7</v>
      </c>
      <c r="R6" s="75"/>
      <c r="S6" s="75"/>
      <c r="T6" s="72"/>
      <c r="U6" s="89" t="s">
        <v>729</v>
      </c>
      <c r="V6" s="89" t="s">
        <v>176</v>
      </c>
    </row>
    <row r="7" s="6" customFormat="1" ht="12.75" customHeight="1" spans="1:23">
      <c r="A7" s="90"/>
      <c r="B7" s="90"/>
      <c r="C7" s="90"/>
      <c r="D7" s="86"/>
      <c r="E7" s="86"/>
      <c r="F7" s="90"/>
      <c r="G7" s="90"/>
      <c r="H7" s="90"/>
      <c r="I7" s="90"/>
      <c r="J7" s="86"/>
      <c r="K7" s="86"/>
      <c r="L7" s="98" t="s">
        <v>1636</v>
      </c>
      <c r="M7" s="98" t="s">
        <v>1637</v>
      </c>
      <c r="N7" s="98" t="s">
        <v>1638</v>
      </c>
      <c r="O7" s="98" t="s">
        <v>452</v>
      </c>
      <c r="P7" s="86"/>
      <c r="Q7" s="98" t="s">
        <v>1636</v>
      </c>
      <c r="R7" s="98" t="s">
        <v>1637</v>
      </c>
      <c r="S7" s="98" t="s">
        <v>1638</v>
      </c>
      <c r="T7" s="98" t="s">
        <v>452</v>
      </c>
      <c r="U7" s="90"/>
      <c r="V7" s="90"/>
      <c r="W7" s="6" t="s">
        <v>1343</v>
      </c>
    </row>
    <row r="8" ht="12.75" customHeight="1" spans="1:23">
      <c r="A8" s="131" t="str">
        <f t="shared" ref="A8" si="0">IF(B8="","",ROW()-7)</f>
        <v/>
      </c>
      <c r="B8" s="18"/>
      <c r="C8" s="17"/>
      <c r="D8" s="80"/>
      <c r="E8" s="132"/>
      <c r="F8" s="18"/>
      <c r="G8" s="46"/>
      <c r="H8" s="19"/>
      <c r="I8" s="19"/>
      <c r="J8" s="135"/>
      <c r="K8" s="36"/>
      <c r="L8" s="135"/>
      <c r="M8" s="135"/>
      <c r="N8" s="135"/>
      <c r="O8" s="135"/>
      <c r="P8" s="135"/>
      <c r="Q8" s="135"/>
      <c r="R8" s="135"/>
      <c r="S8" s="135"/>
      <c r="T8" s="135"/>
      <c r="U8" s="137" t="str">
        <f t="shared" ref="U8" si="1">IF(O8-P8=0,"",(T8-O8+P8)/(O8-P8)*100)</f>
        <v/>
      </c>
      <c r="V8" s="18"/>
      <c r="W8" s="6"/>
    </row>
    <row r="9" ht="12.75" customHeight="1" spans="1:23">
      <c r="A9" s="131"/>
      <c r="B9" s="18"/>
      <c r="C9" s="17"/>
      <c r="D9" s="80"/>
      <c r="E9" s="132"/>
      <c r="F9" s="18"/>
      <c r="G9" s="46"/>
      <c r="H9" s="19"/>
      <c r="I9" s="19"/>
      <c r="J9" s="135"/>
      <c r="K9" s="36"/>
      <c r="L9" s="135"/>
      <c r="M9" s="135"/>
      <c r="N9" s="135"/>
      <c r="O9" s="135"/>
      <c r="P9" s="135"/>
      <c r="Q9" s="135"/>
      <c r="R9" s="135"/>
      <c r="S9" s="135"/>
      <c r="T9" s="135"/>
      <c r="U9" s="137" t="str">
        <f t="shared" ref="U9:U18" si="2">IF(O9-P9=0,"",(T9-O9+P9)/(O9-P9)*100)</f>
        <v/>
      </c>
      <c r="V9" s="18"/>
      <c r="W9" s="6"/>
    </row>
    <row r="10" ht="12.75" customHeight="1" spans="1:23">
      <c r="A10" s="131"/>
      <c r="B10" s="18"/>
      <c r="C10" s="17"/>
      <c r="D10" s="80"/>
      <c r="E10" s="132"/>
      <c r="F10" s="18"/>
      <c r="G10" s="46"/>
      <c r="H10" s="19"/>
      <c r="I10" s="19"/>
      <c r="J10" s="135"/>
      <c r="K10" s="36"/>
      <c r="L10" s="135"/>
      <c r="M10" s="135"/>
      <c r="N10" s="135"/>
      <c r="O10" s="135"/>
      <c r="P10" s="135"/>
      <c r="Q10" s="135"/>
      <c r="R10" s="135"/>
      <c r="S10" s="135"/>
      <c r="T10" s="135"/>
      <c r="U10" s="137" t="str">
        <f t="shared" si="2"/>
        <v/>
      </c>
      <c r="V10" s="18"/>
      <c r="W10" s="6"/>
    </row>
    <row r="11" ht="12.75" customHeight="1" spans="1:23">
      <c r="A11" s="131"/>
      <c r="B11" s="18"/>
      <c r="C11" s="17"/>
      <c r="D11" s="80"/>
      <c r="E11" s="132"/>
      <c r="F11" s="18"/>
      <c r="G11" s="46"/>
      <c r="H11" s="19"/>
      <c r="I11" s="19"/>
      <c r="J11" s="135"/>
      <c r="K11" s="36"/>
      <c r="L11" s="135"/>
      <c r="M11" s="135"/>
      <c r="N11" s="135"/>
      <c r="O11" s="135"/>
      <c r="P11" s="135"/>
      <c r="Q11" s="135"/>
      <c r="R11" s="135"/>
      <c r="S11" s="135"/>
      <c r="T11" s="135"/>
      <c r="U11" s="137" t="str">
        <f t="shared" si="2"/>
        <v/>
      </c>
      <c r="V11" s="18"/>
      <c r="W11" s="6"/>
    </row>
    <row r="12" ht="12.75" customHeight="1" spans="1:23">
      <c r="A12" s="131"/>
      <c r="B12" s="18"/>
      <c r="C12" s="17"/>
      <c r="D12" s="80"/>
      <c r="E12" s="132"/>
      <c r="F12" s="18"/>
      <c r="G12" s="46"/>
      <c r="H12" s="19"/>
      <c r="I12" s="19"/>
      <c r="J12" s="135"/>
      <c r="K12" s="36"/>
      <c r="L12" s="135"/>
      <c r="M12" s="135"/>
      <c r="N12" s="135"/>
      <c r="O12" s="135"/>
      <c r="P12" s="135"/>
      <c r="Q12" s="135"/>
      <c r="R12" s="135"/>
      <c r="S12" s="135"/>
      <c r="T12" s="135"/>
      <c r="U12" s="137" t="str">
        <f t="shared" si="2"/>
        <v/>
      </c>
      <c r="V12" s="18"/>
      <c r="W12" s="6"/>
    </row>
    <row r="13" ht="12.75" customHeight="1" spans="1:23">
      <c r="A13" s="131"/>
      <c r="B13" s="18"/>
      <c r="C13" s="17"/>
      <c r="D13" s="80"/>
      <c r="E13" s="132"/>
      <c r="F13" s="18"/>
      <c r="G13" s="46"/>
      <c r="H13" s="19"/>
      <c r="I13" s="19"/>
      <c r="J13" s="135"/>
      <c r="K13" s="36"/>
      <c r="L13" s="135"/>
      <c r="M13" s="135"/>
      <c r="N13" s="135"/>
      <c r="O13" s="135"/>
      <c r="P13" s="135"/>
      <c r="Q13" s="135"/>
      <c r="R13" s="135"/>
      <c r="S13" s="135"/>
      <c r="T13" s="135"/>
      <c r="U13" s="137" t="str">
        <f t="shared" si="2"/>
        <v/>
      </c>
      <c r="V13" s="18"/>
      <c r="W13" s="6"/>
    </row>
    <row r="14" ht="12.75" customHeight="1" spans="1:23">
      <c r="A14" s="131"/>
      <c r="B14" s="18"/>
      <c r="C14" s="17"/>
      <c r="D14" s="80"/>
      <c r="E14" s="132"/>
      <c r="F14" s="18"/>
      <c r="G14" s="46"/>
      <c r="H14" s="19"/>
      <c r="I14" s="19"/>
      <c r="J14" s="135"/>
      <c r="K14" s="36"/>
      <c r="L14" s="135"/>
      <c r="M14" s="135"/>
      <c r="N14" s="135"/>
      <c r="O14" s="135"/>
      <c r="P14" s="135"/>
      <c r="Q14" s="135"/>
      <c r="R14" s="135"/>
      <c r="S14" s="135"/>
      <c r="T14" s="135"/>
      <c r="U14" s="137" t="str">
        <f t="shared" si="2"/>
        <v/>
      </c>
      <c r="V14" s="18"/>
      <c r="W14" s="6"/>
    </row>
    <row r="15" ht="12.75" customHeight="1" spans="1:23">
      <c r="A15" s="131"/>
      <c r="B15" s="18"/>
      <c r="C15" s="17"/>
      <c r="D15" s="80"/>
      <c r="E15" s="132"/>
      <c r="F15" s="18"/>
      <c r="G15" s="46"/>
      <c r="H15" s="19"/>
      <c r="I15" s="19"/>
      <c r="J15" s="135"/>
      <c r="K15" s="36"/>
      <c r="L15" s="135"/>
      <c r="M15" s="135"/>
      <c r="N15" s="135"/>
      <c r="O15" s="135"/>
      <c r="P15" s="135"/>
      <c r="Q15" s="135"/>
      <c r="R15" s="135"/>
      <c r="S15" s="135"/>
      <c r="T15" s="135"/>
      <c r="U15" s="137" t="str">
        <f t="shared" si="2"/>
        <v/>
      </c>
      <c r="V15" s="18"/>
      <c r="W15" s="6"/>
    </row>
    <row r="16" ht="12.75" customHeight="1" spans="1:23">
      <c r="A16" s="131"/>
      <c r="B16" s="18"/>
      <c r="C16" s="17"/>
      <c r="D16" s="80"/>
      <c r="E16" s="132"/>
      <c r="F16" s="18"/>
      <c r="G16" s="46"/>
      <c r="H16" s="19"/>
      <c r="I16" s="19"/>
      <c r="J16" s="135"/>
      <c r="K16" s="36"/>
      <c r="L16" s="135"/>
      <c r="M16" s="135"/>
      <c r="N16" s="135"/>
      <c r="O16" s="135"/>
      <c r="P16" s="135"/>
      <c r="Q16" s="135"/>
      <c r="R16" s="135"/>
      <c r="S16" s="135"/>
      <c r="T16" s="135"/>
      <c r="U16" s="137" t="str">
        <f t="shared" si="2"/>
        <v/>
      </c>
      <c r="V16" s="18"/>
      <c r="W16" s="6"/>
    </row>
    <row r="17" ht="12.75" customHeight="1" spans="1:23">
      <c r="A17" s="131"/>
      <c r="B17" s="18"/>
      <c r="C17" s="17"/>
      <c r="D17" s="80"/>
      <c r="E17" s="132"/>
      <c r="F17" s="18"/>
      <c r="G17" s="46"/>
      <c r="H17" s="19"/>
      <c r="I17" s="19"/>
      <c r="J17" s="135"/>
      <c r="K17" s="36"/>
      <c r="L17" s="135"/>
      <c r="M17" s="135"/>
      <c r="N17" s="135"/>
      <c r="O17" s="135"/>
      <c r="P17" s="135"/>
      <c r="Q17" s="135"/>
      <c r="R17" s="135"/>
      <c r="S17" s="135"/>
      <c r="T17" s="135"/>
      <c r="U17" s="137" t="str">
        <f t="shared" si="2"/>
        <v/>
      </c>
      <c r="V17" s="18"/>
      <c r="W17" s="6"/>
    </row>
    <row r="18" ht="12.75" customHeight="1" spans="1:23">
      <c r="A18" s="131"/>
      <c r="B18" s="18"/>
      <c r="C18" s="17"/>
      <c r="D18" s="80"/>
      <c r="E18" s="132"/>
      <c r="F18" s="18"/>
      <c r="G18" s="46"/>
      <c r="H18" s="19"/>
      <c r="I18" s="19"/>
      <c r="J18" s="135"/>
      <c r="K18" s="36"/>
      <c r="L18" s="135"/>
      <c r="M18" s="135"/>
      <c r="N18" s="135"/>
      <c r="O18" s="135"/>
      <c r="P18" s="135"/>
      <c r="Q18" s="135"/>
      <c r="R18" s="135"/>
      <c r="S18" s="135"/>
      <c r="T18" s="135"/>
      <c r="U18" s="137" t="str">
        <f t="shared" si="2"/>
        <v/>
      </c>
      <c r="V18" s="18"/>
      <c r="W18" s="6"/>
    </row>
    <row r="19" ht="12.75" customHeight="1" spans="1:23">
      <c r="A19" s="131" t="str">
        <f t="shared" ref="A19" si="3">IF(B19="","",ROW()-7)</f>
        <v/>
      </c>
      <c r="B19" s="18"/>
      <c r="C19" s="17"/>
      <c r="D19" s="80"/>
      <c r="E19" s="132"/>
      <c r="F19" s="18"/>
      <c r="G19" s="46"/>
      <c r="H19" s="19"/>
      <c r="I19" s="19"/>
      <c r="J19" s="135"/>
      <c r="K19" s="36"/>
      <c r="L19" s="135"/>
      <c r="M19" s="135"/>
      <c r="N19" s="135"/>
      <c r="O19" s="135"/>
      <c r="P19" s="135"/>
      <c r="Q19" s="135"/>
      <c r="R19" s="135"/>
      <c r="S19" s="135"/>
      <c r="T19" s="135"/>
      <c r="U19" s="137" t="str">
        <f t="shared" ref="U19:U22" si="4">IF(O19-P19=0,"",(T19-O19+P19)/(O19-P19)*100)</f>
        <v/>
      </c>
      <c r="V19" s="18"/>
      <c r="W19" s="6"/>
    </row>
    <row r="20" ht="12.75" customHeight="1" spans="1:22">
      <c r="A20" s="17" t="s">
        <v>1639</v>
      </c>
      <c r="B20" s="75"/>
      <c r="C20" s="75"/>
      <c r="D20" s="72"/>
      <c r="E20" s="133"/>
      <c r="F20" s="18"/>
      <c r="G20" s="18"/>
      <c r="H20" s="46"/>
      <c r="I20" s="46"/>
      <c r="J20" s="133"/>
      <c r="K20" s="36"/>
      <c r="L20" s="135"/>
      <c r="M20" s="135"/>
      <c r="N20" s="135"/>
      <c r="O20" s="135">
        <f>SUM(O8:O19)</f>
        <v>0</v>
      </c>
      <c r="P20" s="135">
        <f>SUM(P8:P19)</f>
        <v>0</v>
      </c>
      <c r="Q20" s="135"/>
      <c r="R20" s="135"/>
      <c r="S20" s="135"/>
      <c r="T20" s="135">
        <f>SUM(T8:T19)</f>
        <v>0</v>
      </c>
      <c r="U20" s="137" t="str">
        <f t="shared" si="4"/>
        <v/>
      </c>
      <c r="V20" s="18"/>
    </row>
    <row r="21" ht="12.75" customHeight="1" spans="1:22">
      <c r="A21" s="17" t="s">
        <v>1640</v>
      </c>
      <c r="B21" s="75"/>
      <c r="C21" s="75"/>
      <c r="D21" s="72"/>
      <c r="E21" s="133"/>
      <c r="F21" s="18"/>
      <c r="G21" s="18"/>
      <c r="H21" s="46"/>
      <c r="I21" s="46"/>
      <c r="J21" s="133"/>
      <c r="K21" s="36"/>
      <c r="L21" s="135"/>
      <c r="M21" s="135"/>
      <c r="N21" s="135"/>
      <c r="O21" s="135">
        <f>P20</f>
        <v>0</v>
      </c>
      <c r="P21" s="135"/>
      <c r="Q21" s="135"/>
      <c r="R21" s="135"/>
      <c r="S21" s="135"/>
      <c r="T21" s="135"/>
      <c r="U21" s="137"/>
      <c r="V21" s="18"/>
    </row>
    <row r="22" customHeight="1" spans="1:22">
      <c r="A22" s="21" t="s">
        <v>1641</v>
      </c>
      <c r="B22" s="13"/>
      <c r="C22" s="13"/>
      <c r="D22" s="22"/>
      <c r="E22" s="134"/>
      <c r="F22" s="28"/>
      <c r="G22" s="28"/>
      <c r="H22" s="28"/>
      <c r="I22" s="24"/>
      <c r="J22" s="136"/>
      <c r="K22" s="44"/>
      <c r="L22" s="136"/>
      <c r="M22" s="136"/>
      <c r="N22" s="136"/>
      <c r="O22" s="136">
        <f>O20-O21</f>
        <v>0</v>
      </c>
      <c r="P22" s="136"/>
      <c r="Q22" s="136"/>
      <c r="R22" s="136"/>
      <c r="S22" s="136"/>
      <c r="T22" s="136">
        <f>T20</f>
        <v>0</v>
      </c>
      <c r="U22" s="137" t="str">
        <f t="shared" si="4"/>
        <v/>
      </c>
      <c r="V22" s="24"/>
    </row>
    <row r="23" customHeight="1" spans="1:23">
      <c r="A23" s="7" t="str">
        <f>基本信息输入表!$K$6&amp;"填表人："&amp;基本信息输入表!$M$67</f>
        <v>产权持有单位填表人：刘亚鑫</v>
      </c>
      <c r="T23" s="7" t="str">
        <f>"评估人员："&amp;基本信息输入表!$Q$67</f>
        <v>评估人员：王庆国</v>
      </c>
      <c r="W23" s="7" t="s">
        <v>1347</v>
      </c>
    </row>
    <row r="24" customHeight="1" spans="1:1">
      <c r="A24" s="7" t="str">
        <f>"填表日期："&amp;YEAR(基本信息输入表!$O$67)&amp;"年"&amp;MONTH(基本信息输入表!$O$67)&amp;"月"&amp;DAY(基本信息输入表!$O$67)&amp;"日"</f>
        <v>填表日期：2025年2月22日</v>
      </c>
    </row>
  </sheetData>
  <mergeCells count="21">
    <mergeCell ref="A2:V2"/>
    <mergeCell ref="A3:V3"/>
    <mergeCell ref="L6:O6"/>
    <mergeCell ref="Q6:T6"/>
    <mergeCell ref="A20:D20"/>
    <mergeCell ref="A21:D21"/>
    <mergeCell ref="A22:D22"/>
    <mergeCell ref="A6:A7"/>
    <mergeCell ref="B6:B7"/>
    <mergeCell ref="C6:C7"/>
    <mergeCell ref="D6:D7"/>
    <mergeCell ref="E6:E7"/>
    <mergeCell ref="F6:F7"/>
    <mergeCell ref="G6:G7"/>
    <mergeCell ref="H6:H7"/>
    <mergeCell ref="I6:I7"/>
    <mergeCell ref="J6:J7"/>
    <mergeCell ref="K6:K7"/>
    <mergeCell ref="P6:P7"/>
    <mergeCell ref="U6:U7"/>
    <mergeCell ref="V6:V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0"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drawing r:id="rId1"/>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U622" sqref="U622"/>
    </sheetView>
  </sheetViews>
  <sheetFormatPr defaultColWidth="8.7" defaultRowHeight="15.75"/>
  <cols>
    <col min="1" max="1" width="6.2" style="108" customWidth="1"/>
    <col min="2" max="2" width="17.7" style="108" customWidth="1"/>
    <col min="3" max="3" width="8" style="108" customWidth="1"/>
    <col min="4" max="4" width="15.2" style="109" customWidth="1"/>
    <col min="5" max="5" width="17.2" style="108" customWidth="1"/>
    <col min="6" max="6" width="17.7" style="108" customWidth="1"/>
    <col min="7" max="7" width="18.7" style="110" customWidth="1"/>
    <col min="8" max="8" width="16.7" style="108" customWidth="1"/>
    <col min="9" max="32" width="9" style="108" customWidth="1"/>
    <col min="33" max="224" width="8.7" style="108" customWidth="1"/>
    <col min="225" max="248" width="9" style="108" customWidth="1"/>
    <col min="249" max="249" width="6.2" style="108" customWidth="1"/>
    <col min="250" max="250" width="17.7" style="108" customWidth="1"/>
    <col min="251" max="251" width="48.7" style="108" customWidth="1"/>
    <col min="252" max="252" width="15.2" style="108" customWidth="1"/>
    <col min="253" max="253" width="17.2" style="108" customWidth="1"/>
    <col min="254" max="254" width="17.7" style="108" customWidth="1"/>
    <col min="255" max="255" width="18.7" style="108" customWidth="1"/>
    <col min="256" max="16384" width="16.7" style="108" customWidth="1"/>
  </cols>
  <sheetData>
    <row r="1" spans="1:1">
      <c r="A1" s="8" t="s">
        <v>0</v>
      </c>
    </row>
    <row r="2" ht="21" customHeight="1" spans="1:1">
      <c r="A2" s="111" t="s">
        <v>1642</v>
      </c>
    </row>
    <row r="3" s="107" customFormat="1" customHeight="1" spans="1:8">
      <c r="A3" s="112" t="str">
        <f>"评估基准日："&amp;TEXT(基本信息输入表!M7,"yyyy年mm月dd日")</f>
        <v>评估基准日：2025年02月20日</v>
      </c>
      <c r="H3" s="113" t="s">
        <v>1643</v>
      </c>
    </row>
    <row r="4" s="107" customFormat="1" customHeight="1" spans="1:1">
      <c r="A4" s="112"/>
    </row>
    <row r="5" s="107" customFormat="1" customHeight="1" spans="1:7">
      <c r="A5" s="114" t="str">
        <f>基本信息输入表!K6&amp;"："&amp;基本信息输入表!M6</f>
        <v>产权持有单位：中国石油天然气股份有限公司塔里木油田分公司塔西南勘探开发公司</v>
      </c>
      <c r="B5" s="114"/>
      <c r="D5" s="112"/>
      <c r="G5" s="115" t="s">
        <v>822</v>
      </c>
    </row>
    <row r="6" customHeight="1" spans="1:9">
      <c r="A6" s="116" t="s">
        <v>4</v>
      </c>
      <c r="B6" s="116" t="s">
        <v>1292</v>
      </c>
      <c r="C6" s="116" t="s">
        <v>1644</v>
      </c>
      <c r="D6" s="116" t="s">
        <v>937</v>
      </c>
      <c r="E6" s="116" t="s">
        <v>6</v>
      </c>
      <c r="F6" s="116" t="s">
        <v>7</v>
      </c>
      <c r="G6" s="117" t="s">
        <v>729</v>
      </c>
      <c r="H6" s="116" t="s">
        <v>176</v>
      </c>
      <c r="I6" s="6" t="s">
        <v>1343</v>
      </c>
    </row>
    <row r="7" spans="1:9">
      <c r="A7" s="118" t="str">
        <f t="shared" ref="A7" si="0">IF(B7="","",ROW()-7)</f>
        <v/>
      </c>
      <c r="B7" s="119"/>
      <c r="C7" s="120"/>
      <c r="D7" s="121"/>
      <c r="E7" s="122"/>
      <c r="F7" s="122"/>
      <c r="G7" s="122" t="str">
        <f t="shared" ref="G7" si="1">IF(E7=0,"",(F7-E7)/E7*100)</f>
        <v/>
      </c>
      <c r="H7" s="123"/>
      <c r="I7" s="130"/>
    </row>
    <row r="8" spans="1:9">
      <c r="A8" s="118"/>
      <c r="B8" s="119"/>
      <c r="C8" s="120"/>
      <c r="D8" s="121"/>
      <c r="E8" s="122"/>
      <c r="F8" s="122"/>
      <c r="G8" s="122" t="str">
        <f t="shared" ref="G8:G18" si="2">IF(E8=0,"",(F8-E8)/E8*100)</f>
        <v/>
      </c>
      <c r="H8" s="123"/>
      <c r="I8" s="130"/>
    </row>
    <row r="9" spans="1:9">
      <c r="A9" s="118"/>
      <c r="B9" s="119"/>
      <c r="C9" s="120"/>
      <c r="D9" s="121"/>
      <c r="E9" s="122"/>
      <c r="F9" s="122"/>
      <c r="G9" s="122" t="str">
        <f t="shared" si="2"/>
        <v/>
      </c>
      <c r="H9" s="123"/>
      <c r="I9" s="130"/>
    </row>
    <row r="10" spans="1:9">
      <c r="A10" s="118"/>
      <c r="B10" s="119"/>
      <c r="C10" s="120"/>
      <c r="D10" s="121"/>
      <c r="E10" s="122"/>
      <c r="F10" s="122"/>
      <c r="G10" s="122" t="str">
        <f t="shared" si="2"/>
        <v/>
      </c>
      <c r="H10" s="123"/>
      <c r="I10" s="130"/>
    </row>
    <row r="11" spans="1:9">
      <c r="A11" s="118"/>
      <c r="B11" s="119"/>
      <c r="C11" s="120"/>
      <c r="D11" s="121"/>
      <c r="E11" s="122"/>
      <c r="F11" s="122"/>
      <c r="G11" s="122" t="str">
        <f t="shared" si="2"/>
        <v/>
      </c>
      <c r="H11" s="123"/>
      <c r="I11" s="130"/>
    </row>
    <row r="12" spans="1:9">
      <c r="A12" s="118"/>
      <c r="B12" s="119"/>
      <c r="C12" s="120"/>
      <c r="D12" s="121"/>
      <c r="E12" s="122"/>
      <c r="F12" s="122"/>
      <c r="G12" s="122" t="str">
        <f t="shared" si="2"/>
        <v/>
      </c>
      <c r="H12" s="123"/>
      <c r="I12" s="130"/>
    </row>
    <row r="13" spans="1:9">
      <c r="A13" s="118"/>
      <c r="B13" s="119"/>
      <c r="C13" s="120"/>
      <c r="D13" s="121"/>
      <c r="E13" s="122"/>
      <c r="F13" s="122"/>
      <c r="G13" s="122" t="str">
        <f t="shared" si="2"/>
        <v/>
      </c>
      <c r="H13" s="123"/>
      <c r="I13" s="130"/>
    </row>
    <row r="14" spans="1:9">
      <c r="A14" s="118"/>
      <c r="B14" s="119"/>
      <c r="C14" s="120"/>
      <c r="D14" s="121"/>
      <c r="E14" s="122"/>
      <c r="F14" s="122"/>
      <c r="G14" s="122" t="str">
        <f t="shared" si="2"/>
        <v/>
      </c>
      <c r="H14" s="123"/>
      <c r="I14" s="130"/>
    </row>
    <row r="15" spans="1:9">
      <c r="A15" s="118"/>
      <c r="B15" s="119"/>
      <c r="C15" s="120"/>
      <c r="D15" s="121"/>
      <c r="E15" s="122"/>
      <c r="F15" s="122"/>
      <c r="G15" s="122" t="str">
        <f t="shared" si="2"/>
        <v/>
      </c>
      <c r="H15" s="123"/>
      <c r="I15" s="130"/>
    </row>
    <row r="16" spans="1:9">
      <c r="A16" s="118"/>
      <c r="B16" s="119"/>
      <c r="C16" s="120"/>
      <c r="D16" s="121"/>
      <c r="E16" s="122"/>
      <c r="F16" s="122"/>
      <c r="G16" s="122" t="str">
        <f t="shared" si="2"/>
        <v/>
      </c>
      <c r="H16" s="123"/>
      <c r="I16" s="130"/>
    </row>
    <row r="17" spans="1:9">
      <c r="A17" s="118"/>
      <c r="B17" s="119"/>
      <c r="C17" s="120"/>
      <c r="D17" s="121"/>
      <c r="E17" s="122"/>
      <c r="F17" s="122"/>
      <c r="G17" s="122" t="str">
        <f t="shared" si="2"/>
        <v/>
      </c>
      <c r="H17" s="123"/>
      <c r="I17" s="130"/>
    </row>
    <row r="18" spans="1:9">
      <c r="A18" s="118"/>
      <c r="B18" s="119"/>
      <c r="C18" s="120"/>
      <c r="D18" s="121"/>
      <c r="E18" s="122"/>
      <c r="F18" s="122"/>
      <c r="G18" s="122" t="str">
        <f t="shared" si="2"/>
        <v/>
      </c>
      <c r="H18" s="123"/>
      <c r="I18" s="130"/>
    </row>
    <row r="19" spans="1:9">
      <c r="A19" s="118" t="str">
        <f t="shared" ref="A19" si="3">IF(B19="","",ROW()-7)</f>
        <v/>
      </c>
      <c r="B19" s="119"/>
      <c r="C19" s="120"/>
      <c r="D19" s="121"/>
      <c r="E19" s="122"/>
      <c r="F19" s="122"/>
      <c r="G19" s="122" t="str">
        <f t="shared" ref="G19:G20" si="4">IF(E19=0,"",(F19-E19)/E19*100)</f>
        <v/>
      </c>
      <c r="H19" s="123"/>
      <c r="I19" s="130"/>
    </row>
    <row r="20" spans="1:9">
      <c r="A20" s="123" t="s">
        <v>1645</v>
      </c>
      <c r="B20" s="123"/>
      <c r="C20" s="116"/>
      <c r="D20" s="116"/>
      <c r="E20" s="122">
        <f>SUM(E7:E19)</f>
        <v>0</v>
      </c>
      <c r="F20" s="122">
        <f>SUM(F7:F19)</f>
        <v>0</v>
      </c>
      <c r="G20" s="122" t="str">
        <f t="shared" si="4"/>
        <v/>
      </c>
      <c r="H20" s="123"/>
      <c r="I20" s="127"/>
    </row>
    <row r="21" customHeight="1" spans="1:9">
      <c r="A21" s="107" t="str">
        <f>基本信息输入表!$K$6&amp;"填表人："&amp;基本信息输入表!$M$68</f>
        <v>产权持有单位填表人：刘亚鑫</v>
      </c>
      <c r="B21" s="107"/>
      <c r="C21" s="124"/>
      <c r="D21" s="125"/>
      <c r="E21" s="126"/>
      <c r="F21" s="126" t="str">
        <f>"评估人员："&amp;基本信息输入表!$Q$68</f>
        <v>评估人员：王庆国</v>
      </c>
      <c r="G21" s="126"/>
      <c r="H21" s="107"/>
      <c r="I21" s="127" t="s">
        <v>838</v>
      </c>
    </row>
    <row r="22" spans="1:9">
      <c r="A22" s="127" t="str">
        <f>"填表日期："&amp;YEAR(基本信息输入表!$O$68)&amp;"年"&amp;MONTH(基本信息输入表!$O$68)&amp;"月"&amp;DAY(基本信息输入表!$O$68)&amp;"日"</f>
        <v>填表日期：2025年2月22日</v>
      </c>
      <c r="B22" s="127"/>
      <c r="C22" s="127"/>
      <c r="D22" s="128"/>
      <c r="E22" s="127"/>
      <c r="F22" s="127"/>
      <c r="G22" s="129"/>
      <c r="H22" s="127"/>
      <c r="I22" s="127"/>
    </row>
    <row r="23" spans="1:9">
      <c r="A23" s="127"/>
      <c r="B23" s="127"/>
      <c r="C23" s="127"/>
      <c r="D23" s="128"/>
      <c r="E23" s="127"/>
      <c r="F23" s="127"/>
      <c r="G23" s="129"/>
      <c r="H23" s="127"/>
      <c r="I23" s="127"/>
    </row>
  </sheetData>
  <mergeCells count="4">
    <mergeCell ref="A2:H2"/>
    <mergeCell ref="A3:G3"/>
    <mergeCell ref="A4:H4"/>
    <mergeCell ref="G5:H5"/>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showGridLines="0" zoomScale="96" zoomScaleNormal="96" workbookViewId="0">
      <selection activeCell="U622" sqref="U622"/>
    </sheetView>
  </sheetViews>
  <sheetFormatPr defaultColWidth="9" defaultRowHeight="15.75" customHeight="1"/>
  <cols>
    <col min="1" max="1" width="5.2" style="7" customWidth="1"/>
    <col min="2" max="2" width="15.7" style="7" customWidth="1"/>
    <col min="3" max="3" width="13.5" style="7" customWidth="1"/>
    <col min="4" max="4" width="10.7" style="7" customWidth="1"/>
    <col min="5" max="5" width="8.2" style="7" customWidth="1"/>
    <col min="6" max="6" width="7" style="7" customWidth="1"/>
    <col min="7" max="7" width="9.7" style="7" customWidth="1"/>
    <col min="8" max="8" width="8.2" style="7" customWidth="1"/>
    <col min="9" max="9" width="10.2" style="7" customWidth="1"/>
    <col min="10" max="10" width="9.5" style="7" customWidth="1"/>
    <col min="11" max="11" width="10" style="7" customWidth="1"/>
    <col min="12" max="12" width="9.5" style="7" customWidth="1"/>
    <col min="13" max="13" width="8.2" style="7" customWidth="1"/>
    <col min="14" max="15" width="9" style="7" customWidth="1"/>
    <col min="16" max="16384" width="9" style="7"/>
  </cols>
  <sheetData>
    <row r="1" customHeight="1" spans="1:1">
      <c r="A1" s="8" t="s">
        <v>0</v>
      </c>
    </row>
    <row r="2" s="5" customFormat="1" ht="30" customHeight="1" spans="1:1">
      <c r="A2" s="9" t="s">
        <v>127</v>
      </c>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1646</v>
      </c>
    </row>
    <row r="5" customHeight="1" spans="1:13">
      <c r="A5" s="12" t="str">
        <f>基本信息输入表!K6&amp;"："&amp;基本信息输入表!M6</f>
        <v>产权持有单位：中国石油天然气股份有限公司塔里木油田分公司塔西南勘探开发公司</v>
      </c>
      <c r="B5" s="13"/>
      <c r="C5" s="13"/>
      <c r="D5" s="13"/>
      <c r="E5" s="13"/>
      <c r="M5" s="11" t="s">
        <v>1326</v>
      </c>
    </row>
    <row r="6" s="6" customFormat="1" ht="12.75" customHeight="1" spans="1:13">
      <c r="A6" s="33" t="s">
        <v>4</v>
      </c>
      <c r="B6" s="33" t="s">
        <v>958</v>
      </c>
      <c r="C6" s="33" t="s">
        <v>1647</v>
      </c>
      <c r="D6" s="89" t="s">
        <v>1330</v>
      </c>
      <c r="E6" s="33" t="s">
        <v>6</v>
      </c>
      <c r="F6" s="75"/>
      <c r="G6" s="72"/>
      <c r="H6" s="89" t="s">
        <v>948</v>
      </c>
      <c r="I6" s="33" t="s">
        <v>7</v>
      </c>
      <c r="J6" s="75"/>
      <c r="K6" s="72"/>
      <c r="L6" s="89" t="s">
        <v>1648</v>
      </c>
      <c r="M6" s="89" t="s">
        <v>176</v>
      </c>
    </row>
    <row r="7" s="6" customFormat="1" ht="12.75" customHeight="1" spans="1:14">
      <c r="A7" s="90"/>
      <c r="B7" s="90"/>
      <c r="C7" s="90"/>
      <c r="D7" s="90"/>
      <c r="E7" s="95" t="s">
        <v>949</v>
      </c>
      <c r="F7" s="95" t="s">
        <v>950</v>
      </c>
      <c r="G7" s="95" t="s">
        <v>951</v>
      </c>
      <c r="H7" s="90"/>
      <c r="I7" s="95" t="s">
        <v>952</v>
      </c>
      <c r="J7" s="95" t="s">
        <v>953</v>
      </c>
      <c r="K7" s="95" t="s">
        <v>951</v>
      </c>
      <c r="L7" s="90"/>
      <c r="M7" s="90"/>
      <c r="N7" s="6" t="s">
        <v>1343</v>
      </c>
    </row>
    <row r="8" ht="12.75" customHeight="1" spans="1:14">
      <c r="A8" s="91" t="str">
        <f t="shared" ref="A8" si="0">IF(B8="","",ROW()-7)</f>
        <v/>
      </c>
      <c r="B8" s="92"/>
      <c r="C8" s="92"/>
      <c r="D8" s="92"/>
      <c r="E8" s="100"/>
      <c r="F8" s="100"/>
      <c r="G8" s="101"/>
      <c r="H8" s="100"/>
      <c r="I8" s="100"/>
      <c r="J8" s="100"/>
      <c r="K8" s="101"/>
      <c r="L8" s="28" t="str">
        <f t="shared" ref="L8" si="1">IF(G8-H8=0,"",(K8-G8+H8)/(G8-H8)*100)</f>
        <v/>
      </c>
      <c r="M8" s="92"/>
      <c r="N8" s="6"/>
    </row>
    <row r="9" ht="12.75" customHeight="1" spans="1:14">
      <c r="A9" s="91"/>
      <c r="B9" s="92"/>
      <c r="C9" s="92"/>
      <c r="D9" s="92"/>
      <c r="E9" s="100"/>
      <c r="F9" s="100"/>
      <c r="G9" s="101"/>
      <c r="H9" s="100"/>
      <c r="I9" s="100"/>
      <c r="J9" s="100"/>
      <c r="K9" s="101"/>
      <c r="L9" s="28" t="str">
        <f t="shared" ref="L9:L18" si="2">IF(G9-H9=0,"",(K9-G9+H9)/(G9-H9)*100)</f>
        <v/>
      </c>
      <c r="M9" s="92"/>
      <c r="N9" s="6"/>
    </row>
    <row r="10" ht="12.75" customHeight="1" spans="1:14">
      <c r="A10" s="91"/>
      <c r="B10" s="92"/>
      <c r="C10" s="92"/>
      <c r="D10" s="92"/>
      <c r="E10" s="100"/>
      <c r="F10" s="100"/>
      <c r="G10" s="101"/>
      <c r="H10" s="100"/>
      <c r="I10" s="100"/>
      <c r="J10" s="100"/>
      <c r="K10" s="101"/>
      <c r="L10" s="28" t="str">
        <f t="shared" si="2"/>
        <v/>
      </c>
      <c r="M10" s="92"/>
      <c r="N10" s="6"/>
    </row>
    <row r="11" ht="12.75" customHeight="1" spans="1:14">
      <c r="A11" s="91"/>
      <c r="B11" s="92"/>
      <c r="C11" s="92"/>
      <c r="D11" s="92"/>
      <c r="E11" s="100"/>
      <c r="F11" s="100"/>
      <c r="G11" s="101"/>
      <c r="H11" s="100"/>
      <c r="I11" s="100"/>
      <c r="J11" s="100"/>
      <c r="K11" s="101"/>
      <c r="L11" s="28" t="str">
        <f t="shared" si="2"/>
        <v/>
      </c>
      <c r="M11" s="92"/>
      <c r="N11" s="6"/>
    </row>
    <row r="12" ht="12.75" customHeight="1" spans="1:14">
      <c r="A12" s="91"/>
      <c r="B12" s="92"/>
      <c r="C12" s="92"/>
      <c r="D12" s="92"/>
      <c r="E12" s="100"/>
      <c r="F12" s="100"/>
      <c r="G12" s="101"/>
      <c r="H12" s="100"/>
      <c r="I12" s="100"/>
      <c r="J12" s="100"/>
      <c r="K12" s="101"/>
      <c r="L12" s="28" t="str">
        <f t="shared" si="2"/>
        <v/>
      </c>
      <c r="M12" s="92"/>
      <c r="N12" s="6"/>
    </row>
    <row r="13" ht="12.75" customHeight="1" spans="1:14">
      <c r="A13" s="91"/>
      <c r="B13" s="92"/>
      <c r="C13" s="92"/>
      <c r="D13" s="92"/>
      <c r="E13" s="100"/>
      <c r="F13" s="100"/>
      <c r="G13" s="101"/>
      <c r="H13" s="100"/>
      <c r="I13" s="100"/>
      <c r="J13" s="100"/>
      <c r="K13" s="101"/>
      <c r="L13" s="28" t="str">
        <f t="shared" si="2"/>
        <v/>
      </c>
      <c r="M13" s="92"/>
      <c r="N13" s="6"/>
    </row>
    <row r="14" ht="12.75" customHeight="1" spans="1:14">
      <c r="A14" s="91"/>
      <c r="B14" s="92"/>
      <c r="C14" s="92"/>
      <c r="D14" s="92"/>
      <c r="E14" s="100"/>
      <c r="F14" s="100"/>
      <c r="G14" s="101"/>
      <c r="H14" s="100"/>
      <c r="I14" s="100"/>
      <c r="J14" s="100"/>
      <c r="K14" s="101"/>
      <c r="L14" s="28" t="str">
        <f t="shared" si="2"/>
        <v/>
      </c>
      <c r="M14" s="92"/>
      <c r="N14" s="6"/>
    </row>
    <row r="15" ht="12.75" customHeight="1" spans="1:14">
      <c r="A15" s="91"/>
      <c r="B15" s="92"/>
      <c r="C15" s="92"/>
      <c r="D15" s="92"/>
      <c r="E15" s="100"/>
      <c r="F15" s="100"/>
      <c r="G15" s="101"/>
      <c r="H15" s="100"/>
      <c r="I15" s="100"/>
      <c r="J15" s="100"/>
      <c r="K15" s="101"/>
      <c r="L15" s="28" t="str">
        <f t="shared" si="2"/>
        <v/>
      </c>
      <c r="M15" s="92"/>
      <c r="N15" s="6"/>
    </row>
    <row r="16" ht="12.75" customHeight="1" spans="1:14">
      <c r="A16" s="91"/>
      <c r="B16" s="92"/>
      <c r="C16" s="92"/>
      <c r="D16" s="92"/>
      <c r="E16" s="100"/>
      <c r="F16" s="100"/>
      <c r="G16" s="101"/>
      <c r="H16" s="100"/>
      <c r="I16" s="100"/>
      <c r="J16" s="100"/>
      <c r="K16" s="101"/>
      <c r="L16" s="28" t="str">
        <f t="shared" si="2"/>
        <v/>
      </c>
      <c r="M16" s="92"/>
      <c r="N16" s="6"/>
    </row>
    <row r="17" ht="12.75" customHeight="1" spans="1:14">
      <c r="A17" s="91"/>
      <c r="B17" s="92"/>
      <c r="C17" s="92"/>
      <c r="D17" s="92"/>
      <c r="E17" s="100"/>
      <c r="F17" s="100"/>
      <c r="G17" s="101"/>
      <c r="H17" s="100"/>
      <c r="I17" s="100"/>
      <c r="J17" s="100"/>
      <c r="K17" s="101"/>
      <c r="L17" s="28" t="str">
        <f t="shared" si="2"/>
        <v/>
      </c>
      <c r="M17" s="92"/>
      <c r="N17" s="6"/>
    </row>
    <row r="18" ht="12.75" customHeight="1" spans="1:14">
      <c r="A18" s="91"/>
      <c r="B18" s="92"/>
      <c r="C18" s="92"/>
      <c r="D18" s="92"/>
      <c r="E18" s="100"/>
      <c r="F18" s="100"/>
      <c r="G18" s="101"/>
      <c r="H18" s="100"/>
      <c r="I18" s="100"/>
      <c r="J18" s="100"/>
      <c r="K18" s="101"/>
      <c r="L18" s="28" t="str">
        <f t="shared" si="2"/>
        <v/>
      </c>
      <c r="M18" s="92"/>
      <c r="N18" s="6"/>
    </row>
    <row r="19" ht="12.75" customHeight="1" spans="1:14">
      <c r="A19" s="91" t="str">
        <f t="shared" ref="A19" si="3">IF(B19="","",ROW()-7)</f>
        <v/>
      </c>
      <c r="B19" s="92"/>
      <c r="C19" s="92"/>
      <c r="D19" s="92"/>
      <c r="E19" s="100"/>
      <c r="F19" s="100"/>
      <c r="G19" s="101"/>
      <c r="H19" s="100"/>
      <c r="I19" s="100"/>
      <c r="J19" s="100"/>
      <c r="K19" s="101"/>
      <c r="L19" s="28" t="str">
        <f t="shared" ref="L19:L22" si="4">IF(G19-H19=0,"",(K19-G19+H19)/(G19-H19)*100)</f>
        <v/>
      </c>
      <c r="M19" s="92"/>
      <c r="N19" s="6"/>
    </row>
    <row r="20" ht="12.75" customHeight="1" spans="1:13">
      <c r="A20" s="102" t="s">
        <v>1649</v>
      </c>
      <c r="B20" s="103"/>
      <c r="C20" s="103"/>
      <c r="D20" s="104"/>
      <c r="E20" s="105">
        <f>SUM(E8:E19)</f>
        <v>0</v>
      </c>
      <c r="F20" s="105"/>
      <c r="G20" s="105">
        <f>SUM(G8:G19)</f>
        <v>0</v>
      </c>
      <c r="H20" s="105">
        <f>SUM(H8:H19)</f>
        <v>0</v>
      </c>
      <c r="I20" s="20"/>
      <c r="J20" s="20"/>
      <c r="K20" s="105">
        <f>SUM(K8:K19)</f>
        <v>0</v>
      </c>
      <c r="L20" s="28" t="str">
        <f t="shared" si="4"/>
        <v/>
      </c>
      <c r="M20" s="18"/>
    </row>
    <row r="21" ht="12.75" customHeight="1" spans="1:13">
      <c r="A21" s="102" t="s">
        <v>1650</v>
      </c>
      <c r="B21" s="103"/>
      <c r="C21" s="103"/>
      <c r="D21" s="104"/>
      <c r="E21" s="20"/>
      <c r="F21" s="20"/>
      <c r="G21" s="20">
        <f>H20</f>
        <v>0</v>
      </c>
      <c r="H21" s="20"/>
      <c r="I21" s="20"/>
      <c r="J21" s="20"/>
      <c r="K21" s="20"/>
      <c r="L21" s="28"/>
      <c r="M21" s="18"/>
    </row>
    <row r="22" customHeight="1" spans="1:13">
      <c r="A22" s="66" t="s">
        <v>1651</v>
      </c>
      <c r="B22" s="106"/>
      <c r="C22" s="106"/>
      <c r="D22" s="88"/>
      <c r="E22" s="28"/>
      <c r="F22" s="28"/>
      <c r="G22" s="28">
        <f>G20-G21</f>
        <v>0</v>
      </c>
      <c r="H22" s="28"/>
      <c r="I22" s="28"/>
      <c r="J22" s="28"/>
      <c r="K22" s="28">
        <f>K20</f>
        <v>0</v>
      </c>
      <c r="L22" s="28" t="str">
        <f t="shared" si="4"/>
        <v/>
      </c>
      <c r="M22" s="24"/>
    </row>
    <row r="23" customHeight="1" spans="1:14">
      <c r="A23" s="7" t="str">
        <f>基本信息输入表!$K$6&amp;"填表人："&amp;基本信息输入表!$M$69</f>
        <v>产权持有单位填表人：刘亚鑫</v>
      </c>
      <c r="K23" s="7" t="str">
        <f>"评估人员："&amp;基本信息输入表!$Q$69</f>
        <v>评估人员：王庆国</v>
      </c>
      <c r="L23" s="32"/>
      <c r="N23" s="7" t="s">
        <v>1347</v>
      </c>
    </row>
    <row r="24" customHeight="1" spans="1:12">
      <c r="A24" s="7" t="str">
        <f>"填表日期："&amp;YEAR(基本信息输入表!$O$69)&amp;"年"&amp;MONTH(基本信息输入表!$O$69)&amp;"月"&amp;DAY(基本信息输入表!$O$69)&amp;"日"</f>
        <v>填表日期：2025年2月22日</v>
      </c>
      <c r="L24" s="32"/>
    </row>
  </sheetData>
  <mergeCells count="16">
    <mergeCell ref="A2:M2"/>
    <mergeCell ref="A3:M3"/>
    <mergeCell ref="L4:M4"/>
    <mergeCell ref="A5:E5"/>
    <mergeCell ref="E6:G6"/>
    <mergeCell ref="I6:K6"/>
    <mergeCell ref="A20:D20"/>
    <mergeCell ref="A21:D21"/>
    <mergeCell ref="A22:D22"/>
    <mergeCell ref="A6:A7"/>
    <mergeCell ref="B6:B7"/>
    <mergeCell ref="C6:C7"/>
    <mergeCell ref="D6:D7"/>
    <mergeCell ref="H6:H7"/>
    <mergeCell ref="L6:L7"/>
    <mergeCell ref="M6:M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showGridLines="0" zoomScale="96" zoomScaleNormal="96" workbookViewId="0">
      <selection activeCell="U622" sqref="U622"/>
    </sheetView>
  </sheetViews>
  <sheetFormatPr defaultColWidth="9" defaultRowHeight="15.75" customHeight="1"/>
  <cols>
    <col min="1" max="1" width="4.2" style="7" customWidth="1"/>
    <col min="2" max="2" width="12.2" style="7" customWidth="1"/>
    <col min="3" max="3" width="11.7" style="7" customWidth="1"/>
    <col min="4" max="4" width="8" style="7" customWidth="1"/>
    <col min="5" max="5" width="6.2" style="7" customWidth="1"/>
    <col min="6" max="6" width="8" style="7" customWidth="1"/>
    <col min="7" max="7" width="12.2" style="7" customWidth="1"/>
    <col min="8" max="8" width="9.7" style="7" customWidth="1"/>
    <col min="9" max="9" width="8.2" style="7" customWidth="1"/>
    <col min="10" max="10" width="10.2" style="7" customWidth="1"/>
    <col min="11" max="11" width="8.1" style="7" customWidth="1"/>
    <col min="12" max="12" width="9.5" style="7" customWidth="1"/>
    <col min="13" max="13" width="8.5" style="7" customWidth="1"/>
    <col min="14" max="14" width="10.7" style="7" customWidth="1"/>
    <col min="15" max="16" width="9" style="7" customWidth="1"/>
    <col min="17" max="16384" width="9" style="7"/>
  </cols>
  <sheetData>
    <row r="1" customHeight="1" spans="1:1">
      <c r="A1" s="8" t="s">
        <v>0</v>
      </c>
    </row>
    <row r="2" s="5" customFormat="1" ht="30" customHeight="1" spans="1:1">
      <c r="A2" s="9" t="s">
        <v>131</v>
      </c>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1652</v>
      </c>
    </row>
    <row r="5" customHeight="1" spans="1:14">
      <c r="A5" s="7" t="str">
        <f>基本信息输入表!K6&amp;"："&amp;基本信息输入表!M6</f>
        <v>产权持有单位：中国石油天然气股份有限公司塔里木油田分公司塔西南勘探开发公司</v>
      </c>
      <c r="L5" s="81" t="s">
        <v>822</v>
      </c>
      <c r="M5" s="13"/>
      <c r="N5" s="13"/>
    </row>
    <row r="6" s="6" customFormat="1" ht="12" customHeight="1" spans="1:14">
      <c r="A6" s="33" t="s">
        <v>4</v>
      </c>
      <c r="B6" s="33" t="s">
        <v>1653</v>
      </c>
      <c r="C6" s="89" t="s">
        <v>1654</v>
      </c>
      <c r="D6" s="89" t="s">
        <v>947</v>
      </c>
      <c r="E6" s="89" t="s">
        <v>949</v>
      </c>
      <c r="F6" s="89" t="s">
        <v>1543</v>
      </c>
      <c r="G6" s="33" t="s">
        <v>6</v>
      </c>
      <c r="H6" s="72"/>
      <c r="I6" s="70" t="s">
        <v>948</v>
      </c>
      <c r="J6" s="33" t="s">
        <v>7</v>
      </c>
      <c r="K6" s="75"/>
      <c r="L6" s="72"/>
      <c r="M6" s="89" t="s">
        <v>729</v>
      </c>
      <c r="N6" s="89" t="s">
        <v>176</v>
      </c>
    </row>
    <row r="7" s="6" customFormat="1" ht="12.75" customHeight="1" spans="1:15">
      <c r="A7" s="90"/>
      <c r="B7" s="90"/>
      <c r="C7" s="90"/>
      <c r="D7" s="90"/>
      <c r="E7" s="90"/>
      <c r="F7" s="90"/>
      <c r="G7" s="97" t="s">
        <v>10</v>
      </c>
      <c r="H7" s="98" t="s">
        <v>11</v>
      </c>
      <c r="I7" s="86"/>
      <c r="J7" s="98" t="s">
        <v>10</v>
      </c>
      <c r="K7" s="99" t="s">
        <v>1290</v>
      </c>
      <c r="L7" s="98" t="s">
        <v>11</v>
      </c>
      <c r="M7" s="90"/>
      <c r="N7" s="90"/>
      <c r="O7" s="6" t="s">
        <v>1343</v>
      </c>
    </row>
    <row r="8" ht="12.75" customHeight="1" spans="1:15">
      <c r="A8" s="17" t="str">
        <f t="shared" ref="A8" si="0">IF(B8="","",ROW()-7)</f>
        <v/>
      </c>
      <c r="B8" s="60"/>
      <c r="C8" s="60"/>
      <c r="D8" s="60"/>
      <c r="E8" s="47"/>
      <c r="F8" s="19"/>
      <c r="G8" s="20"/>
      <c r="H8" s="20"/>
      <c r="I8" s="20"/>
      <c r="J8" s="20"/>
      <c r="K8" s="36"/>
      <c r="L8" s="20"/>
      <c r="M8" s="28" t="str">
        <f t="shared" ref="M8" si="1">IF(H8-I8=0,"",(L8-H8+I8)/(H8-I8)*100)</f>
        <v/>
      </c>
      <c r="N8" s="60"/>
      <c r="O8" s="6"/>
    </row>
    <row r="9" ht="12.75" customHeight="1" spans="1:15">
      <c r="A9" s="17"/>
      <c r="B9" s="60"/>
      <c r="C9" s="60"/>
      <c r="D9" s="60"/>
      <c r="E9" s="47"/>
      <c r="F9" s="19"/>
      <c r="G9" s="20"/>
      <c r="H9" s="20"/>
      <c r="I9" s="20"/>
      <c r="J9" s="20"/>
      <c r="K9" s="36"/>
      <c r="L9" s="20"/>
      <c r="M9" s="28" t="str">
        <f t="shared" ref="M9:M18" si="2">IF(H9-I9=0,"",(L9-H9+I9)/(H9-I9)*100)</f>
        <v/>
      </c>
      <c r="N9" s="60"/>
      <c r="O9" s="6"/>
    </row>
    <row r="10" ht="12.75" customHeight="1" spans="1:15">
      <c r="A10" s="17"/>
      <c r="B10" s="60"/>
      <c r="C10" s="60"/>
      <c r="D10" s="60"/>
      <c r="E10" s="47"/>
      <c r="F10" s="19"/>
      <c r="G10" s="20"/>
      <c r="H10" s="20"/>
      <c r="I10" s="20"/>
      <c r="J10" s="20"/>
      <c r="K10" s="36"/>
      <c r="L10" s="20"/>
      <c r="M10" s="28" t="str">
        <f t="shared" si="2"/>
        <v/>
      </c>
      <c r="N10" s="60"/>
      <c r="O10" s="6"/>
    </row>
    <row r="11" ht="12.75" customHeight="1" spans="1:15">
      <c r="A11" s="17"/>
      <c r="B11" s="60"/>
      <c r="C11" s="60"/>
      <c r="D11" s="60"/>
      <c r="E11" s="47"/>
      <c r="F11" s="19"/>
      <c r="G11" s="20"/>
      <c r="H11" s="20"/>
      <c r="I11" s="20"/>
      <c r="J11" s="20"/>
      <c r="K11" s="36"/>
      <c r="L11" s="20"/>
      <c r="M11" s="28" t="str">
        <f t="shared" si="2"/>
        <v/>
      </c>
      <c r="N11" s="60"/>
      <c r="O11" s="6"/>
    </row>
    <row r="12" ht="12.75" customHeight="1" spans="1:15">
      <c r="A12" s="17"/>
      <c r="B12" s="60"/>
      <c r="C12" s="60"/>
      <c r="D12" s="60"/>
      <c r="E12" s="47"/>
      <c r="F12" s="19"/>
      <c r="G12" s="20"/>
      <c r="H12" s="20"/>
      <c r="I12" s="20"/>
      <c r="J12" s="20"/>
      <c r="K12" s="36"/>
      <c r="L12" s="20"/>
      <c r="M12" s="28" t="str">
        <f t="shared" si="2"/>
        <v/>
      </c>
      <c r="N12" s="60"/>
      <c r="O12" s="6"/>
    </row>
    <row r="13" ht="12.75" customHeight="1" spans="1:15">
      <c r="A13" s="17"/>
      <c r="B13" s="60"/>
      <c r="C13" s="60"/>
      <c r="D13" s="60"/>
      <c r="E13" s="47"/>
      <c r="F13" s="19"/>
      <c r="G13" s="20"/>
      <c r="H13" s="20"/>
      <c r="I13" s="20"/>
      <c r="J13" s="20"/>
      <c r="K13" s="36"/>
      <c r="L13" s="20"/>
      <c r="M13" s="28" t="str">
        <f t="shared" si="2"/>
        <v/>
      </c>
      <c r="N13" s="60"/>
      <c r="O13" s="6"/>
    </row>
    <row r="14" ht="12.75" customHeight="1" spans="1:15">
      <c r="A14" s="17"/>
      <c r="B14" s="60"/>
      <c r="C14" s="60"/>
      <c r="D14" s="60"/>
      <c r="E14" s="47"/>
      <c r="F14" s="19"/>
      <c r="G14" s="20"/>
      <c r="H14" s="20"/>
      <c r="I14" s="20"/>
      <c r="J14" s="20"/>
      <c r="K14" s="36"/>
      <c r="L14" s="20"/>
      <c r="M14" s="28" t="str">
        <f t="shared" si="2"/>
        <v/>
      </c>
      <c r="N14" s="60"/>
      <c r="O14" s="6"/>
    </row>
    <row r="15" ht="12.75" customHeight="1" spans="1:15">
      <c r="A15" s="17"/>
      <c r="B15" s="60"/>
      <c r="C15" s="60"/>
      <c r="D15" s="60"/>
      <c r="E15" s="47"/>
      <c r="F15" s="19"/>
      <c r="G15" s="20"/>
      <c r="H15" s="20"/>
      <c r="I15" s="20"/>
      <c r="J15" s="20"/>
      <c r="K15" s="36"/>
      <c r="L15" s="20"/>
      <c r="M15" s="28" t="str">
        <f t="shared" si="2"/>
        <v/>
      </c>
      <c r="N15" s="60"/>
      <c r="O15" s="6"/>
    </row>
    <row r="16" ht="12.75" customHeight="1" spans="1:15">
      <c r="A16" s="17"/>
      <c r="B16" s="60"/>
      <c r="C16" s="60"/>
      <c r="D16" s="60"/>
      <c r="E16" s="47"/>
      <c r="F16" s="19"/>
      <c r="G16" s="20"/>
      <c r="H16" s="20"/>
      <c r="I16" s="20"/>
      <c r="J16" s="20"/>
      <c r="K16" s="36"/>
      <c r="L16" s="20"/>
      <c r="M16" s="28" t="str">
        <f t="shared" si="2"/>
        <v/>
      </c>
      <c r="N16" s="60"/>
      <c r="O16" s="6"/>
    </row>
    <row r="17" ht="12.75" customHeight="1" spans="1:15">
      <c r="A17" s="17"/>
      <c r="B17" s="60"/>
      <c r="C17" s="60"/>
      <c r="D17" s="60"/>
      <c r="E17" s="47"/>
      <c r="F17" s="19"/>
      <c r="G17" s="20"/>
      <c r="H17" s="20"/>
      <c r="I17" s="20"/>
      <c r="J17" s="20"/>
      <c r="K17" s="36"/>
      <c r="L17" s="20"/>
      <c r="M17" s="28" t="str">
        <f t="shared" si="2"/>
        <v/>
      </c>
      <c r="N17" s="60"/>
      <c r="O17" s="6"/>
    </row>
    <row r="18" ht="12.75" customHeight="1" spans="1:15">
      <c r="A18" s="17"/>
      <c r="B18" s="60"/>
      <c r="C18" s="60"/>
      <c r="D18" s="60"/>
      <c r="E18" s="47"/>
      <c r="F18" s="19"/>
      <c r="G18" s="20"/>
      <c r="H18" s="20"/>
      <c r="I18" s="20"/>
      <c r="J18" s="20"/>
      <c r="K18" s="36"/>
      <c r="L18" s="20"/>
      <c r="M18" s="28" t="str">
        <f t="shared" si="2"/>
        <v/>
      </c>
      <c r="N18" s="60"/>
      <c r="O18" s="6"/>
    </row>
    <row r="19" ht="12.75" customHeight="1" spans="1:15">
      <c r="A19" s="17" t="str">
        <f t="shared" ref="A19" si="3">IF(B19="","",ROW()-7)</f>
        <v/>
      </c>
      <c r="B19" s="60"/>
      <c r="C19" s="60"/>
      <c r="D19" s="60"/>
      <c r="E19" s="47"/>
      <c r="F19" s="19"/>
      <c r="G19" s="20"/>
      <c r="H19" s="20"/>
      <c r="I19" s="20"/>
      <c r="J19" s="20"/>
      <c r="K19" s="36"/>
      <c r="L19" s="20"/>
      <c r="M19" s="28" t="str">
        <f t="shared" ref="M19:M22" si="4">IF(H19-I19=0,"",(L19-H19+I19)/(H19-I19)*100)</f>
        <v/>
      </c>
      <c r="N19" s="60"/>
      <c r="O19" s="6"/>
    </row>
    <row r="20" ht="12.75" customHeight="1" spans="1:14">
      <c r="A20" s="17" t="s">
        <v>1371</v>
      </c>
      <c r="B20" s="75"/>
      <c r="C20" s="72"/>
      <c r="D20" s="18"/>
      <c r="E20" s="47"/>
      <c r="F20" s="46"/>
      <c r="G20" s="20">
        <f>SUM(G8:G19)</f>
        <v>0</v>
      </c>
      <c r="H20" s="20">
        <f>SUM(H8:H19)</f>
        <v>0</v>
      </c>
      <c r="I20" s="20">
        <f>SUM(I8:I19)</f>
        <v>0</v>
      </c>
      <c r="J20" s="20">
        <f>SUM(J8:J19)</f>
        <v>0</v>
      </c>
      <c r="K20" s="20"/>
      <c r="L20" s="20">
        <f>SUM(L8:L19)</f>
        <v>0</v>
      </c>
      <c r="M20" s="28" t="str">
        <f t="shared" si="4"/>
        <v/>
      </c>
      <c r="N20" s="18"/>
    </row>
    <row r="21" ht="12.75" customHeight="1" spans="1:14">
      <c r="A21" s="17" t="s">
        <v>1655</v>
      </c>
      <c r="B21" s="75"/>
      <c r="C21" s="72"/>
      <c r="D21" s="18"/>
      <c r="E21" s="47"/>
      <c r="F21" s="46"/>
      <c r="G21" s="20"/>
      <c r="H21" s="20">
        <f>I20</f>
        <v>0</v>
      </c>
      <c r="I21" s="20"/>
      <c r="J21" s="20"/>
      <c r="K21" s="20"/>
      <c r="L21" s="20"/>
      <c r="M21" s="28"/>
      <c r="N21" s="18"/>
    </row>
    <row r="22" customHeight="1" spans="1:14">
      <c r="A22" s="21" t="s">
        <v>1656</v>
      </c>
      <c r="B22" s="13"/>
      <c r="C22" s="22"/>
      <c r="D22" s="21"/>
      <c r="E22" s="21"/>
      <c r="F22" s="21"/>
      <c r="G22" s="28">
        <f>G20-G21</f>
        <v>0</v>
      </c>
      <c r="H22" s="28">
        <f>H20-H21</f>
        <v>0</v>
      </c>
      <c r="I22" s="28"/>
      <c r="J22" s="28">
        <f>J20</f>
        <v>0</v>
      </c>
      <c r="K22" s="21"/>
      <c r="L22" s="28">
        <f>L20</f>
        <v>0</v>
      </c>
      <c r="M22" s="28" t="str">
        <f t="shared" si="4"/>
        <v/>
      </c>
      <c r="N22" s="24"/>
    </row>
    <row r="23" customHeight="1" spans="1:15">
      <c r="A23" s="7" t="str">
        <f>基本信息输入表!$K$6&amp;"填表人："&amp;基本信息输入表!$M$71</f>
        <v>产权持有单位填表人：刘亚鑫</v>
      </c>
      <c r="L23" s="7" t="str">
        <f>"评估人员："&amp;基本信息输入表!$Q$71</f>
        <v>评估人员：王庆国</v>
      </c>
      <c r="O23" s="7" t="s">
        <v>1347</v>
      </c>
    </row>
    <row r="24" customHeight="1" spans="1:1">
      <c r="A24" s="7" t="str">
        <f>"填表日期："&amp;YEAR(基本信息输入表!$O$71)&amp;"年"&amp;MONTH(基本信息输入表!$O$71)&amp;"月"&amp;DAY(基本信息输入表!$O$71)&amp;"日"</f>
        <v>填表日期：2025年2月22日</v>
      </c>
    </row>
    <row r="25" customHeight="1" spans="15:15">
      <c r="O25" s="41"/>
    </row>
  </sheetData>
  <mergeCells count="18">
    <mergeCell ref="A2:N2"/>
    <mergeCell ref="A3:N3"/>
    <mergeCell ref="L4:N4"/>
    <mergeCell ref="L5:N5"/>
    <mergeCell ref="G6:H6"/>
    <mergeCell ref="J6:L6"/>
    <mergeCell ref="A20:C20"/>
    <mergeCell ref="A21:C21"/>
    <mergeCell ref="A22:C22"/>
    <mergeCell ref="A6:A7"/>
    <mergeCell ref="B6:B7"/>
    <mergeCell ref="C6:C7"/>
    <mergeCell ref="D6:D7"/>
    <mergeCell ref="E6:E7"/>
    <mergeCell ref="F6:F7"/>
    <mergeCell ref="I6:I7"/>
    <mergeCell ref="M6:M7"/>
    <mergeCell ref="N6:N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showGridLines="0" zoomScale="96" zoomScaleNormal="96" topLeftCell="A2" workbookViewId="0">
      <selection activeCell="U622" sqref="U622"/>
    </sheetView>
  </sheetViews>
  <sheetFormatPr defaultColWidth="9" defaultRowHeight="15.75" customHeight="1"/>
  <cols>
    <col min="1" max="1" width="4.2" style="7" customWidth="1"/>
    <col min="2" max="2" width="8" style="7" customWidth="1"/>
    <col min="3" max="3" width="4.7" style="7" customWidth="1"/>
    <col min="4" max="4" width="13.2" style="7" customWidth="1"/>
    <col min="5" max="5" width="8" style="7" customWidth="1"/>
    <col min="6" max="6" width="4.9" style="7" customWidth="1"/>
    <col min="7" max="7" width="9" style="7" customWidth="1"/>
    <col min="8" max="8" width="11.2" style="7" customWidth="1"/>
    <col min="9" max="9" width="10.2" style="7" customWidth="1"/>
    <col min="10" max="10" width="11.7" style="7" customWidth="1"/>
    <col min="11" max="11" width="9" style="7" customWidth="1"/>
    <col min="12" max="12" width="9.7" style="7" customWidth="1"/>
    <col min="13" max="13" width="8.7" style="7" customWidth="1"/>
    <col min="14" max="14" width="10.7" style="7" customWidth="1"/>
    <col min="15" max="15" width="8" style="7" customWidth="1"/>
    <col min="16" max="16" width="5.5" style="7" customWidth="1"/>
    <col min="17" max="18" width="9" style="7" customWidth="1"/>
    <col min="19" max="16384" width="9" style="7"/>
  </cols>
  <sheetData>
    <row r="1" customHeight="1" spans="1:1">
      <c r="A1" s="8" t="s">
        <v>0</v>
      </c>
    </row>
    <row r="2" s="5" customFormat="1" ht="30" customHeight="1" spans="1:1">
      <c r="A2" s="9" t="s">
        <v>135</v>
      </c>
    </row>
    <row r="3" customHeight="1" spans="1:1">
      <c r="A3" s="6" t="str">
        <f>"评估基准日："&amp;TEXT(基本信息输入表!M7,"yyyy年mm月dd日")</f>
        <v>评估基准日：2025年02月20日</v>
      </c>
    </row>
    <row r="4" ht="14.25" customHeight="1" spans="1:16">
      <c r="A4" s="6"/>
      <c r="B4" s="6"/>
      <c r="C4" s="6"/>
      <c r="D4" s="6"/>
      <c r="E4" s="6"/>
      <c r="F4" s="6"/>
      <c r="G4" s="6"/>
      <c r="H4" s="6"/>
      <c r="I4" s="6"/>
      <c r="J4" s="6"/>
      <c r="K4" s="6"/>
      <c r="L4" s="6"/>
      <c r="M4" s="6"/>
      <c r="N4" s="6"/>
      <c r="O4" s="6"/>
      <c r="P4" s="6" t="s">
        <v>1657</v>
      </c>
    </row>
    <row r="5" customHeight="1" spans="1:16">
      <c r="A5" s="7" t="str">
        <f>基本信息输入表!K6&amp;"："&amp;基本信息输入表!M6</f>
        <v>产权持有单位：中国石油天然气股份有限公司塔里木油田分公司塔西南勘探开发公司</v>
      </c>
      <c r="P5" s="11" t="s">
        <v>822</v>
      </c>
    </row>
    <row r="6" s="6" customFormat="1" ht="12.75" customHeight="1" spans="1:16">
      <c r="A6" s="33" t="s">
        <v>4</v>
      </c>
      <c r="B6" s="89" t="s">
        <v>1482</v>
      </c>
      <c r="C6" s="33" t="s">
        <v>1658</v>
      </c>
      <c r="D6" s="89" t="s">
        <v>1659</v>
      </c>
      <c r="E6" s="89" t="s">
        <v>947</v>
      </c>
      <c r="F6" s="89" t="s">
        <v>949</v>
      </c>
      <c r="G6" s="89" t="s">
        <v>1660</v>
      </c>
      <c r="H6" s="89" t="s">
        <v>1661</v>
      </c>
      <c r="I6" s="33" t="s">
        <v>6</v>
      </c>
      <c r="J6" s="72"/>
      <c r="K6" s="89" t="s">
        <v>948</v>
      </c>
      <c r="L6" s="33" t="s">
        <v>7</v>
      </c>
      <c r="M6" s="75"/>
      <c r="N6" s="72"/>
      <c r="O6" s="89" t="s">
        <v>729</v>
      </c>
      <c r="P6" s="89" t="s">
        <v>176</v>
      </c>
    </row>
    <row r="7" s="6" customFormat="1" ht="12.75" customHeight="1" spans="1:17">
      <c r="A7" s="90"/>
      <c r="B7" s="90"/>
      <c r="C7" s="90"/>
      <c r="D7" s="90"/>
      <c r="E7" s="90"/>
      <c r="F7" s="90"/>
      <c r="G7" s="90"/>
      <c r="H7" s="90"/>
      <c r="I7" s="95" t="s">
        <v>10</v>
      </c>
      <c r="J7" s="95" t="s">
        <v>11</v>
      </c>
      <c r="K7" s="90"/>
      <c r="L7" s="95" t="s">
        <v>10</v>
      </c>
      <c r="M7" s="96" t="s">
        <v>1290</v>
      </c>
      <c r="N7" s="95" t="s">
        <v>11</v>
      </c>
      <c r="O7" s="90"/>
      <c r="P7" s="90"/>
      <c r="Q7" s="6" t="s">
        <v>1343</v>
      </c>
    </row>
    <row r="8" ht="12.75" customHeight="1" spans="1:17">
      <c r="A8" s="91" t="str">
        <f t="shared" ref="A8" si="0">IF(C8="","",ROW()-7)</f>
        <v/>
      </c>
      <c r="B8" s="91"/>
      <c r="C8" s="92"/>
      <c r="D8" s="92"/>
      <c r="E8" s="92"/>
      <c r="F8" s="93"/>
      <c r="G8" s="94"/>
      <c r="H8" s="92"/>
      <c r="I8" s="20"/>
      <c r="J8" s="20"/>
      <c r="K8" s="20"/>
      <c r="L8" s="20"/>
      <c r="M8" s="36"/>
      <c r="N8" s="20"/>
      <c r="O8" s="28" t="str">
        <f t="shared" ref="O8" si="1">IF(J8-K8=0,"",(N8-J8+K8)/(J8-K8)*100)</f>
        <v/>
      </c>
      <c r="P8" s="92"/>
      <c r="Q8" s="6"/>
    </row>
    <row r="9" ht="12.75" customHeight="1" spans="1:17">
      <c r="A9" s="91"/>
      <c r="B9" s="91"/>
      <c r="C9" s="92"/>
      <c r="D9" s="92"/>
      <c r="E9" s="92"/>
      <c r="F9" s="93"/>
      <c r="G9" s="94"/>
      <c r="H9" s="92"/>
      <c r="I9" s="20"/>
      <c r="J9" s="20"/>
      <c r="K9" s="20"/>
      <c r="L9" s="20"/>
      <c r="M9" s="36"/>
      <c r="N9" s="20"/>
      <c r="O9" s="28" t="str">
        <f t="shared" ref="O9:O18" si="2">IF(J9-K9=0,"",(N9-J9+K9)/(J9-K9)*100)</f>
        <v/>
      </c>
      <c r="P9" s="92"/>
      <c r="Q9" s="6"/>
    </row>
    <row r="10" ht="12.75" customHeight="1" spans="1:17">
      <c r="A10" s="91"/>
      <c r="B10" s="91"/>
      <c r="C10" s="92"/>
      <c r="D10" s="92"/>
      <c r="E10" s="92"/>
      <c r="F10" s="93"/>
      <c r="G10" s="94"/>
      <c r="H10" s="92"/>
      <c r="I10" s="20"/>
      <c r="J10" s="20"/>
      <c r="K10" s="20"/>
      <c r="L10" s="20"/>
      <c r="M10" s="36"/>
      <c r="N10" s="20"/>
      <c r="O10" s="28" t="str">
        <f t="shared" si="2"/>
        <v/>
      </c>
      <c r="P10" s="92"/>
      <c r="Q10" s="6"/>
    </row>
    <row r="11" ht="12.75" customHeight="1" spans="1:17">
      <c r="A11" s="91"/>
      <c r="B11" s="91"/>
      <c r="C11" s="92"/>
      <c r="D11" s="92"/>
      <c r="E11" s="92"/>
      <c r="F11" s="93"/>
      <c r="G11" s="94"/>
      <c r="H11" s="92"/>
      <c r="I11" s="20"/>
      <c r="J11" s="20"/>
      <c r="K11" s="20"/>
      <c r="L11" s="20"/>
      <c r="M11" s="36"/>
      <c r="N11" s="20"/>
      <c r="O11" s="28" t="str">
        <f t="shared" si="2"/>
        <v/>
      </c>
      <c r="P11" s="92"/>
      <c r="Q11" s="6"/>
    </row>
    <row r="12" ht="12.75" customHeight="1" spans="1:17">
      <c r="A12" s="91"/>
      <c r="B12" s="91"/>
      <c r="C12" s="92"/>
      <c r="D12" s="92"/>
      <c r="E12" s="92"/>
      <c r="F12" s="93"/>
      <c r="G12" s="94"/>
      <c r="H12" s="92"/>
      <c r="I12" s="20"/>
      <c r="J12" s="20"/>
      <c r="K12" s="20"/>
      <c r="L12" s="20"/>
      <c r="M12" s="36"/>
      <c r="N12" s="20"/>
      <c r="O12" s="28" t="str">
        <f t="shared" si="2"/>
        <v/>
      </c>
      <c r="P12" s="92"/>
      <c r="Q12" s="6"/>
    </row>
    <row r="13" ht="12.75" customHeight="1" spans="1:17">
      <c r="A13" s="91"/>
      <c r="B13" s="91"/>
      <c r="C13" s="92"/>
      <c r="D13" s="92"/>
      <c r="E13" s="92"/>
      <c r="F13" s="93"/>
      <c r="G13" s="94"/>
      <c r="H13" s="92"/>
      <c r="I13" s="20"/>
      <c r="J13" s="20"/>
      <c r="K13" s="20"/>
      <c r="L13" s="20"/>
      <c r="M13" s="36"/>
      <c r="N13" s="20"/>
      <c r="O13" s="28" t="str">
        <f t="shared" si="2"/>
        <v/>
      </c>
      <c r="P13" s="92"/>
      <c r="Q13" s="6"/>
    </row>
    <row r="14" ht="12.75" customHeight="1" spans="1:17">
      <c r="A14" s="91"/>
      <c r="B14" s="91"/>
      <c r="C14" s="92"/>
      <c r="D14" s="92"/>
      <c r="E14" s="92"/>
      <c r="F14" s="93"/>
      <c r="G14" s="94"/>
      <c r="H14" s="92"/>
      <c r="I14" s="20"/>
      <c r="J14" s="20"/>
      <c r="K14" s="20"/>
      <c r="L14" s="20"/>
      <c r="M14" s="36"/>
      <c r="N14" s="20"/>
      <c r="O14" s="28" t="str">
        <f t="shared" si="2"/>
        <v/>
      </c>
      <c r="P14" s="92"/>
      <c r="Q14" s="6"/>
    </row>
    <row r="15" ht="12.75" customHeight="1" spans="1:17">
      <c r="A15" s="91"/>
      <c r="B15" s="91"/>
      <c r="C15" s="92"/>
      <c r="D15" s="92"/>
      <c r="E15" s="92"/>
      <c r="F15" s="93"/>
      <c r="G15" s="94"/>
      <c r="H15" s="92"/>
      <c r="I15" s="20"/>
      <c r="J15" s="20"/>
      <c r="K15" s="20"/>
      <c r="L15" s="20"/>
      <c r="M15" s="36"/>
      <c r="N15" s="20"/>
      <c r="O15" s="28" t="str">
        <f t="shared" si="2"/>
        <v/>
      </c>
      <c r="P15" s="92"/>
      <c r="Q15" s="6"/>
    </row>
    <row r="16" ht="12.75" customHeight="1" spans="1:17">
      <c r="A16" s="91"/>
      <c r="B16" s="91"/>
      <c r="C16" s="92"/>
      <c r="D16" s="92"/>
      <c r="E16" s="92"/>
      <c r="F16" s="93"/>
      <c r="G16" s="94"/>
      <c r="H16" s="92"/>
      <c r="I16" s="20"/>
      <c r="J16" s="20"/>
      <c r="K16" s="20"/>
      <c r="L16" s="20"/>
      <c r="M16" s="36"/>
      <c r="N16" s="20"/>
      <c r="O16" s="28" t="str">
        <f t="shared" si="2"/>
        <v/>
      </c>
      <c r="P16" s="92"/>
      <c r="Q16" s="6"/>
    </row>
    <row r="17" ht="12.75" customHeight="1" spans="1:17">
      <c r="A17" s="91"/>
      <c r="B17" s="91"/>
      <c r="C17" s="92"/>
      <c r="D17" s="92"/>
      <c r="E17" s="92"/>
      <c r="F17" s="93"/>
      <c r="G17" s="94"/>
      <c r="H17" s="92"/>
      <c r="I17" s="20"/>
      <c r="J17" s="20"/>
      <c r="K17" s="20"/>
      <c r="L17" s="20"/>
      <c r="M17" s="36"/>
      <c r="N17" s="20"/>
      <c r="O17" s="28" t="str">
        <f t="shared" si="2"/>
        <v/>
      </c>
      <c r="P17" s="92"/>
      <c r="Q17" s="6"/>
    </row>
    <row r="18" ht="12.75" customHeight="1" spans="1:17">
      <c r="A18" s="91"/>
      <c r="B18" s="91"/>
      <c r="C18" s="92"/>
      <c r="D18" s="92"/>
      <c r="E18" s="92"/>
      <c r="F18" s="93"/>
      <c r="G18" s="94"/>
      <c r="H18" s="92"/>
      <c r="I18" s="20"/>
      <c r="J18" s="20"/>
      <c r="K18" s="20"/>
      <c r="L18" s="20"/>
      <c r="M18" s="36"/>
      <c r="N18" s="20"/>
      <c r="O18" s="28" t="str">
        <f t="shared" si="2"/>
        <v/>
      </c>
      <c r="P18" s="92"/>
      <c r="Q18" s="6"/>
    </row>
    <row r="19" ht="12.75" customHeight="1" spans="1:17">
      <c r="A19" s="91" t="str">
        <f t="shared" ref="A19" si="3">IF(C19="","",ROW()-7)</f>
        <v/>
      </c>
      <c r="B19" s="91"/>
      <c r="C19" s="92"/>
      <c r="D19" s="92"/>
      <c r="E19" s="92"/>
      <c r="F19" s="93"/>
      <c r="G19" s="94"/>
      <c r="H19" s="92"/>
      <c r="I19" s="20"/>
      <c r="J19" s="20"/>
      <c r="K19" s="20"/>
      <c r="L19" s="20"/>
      <c r="M19" s="36"/>
      <c r="N19" s="20"/>
      <c r="O19" s="28" t="str">
        <f t="shared" ref="O19:O22" si="4">IF(J19-K19=0,"",(N19-J19+K19)/(J19-K19)*100)</f>
        <v/>
      </c>
      <c r="P19" s="92"/>
      <c r="Q19" s="6"/>
    </row>
    <row r="20" ht="12.75" customHeight="1" spans="1:16">
      <c r="A20" s="17" t="s">
        <v>1662</v>
      </c>
      <c r="B20" s="75"/>
      <c r="C20" s="75"/>
      <c r="D20" s="72"/>
      <c r="E20" s="18"/>
      <c r="F20" s="47"/>
      <c r="G20" s="46"/>
      <c r="H20" s="18"/>
      <c r="I20" s="20">
        <f>SUM(I8:I19)</f>
        <v>0</v>
      </c>
      <c r="J20" s="20">
        <f>SUM(J8:J19)</f>
        <v>0</v>
      </c>
      <c r="K20" s="20">
        <f>SUM(K8:K19)</f>
        <v>0</v>
      </c>
      <c r="L20" s="20">
        <f>SUM(L8:L19)</f>
        <v>0</v>
      </c>
      <c r="M20" s="20"/>
      <c r="N20" s="20">
        <f>SUM(N8:N19)</f>
        <v>0</v>
      </c>
      <c r="O20" s="28" t="str">
        <f t="shared" si="4"/>
        <v/>
      </c>
      <c r="P20" s="18"/>
    </row>
    <row r="21" ht="12.75" customHeight="1" spans="1:16">
      <c r="A21" s="17" t="s">
        <v>1663</v>
      </c>
      <c r="B21" s="75"/>
      <c r="C21" s="75"/>
      <c r="D21" s="72"/>
      <c r="E21" s="18"/>
      <c r="F21" s="47"/>
      <c r="G21" s="46"/>
      <c r="H21" s="18"/>
      <c r="I21" s="20"/>
      <c r="J21" s="20">
        <f>K20</f>
        <v>0</v>
      </c>
      <c r="K21" s="20"/>
      <c r="L21" s="20"/>
      <c r="M21" s="20"/>
      <c r="N21" s="20"/>
      <c r="O21" s="28"/>
      <c r="P21" s="18"/>
    </row>
    <row r="22" customHeight="1" spans="1:16">
      <c r="A22" s="21" t="s">
        <v>1664</v>
      </c>
      <c r="B22" s="13"/>
      <c r="C22" s="13"/>
      <c r="D22" s="22"/>
      <c r="E22" s="21"/>
      <c r="F22" s="23">
        <f>SUM(F8:F19)</f>
        <v>0</v>
      </c>
      <c r="G22" s="21"/>
      <c r="H22" s="21"/>
      <c r="I22" s="28">
        <f>I20-I21</f>
        <v>0</v>
      </c>
      <c r="J22" s="28">
        <f>J20-J21</f>
        <v>0</v>
      </c>
      <c r="K22" s="28"/>
      <c r="L22" s="28">
        <f>L20</f>
        <v>0</v>
      </c>
      <c r="M22" s="21"/>
      <c r="N22" s="28">
        <f>N20</f>
        <v>0</v>
      </c>
      <c r="O22" s="28" t="str">
        <f t="shared" si="4"/>
        <v/>
      </c>
      <c r="P22" s="24"/>
    </row>
    <row r="23" customHeight="1" spans="1:17">
      <c r="A23" s="7" t="str">
        <f>基本信息输入表!$K$6&amp;"填表人："&amp;基本信息输入表!$M$72</f>
        <v>产权持有单位填表人：刘亚鑫</v>
      </c>
      <c r="N23" s="7" t="str">
        <f>"评估人员："&amp;基本信息输入表!$Q$72</f>
        <v>评估人员：王庆国</v>
      </c>
      <c r="Q23" s="7" t="s">
        <v>1347</v>
      </c>
    </row>
    <row r="24" customHeight="1" spans="1:1">
      <c r="A24" s="7" t="str">
        <f>"填表日期："&amp;YEAR(基本信息输入表!$O$72)&amp;"年"&amp;MONTH(基本信息输入表!$O$72)&amp;"月"&amp;DAY(基本信息输入表!$O$72)&amp;"日"</f>
        <v>填表日期：2025年2月22日</v>
      </c>
    </row>
  </sheetData>
  <mergeCells count="18">
    <mergeCell ref="A2:P2"/>
    <mergeCell ref="A3:P3"/>
    <mergeCell ref="I6:J6"/>
    <mergeCell ref="L6:N6"/>
    <mergeCell ref="A20:D20"/>
    <mergeCell ref="A21:D21"/>
    <mergeCell ref="A22:D22"/>
    <mergeCell ref="A6:A7"/>
    <mergeCell ref="B6:B7"/>
    <mergeCell ref="C6:C7"/>
    <mergeCell ref="D6:D7"/>
    <mergeCell ref="E6:E7"/>
    <mergeCell ref="F6:F7"/>
    <mergeCell ref="G6:G7"/>
    <mergeCell ref="H6:H7"/>
    <mergeCell ref="K6:K7"/>
    <mergeCell ref="O6:O7"/>
    <mergeCell ref="P6:P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GridLines="0" zoomScale="96" zoomScaleNormal="96" topLeftCell="A7" workbookViewId="0">
      <selection activeCell="U622" sqref="U622"/>
    </sheetView>
  </sheetViews>
  <sheetFormatPr defaultColWidth="9" defaultRowHeight="18" customHeight="1"/>
  <cols>
    <col min="1" max="1" width="17.7" style="604" customWidth="1"/>
    <col min="2" max="2" width="10.5" style="607" customWidth="1"/>
    <col min="3" max="3" width="8" style="607" customWidth="1"/>
    <col min="4" max="4" width="13" style="607" customWidth="1"/>
    <col min="5" max="5" width="12" style="607" customWidth="1"/>
    <col min="6" max="6" width="11.7" style="607" customWidth="1"/>
    <col min="7" max="7" width="11.2" style="607" customWidth="1"/>
    <col min="8" max="8" width="16.7" style="607" customWidth="1"/>
    <col min="9" max="9" width="18.2" style="607" customWidth="1"/>
    <col min="10" max="10" width="13.7" style="607" customWidth="1"/>
    <col min="11" max="11" width="29.5" style="607" customWidth="1"/>
    <col min="12" max="13" width="9" style="607" customWidth="1"/>
    <col min="14" max="16384" width="9" style="607"/>
  </cols>
  <sheetData>
    <row r="1" s="603" customFormat="1" ht="30.75" customHeight="1" spans="1:11">
      <c r="A1" s="608" t="s">
        <v>425</v>
      </c>
      <c r="B1" s="609"/>
      <c r="C1" s="609"/>
      <c r="D1" s="609"/>
      <c r="E1" s="609"/>
      <c r="F1" s="609"/>
      <c r="G1" s="609"/>
      <c r="H1" s="609"/>
      <c r="I1" s="609"/>
      <c r="J1" s="609"/>
      <c r="K1" s="609"/>
    </row>
    <row r="2" customHeight="1" spans="1:1">
      <c r="A2" s="610" t="str">
        <f>"评估基准日："&amp;TEXT(基本信息输入表!M7,"yyyy年mm月dd日")</f>
        <v>评估基准日：2025年02月20日</v>
      </c>
    </row>
    <row r="3" ht="17.25" customHeight="1" spans="1:11">
      <c r="A3" s="611" t="s">
        <v>426</v>
      </c>
      <c r="B3" s="610"/>
      <c r="C3" s="610"/>
      <c r="D3" s="610"/>
      <c r="E3" s="610"/>
      <c r="F3" s="610"/>
      <c r="G3" s="610"/>
      <c r="H3" s="610"/>
      <c r="I3" s="654"/>
      <c r="J3" s="655"/>
      <c r="K3" s="656"/>
    </row>
    <row r="4" s="604" customFormat="1" customHeight="1" spans="1:12">
      <c r="A4" s="612" t="s">
        <v>427</v>
      </c>
      <c r="B4" s="613" t="s">
        <v>428</v>
      </c>
      <c r="C4" s="614"/>
      <c r="D4" s="615"/>
      <c r="E4" s="615"/>
      <c r="F4" s="615"/>
      <c r="G4" s="616"/>
      <c r="H4" s="613" t="s">
        <v>429</v>
      </c>
      <c r="I4" s="614"/>
      <c r="J4" s="657" t="s">
        <v>430</v>
      </c>
      <c r="K4" s="658"/>
      <c r="L4" s="607"/>
    </row>
    <row r="5" s="604" customFormat="1" customHeight="1" spans="1:12">
      <c r="A5" s="617"/>
      <c r="B5" s="618" t="s">
        <v>431</v>
      </c>
      <c r="C5" s="619"/>
      <c r="D5" s="620"/>
      <c r="E5" s="620"/>
      <c r="F5" s="620"/>
      <c r="G5" s="621"/>
      <c r="H5" s="622" t="s">
        <v>432</v>
      </c>
      <c r="I5" s="659"/>
      <c r="J5" s="660" t="s">
        <v>433</v>
      </c>
      <c r="K5" s="661"/>
      <c r="L5" s="607"/>
    </row>
    <row r="6" s="604" customFormat="1" customHeight="1" spans="1:11">
      <c r="A6" s="623" t="s">
        <v>434</v>
      </c>
      <c r="B6" s="624"/>
      <c r="C6" s="620"/>
      <c r="D6" s="620"/>
      <c r="E6" s="621"/>
      <c r="F6" s="622" t="s">
        <v>435</v>
      </c>
      <c r="G6" s="619"/>
      <c r="H6" s="625"/>
      <c r="I6" s="625"/>
      <c r="J6" s="660" t="s">
        <v>436</v>
      </c>
      <c r="K6" s="661"/>
    </row>
    <row r="7" s="604" customFormat="1" customHeight="1" spans="1:11">
      <c r="A7" s="626" t="s">
        <v>437</v>
      </c>
      <c r="B7" s="624"/>
      <c r="C7" s="620"/>
      <c r="D7" s="620"/>
      <c r="E7" s="621"/>
      <c r="F7" s="622" t="s">
        <v>435</v>
      </c>
      <c r="G7" s="619"/>
      <c r="H7" s="622" t="s">
        <v>438</v>
      </c>
      <c r="I7" s="624"/>
      <c r="J7" s="660" t="s">
        <v>433</v>
      </c>
      <c r="K7" s="661"/>
    </row>
    <row r="8" s="604" customFormat="1" customHeight="1" spans="1:11">
      <c r="A8" s="626" t="s">
        <v>439</v>
      </c>
      <c r="B8" s="619"/>
      <c r="C8" s="622" t="s">
        <v>440</v>
      </c>
      <c r="D8" s="619"/>
      <c r="E8" s="627" t="s">
        <v>441</v>
      </c>
      <c r="F8" s="628"/>
      <c r="G8" s="629"/>
      <c r="H8" s="625"/>
      <c r="I8" s="625"/>
      <c r="J8" s="660" t="s">
        <v>436</v>
      </c>
      <c r="K8" s="662"/>
    </row>
    <row r="9" s="604" customFormat="1" ht="27.45" customHeight="1" spans="1:11">
      <c r="A9" s="623" t="s">
        <v>442</v>
      </c>
      <c r="B9" s="630"/>
      <c r="C9" s="620"/>
      <c r="D9" s="620"/>
      <c r="E9" s="620"/>
      <c r="F9" s="620"/>
      <c r="G9" s="621"/>
      <c r="H9" s="618" t="s">
        <v>443</v>
      </c>
      <c r="I9" s="663" t="s">
        <v>444</v>
      </c>
      <c r="J9" s="618" t="s">
        <v>445</v>
      </c>
      <c r="K9" s="664" t="s">
        <v>446</v>
      </c>
    </row>
    <row r="10" s="605" customFormat="1" customHeight="1" spans="1:11">
      <c r="A10" s="631" t="s">
        <v>447</v>
      </c>
      <c r="B10" s="632"/>
      <c r="C10" s="632"/>
      <c r="D10" s="632"/>
      <c r="E10" s="632"/>
      <c r="F10" s="632"/>
      <c r="G10" s="633"/>
      <c r="H10" s="634" t="s">
        <v>448</v>
      </c>
      <c r="I10" s="646"/>
      <c r="J10" s="634" t="s">
        <v>449</v>
      </c>
      <c r="K10" s="665"/>
    </row>
    <row r="11" s="605" customFormat="1" customHeight="1" spans="1:11">
      <c r="A11" s="635"/>
      <c r="B11" s="636"/>
      <c r="C11" s="636"/>
      <c r="D11" s="636"/>
      <c r="E11" s="636"/>
      <c r="F11" s="636"/>
      <c r="G11" s="637"/>
      <c r="H11" s="622" t="s">
        <v>450</v>
      </c>
      <c r="I11" s="622" t="s">
        <v>451</v>
      </c>
      <c r="J11" s="622" t="s">
        <v>450</v>
      </c>
      <c r="K11" s="666" t="s">
        <v>451</v>
      </c>
    </row>
    <row r="12" s="606" customFormat="1" customHeight="1" spans="1:12">
      <c r="A12" s="638">
        <v>1</v>
      </c>
      <c r="B12" s="639"/>
      <c r="C12" s="620"/>
      <c r="D12" s="620"/>
      <c r="E12" s="620"/>
      <c r="F12" s="620"/>
      <c r="G12" s="621"/>
      <c r="H12" s="640"/>
      <c r="I12" s="667"/>
      <c r="J12" s="640"/>
      <c r="K12" s="668"/>
      <c r="L12" s="607"/>
    </row>
    <row r="13" customHeight="1" spans="1:11">
      <c r="A13" s="638">
        <v>2</v>
      </c>
      <c r="B13" s="639"/>
      <c r="C13" s="620"/>
      <c r="D13" s="620"/>
      <c r="E13" s="620"/>
      <c r="F13" s="620"/>
      <c r="G13" s="621"/>
      <c r="H13" s="640"/>
      <c r="I13" s="667"/>
      <c r="J13" s="640"/>
      <c r="K13" s="668"/>
    </row>
    <row r="14" customHeight="1" spans="1:11">
      <c r="A14" s="638">
        <v>3</v>
      </c>
      <c r="B14" s="639"/>
      <c r="C14" s="620"/>
      <c r="D14" s="620"/>
      <c r="E14" s="620"/>
      <c r="F14" s="620"/>
      <c r="G14" s="621"/>
      <c r="H14" s="640"/>
      <c r="I14" s="667"/>
      <c r="J14" s="640"/>
      <c r="K14" s="668"/>
    </row>
    <row r="15" customHeight="1" spans="1:11">
      <c r="A15" s="638">
        <v>4</v>
      </c>
      <c r="B15" s="639"/>
      <c r="C15" s="620"/>
      <c r="D15" s="620"/>
      <c r="E15" s="620"/>
      <c r="F15" s="620"/>
      <c r="G15" s="621"/>
      <c r="H15" s="641"/>
      <c r="I15" s="669"/>
      <c r="J15" s="669"/>
      <c r="K15" s="670"/>
    </row>
    <row r="16" customHeight="1" spans="1:11">
      <c r="A16" s="638">
        <v>5</v>
      </c>
      <c r="B16" s="639"/>
      <c r="C16" s="620"/>
      <c r="D16" s="620"/>
      <c r="E16" s="620"/>
      <c r="F16" s="620"/>
      <c r="G16" s="621"/>
      <c r="H16" s="641"/>
      <c r="I16" s="669"/>
      <c r="J16" s="669"/>
      <c r="K16" s="670"/>
    </row>
    <row r="17" customHeight="1" spans="1:11">
      <c r="A17" s="642" t="s">
        <v>452</v>
      </c>
      <c r="B17" s="639"/>
      <c r="C17" s="620"/>
      <c r="D17" s="620"/>
      <c r="E17" s="620"/>
      <c r="F17" s="620"/>
      <c r="G17" s="621"/>
      <c r="H17" s="643"/>
      <c r="I17" s="671"/>
      <c r="J17" s="671"/>
      <c r="K17" s="672"/>
    </row>
    <row r="18" s="605" customFormat="1" customHeight="1" spans="1:11">
      <c r="A18" s="644" t="s">
        <v>453</v>
      </c>
      <c r="B18" s="645"/>
      <c r="C18" s="645"/>
      <c r="D18" s="645"/>
      <c r="E18" s="646"/>
      <c r="F18" s="634" t="s">
        <v>454</v>
      </c>
      <c r="G18" s="645"/>
      <c r="H18" s="646"/>
      <c r="I18" s="657" t="s">
        <v>455</v>
      </c>
      <c r="J18" s="613" t="s">
        <v>456</v>
      </c>
      <c r="K18" s="673" t="s">
        <v>457</v>
      </c>
    </row>
    <row r="19" customHeight="1" spans="1:11">
      <c r="A19" s="638">
        <v>1</v>
      </c>
      <c r="B19" s="647"/>
      <c r="C19" s="620"/>
      <c r="D19" s="620"/>
      <c r="E19" s="621"/>
      <c r="F19" s="619"/>
      <c r="G19" s="620"/>
      <c r="H19" s="621"/>
      <c r="I19" s="669"/>
      <c r="J19" s="674"/>
      <c r="K19" s="675"/>
    </row>
    <row r="20" customHeight="1" spans="1:11">
      <c r="A20" s="638">
        <v>2</v>
      </c>
      <c r="B20" s="647"/>
      <c r="C20" s="620"/>
      <c r="D20" s="620"/>
      <c r="E20" s="621"/>
      <c r="F20" s="619"/>
      <c r="G20" s="620"/>
      <c r="H20" s="621"/>
      <c r="I20" s="669"/>
      <c r="J20" s="674"/>
      <c r="K20" s="675"/>
    </row>
    <row r="21" customHeight="1" spans="1:11">
      <c r="A21" s="638">
        <v>3</v>
      </c>
      <c r="B21" s="647"/>
      <c r="C21" s="620"/>
      <c r="D21" s="620"/>
      <c r="E21" s="621"/>
      <c r="F21" s="619"/>
      <c r="G21" s="620"/>
      <c r="H21" s="621"/>
      <c r="I21" s="669"/>
      <c r="J21" s="674"/>
      <c r="K21" s="675"/>
    </row>
    <row r="22" customHeight="1" spans="1:11">
      <c r="A22" s="638">
        <v>4</v>
      </c>
      <c r="B22" s="647"/>
      <c r="C22" s="620"/>
      <c r="D22" s="620"/>
      <c r="E22" s="621"/>
      <c r="F22" s="619"/>
      <c r="G22" s="620"/>
      <c r="H22" s="621"/>
      <c r="I22" s="669"/>
      <c r="J22" s="674"/>
      <c r="K22" s="675"/>
    </row>
    <row r="23" customHeight="1" spans="1:11">
      <c r="A23" s="638">
        <v>5</v>
      </c>
      <c r="B23" s="647"/>
      <c r="C23" s="620"/>
      <c r="D23" s="620"/>
      <c r="E23" s="621"/>
      <c r="F23" s="619"/>
      <c r="G23" s="620"/>
      <c r="H23" s="621"/>
      <c r="I23" s="669"/>
      <c r="J23" s="674"/>
      <c r="K23" s="675"/>
    </row>
    <row r="24" customHeight="1" spans="1:11">
      <c r="A24" s="648">
        <v>6</v>
      </c>
      <c r="B24" s="647"/>
      <c r="C24" s="620"/>
      <c r="D24" s="620"/>
      <c r="E24" s="621"/>
      <c r="F24" s="619"/>
      <c r="G24" s="620"/>
      <c r="H24" s="621"/>
      <c r="I24" s="669"/>
      <c r="J24" s="674"/>
      <c r="K24" s="675"/>
    </row>
    <row r="25" customHeight="1" spans="1:11">
      <c r="A25" s="648">
        <v>7</v>
      </c>
      <c r="B25" s="647"/>
      <c r="C25" s="620"/>
      <c r="D25" s="620"/>
      <c r="E25" s="621"/>
      <c r="F25" s="619"/>
      <c r="G25" s="620"/>
      <c r="H25" s="621"/>
      <c r="I25" s="676"/>
      <c r="J25" s="674"/>
      <c r="K25" s="675"/>
    </row>
    <row r="26" customHeight="1" spans="1:11">
      <c r="A26" s="638">
        <v>8</v>
      </c>
      <c r="B26" s="647"/>
      <c r="C26" s="620"/>
      <c r="D26" s="620"/>
      <c r="E26" s="621"/>
      <c r="F26" s="619"/>
      <c r="G26" s="620"/>
      <c r="H26" s="621"/>
      <c r="I26" s="677"/>
      <c r="J26" s="674"/>
      <c r="K26" s="675"/>
    </row>
    <row r="27" customHeight="1" spans="1:11">
      <c r="A27" s="648">
        <v>9</v>
      </c>
      <c r="B27" s="647"/>
      <c r="C27" s="620"/>
      <c r="D27" s="620"/>
      <c r="E27" s="621"/>
      <c r="F27" s="619"/>
      <c r="G27" s="620"/>
      <c r="H27" s="621"/>
      <c r="I27" s="676"/>
      <c r="J27" s="674"/>
      <c r="K27" s="675"/>
    </row>
    <row r="28" customHeight="1" spans="1:11">
      <c r="A28" s="649">
        <v>10</v>
      </c>
      <c r="B28" s="650"/>
      <c r="C28" s="651"/>
      <c r="D28" s="651"/>
      <c r="E28" s="652"/>
      <c r="F28" s="653"/>
      <c r="G28" s="651"/>
      <c r="H28" s="652"/>
      <c r="I28" s="678"/>
      <c r="J28" s="679"/>
      <c r="K28" s="680"/>
    </row>
    <row r="29" customHeight="1" spans="4:4">
      <c r="D29" s="604"/>
    </row>
  </sheetData>
  <mergeCells count="37">
    <mergeCell ref="A2:K2"/>
    <mergeCell ref="C4:G4"/>
    <mergeCell ref="C5:G5"/>
    <mergeCell ref="B6:E6"/>
    <mergeCell ref="B7:E7"/>
    <mergeCell ref="B9:G9"/>
    <mergeCell ref="B12:G12"/>
    <mergeCell ref="B13:G13"/>
    <mergeCell ref="B14:G14"/>
    <mergeCell ref="B15:G15"/>
    <mergeCell ref="B16:G16"/>
    <mergeCell ref="B17:G17"/>
    <mergeCell ref="B19:E19"/>
    <mergeCell ref="F19:H19"/>
    <mergeCell ref="B20:E20"/>
    <mergeCell ref="F20:H20"/>
    <mergeCell ref="B21:E21"/>
    <mergeCell ref="F21:H21"/>
    <mergeCell ref="B22:E22"/>
    <mergeCell ref="F22:H22"/>
    <mergeCell ref="B23:E23"/>
    <mergeCell ref="F23:H23"/>
    <mergeCell ref="B24:E24"/>
    <mergeCell ref="F24:H24"/>
    <mergeCell ref="B25:E25"/>
    <mergeCell ref="F25:H25"/>
    <mergeCell ref="B26:E26"/>
    <mergeCell ref="F26:H26"/>
    <mergeCell ref="B27:E27"/>
    <mergeCell ref="F27:H27"/>
    <mergeCell ref="B28:E28"/>
    <mergeCell ref="F28:H28"/>
    <mergeCell ref="H5:H6"/>
    <mergeCell ref="H7:H8"/>
    <mergeCell ref="I5:I6"/>
    <mergeCell ref="I7:I8"/>
    <mergeCell ref="A10:G11"/>
  </mergeCells>
  <pageMargins left="0.707638888888889" right="0.707638888888889" top="0.747916666666667" bottom="0.747916666666667" header="0.313888888888889" footer="0.313888888888889"/>
  <pageSetup paperSize="9" scale="75" orientation="landscape"/>
  <headerFooter>
    <oddFooter>&amp;R&amp;P/&amp;N</oddFooter>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zoomScale="96" zoomScaleNormal="96" workbookViewId="0">
      <selection activeCell="U622" sqref="U622"/>
    </sheetView>
  </sheetViews>
  <sheetFormatPr defaultColWidth="9" defaultRowHeight="15.75" customHeight="1"/>
  <cols>
    <col min="1" max="1" width="5.2" style="7" customWidth="1"/>
    <col min="2" max="3" width="16.2" style="7" customWidth="1"/>
    <col min="4" max="4" width="8.2" style="7" customWidth="1"/>
    <col min="5" max="5" width="16.2" style="7" customWidth="1"/>
    <col min="6" max="6" width="14.7" style="7" customWidth="1"/>
    <col min="7" max="7" width="12.7" style="7" customWidth="1"/>
    <col min="8" max="8" width="8.5" style="7" customWidth="1"/>
    <col min="9" max="9" width="10.7" style="7" customWidth="1"/>
    <col min="10" max="10" width="7.2" style="7" customWidth="1"/>
    <col min="11" max="11" width="18.2" style="7" customWidth="1"/>
    <col min="12" max="16384" width="9" style="7"/>
  </cols>
  <sheetData>
    <row r="1" customHeight="1" spans="1:1">
      <c r="A1" s="8" t="s">
        <v>0</v>
      </c>
    </row>
    <row r="2" s="5" customFormat="1" ht="30" customHeight="1" spans="1:1">
      <c r="A2" s="9" t="s">
        <v>139</v>
      </c>
    </row>
    <row r="3" customHeight="1" spans="1:1">
      <c r="A3" s="6" t="str">
        <f>"评估基准日："&amp;TEXT(基本信息输入表!M7,"yyyy年mm月dd日")</f>
        <v>评估基准日：2025年02月20日</v>
      </c>
    </row>
    <row r="4" ht="14.25" customHeight="1" spans="1:11">
      <c r="A4" s="6"/>
      <c r="B4" s="6"/>
      <c r="C4" s="6"/>
      <c r="D4" s="6"/>
      <c r="E4" s="6"/>
      <c r="F4" s="6"/>
      <c r="G4" s="6"/>
      <c r="H4" s="6"/>
      <c r="I4" s="6"/>
      <c r="J4" s="6"/>
      <c r="K4" s="11" t="s">
        <v>1665</v>
      </c>
    </row>
    <row r="5" customHeight="1" spans="1:11">
      <c r="A5" s="12" t="str">
        <f>基本信息输入表!K6&amp;"："&amp;基本信息输入表!M6</f>
        <v>产权持有单位：中国石油天然气股份有限公司塔里木油田分公司塔西南勘探开发公司</v>
      </c>
      <c r="B5" s="13"/>
      <c r="C5" s="13"/>
      <c r="D5" s="13"/>
      <c r="E5" s="13"/>
      <c r="F5" s="13"/>
      <c r="K5" s="11" t="s">
        <v>1326</v>
      </c>
    </row>
    <row r="6" s="6" customFormat="1" ht="12.75" customHeight="1" spans="1:11">
      <c r="A6" s="15" t="s">
        <v>4</v>
      </c>
      <c r="B6" s="15" t="s">
        <v>1666</v>
      </c>
      <c r="C6" s="15" t="s">
        <v>1667</v>
      </c>
      <c r="D6" s="70" t="s">
        <v>1668</v>
      </c>
      <c r="E6" s="70" t="s">
        <v>1669</v>
      </c>
      <c r="F6" s="70" t="s">
        <v>1670</v>
      </c>
      <c r="G6" s="70" t="s">
        <v>6</v>
      </c>
      <c r="H6" s="70" t="s">
        <v>948</v>
      </c>
      <c r="I6" s="15" t="s">
        <v>7</v>
      </c>
      <c r="J6" s="15" t="s">
        <v>729</v>
      </c>
      <c r="K6" s="15" t="s">
        <v>176</v>
      </c>
    </row>
    <row r="7" ht="12.75" customHeight="1" spans="1:12">
      <c r="A7" s="86"/>
      <c r="B7" s="21"/>
      <c r="C7" s="21"/>
      <c r="D7" s="87"/>
      <c r="E7" s="87"/>
      <c r="F7" s="87"/>
      <c r="G7" s="86"/>
      <c r="H7" s="86"/>
      <c r="I7" s="86"/>
      <c r="J7" s="86"/>
      <c r="K7" s="86"/>
      <c r="L7" s="6" t="s">
        <v>1343</v>
      </c>
    </row>
    <row r="8" ht="12.75" customHeight="1" spans="1:12">
      <c r="A8" s="17" t="str">
        <f t="shared" ref="A8" si="0">IF(B8="","",ROW()-7)</f>
        <v/>
      </c>
      <c r="B8" s="18"/>
      <c r="C8" s="18"/>
      <c r="D8" s="18"/>
      <c r="E8" s="34"/>
      <c r="F8" s="19"/>
      <c r="G8" s="20"/>
      <c r="H8" s="20"/>
      <c r="I8" s="20"/>
      <c r="J8" s="40" t="str">
        <f t="shared" ref="J8" si="1">IF(G8-H8=0,"",(I8-G8+H8)/(G8-H8)*100)</f>
        <v/>
      </c>
      <c r="K8" s="18"/>
      <c r="L8" s="6"/>
    </row>
    <row r="9" ht="12.75" customHeight="1" spans="1:12">
      <c r="A9" s="17"/>
      <c r="B9" s="18"/>
      <c r="C9" s="18"/>
      <c r="D9" s="18"/>
      <c r="E9" s="34"/>
      <c r="F9" s="19"/>
      <c r="G9" s="20"/>
      <c r="H9" s="20"/>
      <c r="I9" s="20"/>
      <c r="J9" s="40" t="str">
        <f t="shared" ref="J9:J18" si="2">IF(G9-H9=0,"",(I9-G9+H9)/(G9-H9)*100)</f>
        <v/>
      </c>
      <c r="K9" s="18"/>
      <c r="L9" s="6"/>
    </row>
    <row r="10" ht="12.75" customHeight="1" spans="1:12">
      <c r="A10" s="17"/>
      <c r="B10" s="18"/>
      <c r="C10" s="18"/>
      <c r="D10" s="18"/>
      <c r="E10" s="34"/>
      <c r="F10" s="19"/>
      <c r="G10" s="20"/>
      <c r="H10" s="20"/>
      <c r="I10" s="20"/>
      <c r="J10" s="40" t="str">
        <f t="shared" si="2"/>
        <v/>
      </c>
      <c r="K10" s="18"/>
      <c r="L10" s="6"/>
    </row>
    <row r="11" ht="12.75" customHeight="1" spans="1:12">
      <c r="A11" s="17"/>
      <c r="B11" s="18"/>
      <c r="C11" s="18"/>
      <c r="D11" s="18"/>
      <c r="E11" s="34"/>
      <c r="F11" s="19"/>
      <c r="G11" s="20"/>
      <c r="H11" s="20"/>
      <c r="I11" s="20"/>
      <c r="J11" s="40" t="str">
        <f t="shared" si="2"/>
        <v/>
      </c>
      <c r="K11" s="18"/>
      <c r="L11" s="6"/>
    </row>
    <row r="12" ht="12.75" customHeight="1" spans="1:12">
      <c r="A12" s="17"/>
      <c r="B12" s="18"/>
      <c r="C12" s="18"/>
      <c r="D12" s="18"/>
      <c r="E12" s="34"/>
      <c r="F12" s="19"/>
      <c r="G12" s="20"/>
      <c r="H12" s="20"/>
      <c r="I12" s="20"/>
      <c r="J12" s="40" t="str">
        <f t="shared" si="2"/>
        <v/>
      </c>
      <c r="K12" s="18"/>
      <c r="L12" s="6"/>
    </row>
    <row r="13" ht="12.75" customHeight="1" spans="1:12">
      <c r="A13" s="17"/>
      <c r="B13" s="18"/>
      <c r="C13" s="18"/>
      <c r="D13" s="18"/>
      <c r="E13" s="34"/>
      <c r="F13" s="19"/>
      <c r="G13" s="20"/>
      <c r="H13" s="20"/>
      <c r="I13" s="20"/>
      <c r="J13" s="40" t="str">
        <f t="shared" si="2"/>
        <v/>
      </c>
      <c r="K13" s="18"/>
      <c r="L13" s="6"/>
    </row>
    <row r="14" ht="12.75" customHeight="1" spans="1:12">
      <c r="A14" s="17"/>
      <c r="B14" s="18"/>
      <c r="C14" s="18"/>
      <c r="D14" s="18"/>
      <c r="E14" s="34"/>
      <c r="F14" s="19"/>
      <c r="G14" s="20"/>
      <c r="H14" s="20"/>
      <c r="I14" s="20"/>
      <c r="J14" s="40" t="str">
        <f t="shared" si="2"/>
        <v/>
      </c>
      <c r="K14" s="18"/>
      <c r="L14" s="6"/>
    </row>
    <row r="15" ht="12.75" customHeight="1" spans="1:12">
      <c r="A15" s="17"/>
      <c r="B15" s="18"/>
      <c r="C15" s="18"/>
      <c r="D15" s="18"/>
      <c r="E15" s="34"/>
      <c r="F15" s="19"/>
      <c r="G15" s="20"/>
      <c r="H15" s="20"/>
      <c r="I15" s="20"/>
      <c r="J15" s="40" t="str">
        <f t="shared" si="2"/>
        <v/>
      </c>
      <c r="K15" s="18"/>
      <c r="L15" s="6"/>
    </row>
    <row r="16" ht="12.75" customHeight="1" spans="1:12">
      <c r="A16" s="17"/>
      <c r="B16" s="18"/>
      <c r="C16" s="18"/>
      <c r="D16" s="18"/>
      <c r="E16" s="34"/>
      <c r="F16" s="19"/>
      <c r="G16" s="20"/>
      <c r="H16" s="20"/>
      <c r="I16" s="20"/>
      <c r="J16" s="40" t="str">
        <f t="shared" si="2"/>
        <v/>
      </c>
      <c r="K16" s="18"/>
      <c r="L16" s="6"/>
    </row>
    <row r="17" ht="12.75" customHeight="1" spans="1:12">
      <c r="A17" s="17"/>
      <c r="B17" s="18"/>
      <c r="C17" s="18"/>
      <c r="D17" s="18"/>
      <c r="E17" s="34"/>
      <c r="F17" s="19"/>
      <c r="G17" s="20"/>
      <c r="H17" s="20"/>
      <c r="I17" s="20"/>
      <c r="J17" s="40" t="str">
        <f t="shared" si="2"/>
        <v/>
      </c>
      <c r="K17" s="18"/>
      <c r="L17" s="6"/>
    </row>
    <row r="18" ht="12.75" customHeight="1" spans="1:12">
      <c r="A18" s="17"/>
      <c r="B18" s="18"/>
      <c r="C18" s="18"/>
      <c r="D18" s="18"/>
      <c r="E18" s="34"/>
      <c r="F18" s="19"/>
      <c r="G18" s="20"/>
      <c r="H18" s="20"/>
      <c r="I18" s="20"/>
      <c r="J18" s="40" t="str">
        <f t="shared" si="2"/>
        <v/>
      </c>
      <c r="K18" s="18"/>
      <c r="L18" s="6"/>
    </row>
    <row r="19" ht="12.75" customHeight="1" spans="1:12">
      <c r="A19" s="17" t="str">
        <f t="shared" ref="A19" si="3">IF(B19="","",ROW()-7)</f>
        <v/>
      </c>
      <c r="B19" s="18"/>
      <c r="C19" s="18"/>
      <c r="D19" s="18"/>
      <c r="E19" s="34"/>
      <c r="F19" s="19"/>
      <c r="G19" s="20"/>
      <c r="H19" s="20"/>
      <c r="I19" s="20"/>
      <c r="J19" s="40" t="str">
        <f t="shared" ref="J19:J22" si="4">IF(G19-H19=0,"",(I19-G19+H19)/(G19-H19)*100)</f>
        <v/>
      </c>
      <c r="K19" s="18"/>
      <c r="L19" s="6"/>
    </row>
    <row r="20" ht="12.75" customHeight="1" spans="1:11">
      <c r="A20" s="66" t="s">
        <v>140</v>
      </c>
      <c r="B20" s="88"/>
      <c r="C20" s="88"/>
      <c r="D20" s="88"/>
      <c r="E20" s="88"/>
      <c r="F20" s="17"/>
      <c r="G20" s="20">
        <f>SUM(G8:G19)</f>
        <v>0</v>
      </c>
      <c r="H20" s="20">
        <f>SUM(H8:H19)</f>
        <v>0</v>
      </c>
      <c r="I20" s="20">
        <f>SUM(I8:I19)</f>
        <v>0</v>
      </c>
      <c r="J20" s="40" t="str">
        <f t="shared" si="4"/>
        <v/>
      </c>
      <c r="K20" s="18"/>
    </row>
    <row r="21" ht="12.75" customHeight="1" spans="1:11">
      <c r="A21" s="66" t="s">
        <v>141</v>
      </c>
      <c r="B21" s="88"/>
      <c r="C21" s="88"/>
      <c r="D21" s="88"/>
      <c r="E21" s="88"/>
      <c r="F21" s="17"/>
      <c r="G21" s="20">
        <f>H20</f>
        <v>0</v>
      </c>
      <c r="H21" s="20"/>
      <c r="I21" s="20"/>
      <c r="J21" s="40"/>
      <c r="K21" s="18"/>
    </row>
    <row r="22" customHeight="1" spans="1:11">
      <c r="A22" s="66" t="s">
        <v>142</v>
      </c>
      <c r="B22" s="88"/>
      <c r="C22" s="38"/>
      <c r="D22" s="38"/>
      <c r="E22" s="38"/>
      <c r="F22" s="28"/>
      <c r="G22" s="24">
        <f>G20-G21</f>
        <v>0</v>
      </c>
      <c r="H22" s="24"/>
      <c r="I22" s="24">
        <f>I20</f>
        <v>0</v>
      </c>
      <c r="J22" s="40" t="str">
        <f t="shared" si="4"/>
        <v/>
      </c>
      <c r="K22" s="24"/>
    </row>
    <row r="23" customHeight="1" spans="1:12">
      <c r="A23" s="7" t="str">
        <f>基本信息输入表!$K$6&amp;"填表人："&amp;基本信息输入表!$M$73</f>
        <v>产权持有单位填表人：刘亚鑫</v>
      </c>
      <c r="I23" s="7" t="str">
        <f>"评估人员："&amp;基本信息输入表!$Q$73</f>
        <v>评估人员：王庆国</v>
      </c>
      <c r="L23" s="7" t="s">
        <v>1347</v>
      </c>
    </row>
    <row r="24" customHeight="1" spans="1:1">
      <c r="A24" s="7" t="str">
        <f>"填表日期："&amp;YEAR(基本信息输入表!$O$73)&amp;"年"&amp;MONTH(基本信息输入表!$O$73)&amp;"月"&amp;DAY(基本信息输入表!$O$73)&amp;"日"</f>
        <v>填表日期：2025年2月22日</v>
      </c>
    </row>
  </sheetData>
  <mergeCells count="17">
    <mergeCell ref="A2:K2"/>
    <mergeCell ref="A3:K3"/>
    <mergeCell ref="A5:F5"/>
    <mergeCell ref="A20:B20"/>
    <mergeCell ref="A21:B21"/>
    <mergeCell ref="A22:B22"/>
    <mergeCell ref="A6:A7"/>
    <mergeCell ref="B6:B7"/>
    <mergeCell ref="C6:C7"/>
    <mergeCell ref="D6:D7"/>
    <mergeCell ref="E6:E7"/>
    <mergeCell ref="F6:F7"/>
    <mergeCell ref="G6:G7"/>
    <mergeCell ref="H6:H7"/>
    <mergeCell ref="I6:I7"/>
    <mergeCell ref="J6:J7"/>
    <mergeCell ref="K6:K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zoomScale="96" zoomScaleNormal="96" workbookViewId="0">
      <selection activeCell="U622" sqref="U622"/>
    </sheetView>
  </sheetViews>
  <sheetFormatPr defaultColWidth="9" defaultRowHeight="15.75" customHeight="1" outlineLevelCol="7"/>
  <cols>
    <col min="1" max="1" width="8.7" style="7" customWidth="1"/>
    <col min="2" max="2" width="30.7" style="7" customWidth="1"/>
    <col min="3" max="6" width="18.7" style="7" customWidth="1"/>
    <col min="7" max="7" width="13" style="7" customWidth="1"/>
    <col min="8" max="9" width="9" style="7" customWidth="1"/>
    <col min="10" max="16384" width="9" style="7"/>
  </cols>
  <sheetData>
    <row r="1" customHeight="1" spans="1:1">
      <c r="A1" s="8" t="s">
        <v>0</v>
      </c>
    </row>
    <row r="2" s="5" customFormat="1" ht="30" customHeight="1" spans="1:1">
      <c r="A2" s="9" t="s">
        <v>1671</v>
      </c>
    </row>
    <row r="3" customHeight="1" spans="1:1">
      <c r="A3" s="6" t="str">
        <f>"评估基准日："&amp;TEXT(基本信息输入表!M7,"yyyy年mm月dd日")</f>
        <v>评估基准日：2025年02月20日</v>
      </c>
    </row>
    <row r="4" ht="14.25" customHeight="1" spans="1:7">
      <c r="A4" s="6"/>
      <c r="B4" s="6"/>
      <c r="C4" s="6"/>
      <c r="D4" s="6"/>
      <c r="E4" s="6"/>
      <c r="F4" s="6"/>
      <c r="G4" s="11" t="s">
        <v>1672</v>
      </c>
    </row>
    <row r="5" customHeight="1" spans="1:7">
      <c r="A5" s="7" t="str">
        <f>基本信息输入表!K6&amp;"："&amp;基本信息输入表!M6</f>
        <v>产权持有单位：中国石油天然气股份有限公司塔里木油田分公司塔西南勘探开发公司</v>
      </c>
      <c r="G5" s="82" t="s">
        <v>822</v>
      </c>
    </row>
    <row r="6" s="6" customFormat="1" customHeight="1" spans="1:7">
      <c r="A6" s="33" t="s">
        <v>823</v>
      </c>
      <c r="B6" s="33" t="s">
        <v>5</v>
      </c>
      <c r="C6" s="33" t="s">
        <v>6</v>
      </c>
      <c r="D6" s="83" t="s">
        <v>948</v>
      </c>
      <c r="E6" s="33" t="s">
        <v>7</v>
      </c>
      <c r="F6" s="66" t="s">
        <v>824</v>
      </c>
      <c r="G6" s="33" t="s">
        <v>729</v>
      </c>
    </row>
    <row r="7" customHeight="1" spans="1:7">
      <c r="A7" s="33" t="s">
        <v>1673</v>
      </c>
      <c r="B7" s="84" t="s">
        <v>1674</v>
      </c>
      <c r="C7" s="68">
        <f>'4-13-1无形-土地'!P20</f>
        <v>0</v>
      </c>
      <c r="D7" s="68">
        <f>'4-13-1无形-土地'!Q20</f>
        <v>0</v>
      </c>
      <c r="E7" s="68">
        <f>'4-13-1无形-土地'!R22</f>
        <v>0</v>
      </c>
      <c r="F7" s="40">
        <f>E7-C7+D7</f>
        <v>0</v>
      </c>
      <c r="G7" s="28" t="str">
        <f>IF(C7-D7=0,"",(E7-C7+D7)/(C7-D7)*100)</f>
        <v/>
      </c>
    </row>
    <row r="8" customHeight="1" spans="1:7">
      <c r="A8" s="33" t="s">
        <v>1675</v>
      </c>
      <c r="B8" s="84" t="s">
        <v>1676</v>
      </c>
      <c r="C8" s="68">
        <f>'4-13-2无形-矿业权'!L20</f>
        <v>0</v>
      </c>
      <c r="D8" s="68">
        <f>'4-13-2无形-矿业权'!M20</f>
        <v>0</v>
      </c>
      <c r="E8" s="68">
        <f>'4-13-2无形-矿业权'!N22</f>
        <v>0</v>
      </c>
      <c r="F8" s="40">
        <f>E8-C8+D8</f>
        <v>0</v>
      </c>
      <c r="G8" s="28" t="str">
        <f>IF(C8-D8=0,"",(E8-C8+D8)/(C8-D8)*100)</f>
        <v/>
      </c>
    </row>
    <row r="9" customHeight="1" spans="1:7">
      <c r="A9" s="33" t="s">
        <v>1677</v>
      </c>
      <c r="B9" s="84" t="s">
        <v>1678</v>
      </c>
      <c r="C9" s="68">
        <f>'4-13-3无形-其他'!J20</f>
        <v>0</v>
      </c>
      <c r="D9" s="68">
        <f>'4-13-3无形-其他'!K20</f>
        <v>0</v>
      </c>
      <c r="E9" s="68">
        <f>'4-13-3无形-其他'!L22</f>
        <v>0</v>
      </c>
      <c r="F9" s="40">
        <f>E9-C9+D9</f>
        <v>0</v>
      </c>
      <c r="G9" s="28" t="str">
        <f>IF(C9-D9=0,"",(E9-C9+D9)/(C9-D9)*100)</f>
        <v/>
      </c>
    </row>
    <row r="10" customHeight="1" spans="1:7">
      <c r="A10" s="33"/>
      <c r="B10" s="84"/>
      <c r="C10" s="68"/>
      <c r="D10" s="68"/>
      <c r="E10" s="40"/>
      <c r="F10" s="40"/>
      <c r="G10" s="28"/>
    </row>
    <row r="11" customHeight="1" spans="1:7">
      <c r="A11" s="33"/>
      <c r="B11" s="84"/>
      <c r="C11" s="68"/>
      <c r="D11" s="68"/>
      <c r="E11" s="40"/>
      <c r="F11" s="40"/>
      <c r="G11" s="28"/>
    </row>
    <row r="12" customHeight="1" spans="1:7">
      <c r="A12" s="33"/>
      <c r="B12" s="84"/>
      <c r="C12" s="68"/>
      <c r="D12" s="68"/>
      <c r="E12" s="40"/>
      <c r="F12" s="40"/>
      <c r="G12" s="28"/>
    </row>
    <row r="13" customHeight="1" spans="1:7">
      <c r="A13" s="33"/>
      <c r="B13" s="84"/>
      <c r="C13" s="68"/>
      <c r="D13" s="68"/>
      <c r="E13" s="40"/>
      <c r="F13" s="40"/>
      <c r="G13" s="28"/>
    </row>
    <row r="14" customHeight="1" spans="1:7">
      <c r="A14" s="33"/>
      <c r="B14" s="84"/>
      <c r="C14" s="68"/>
      <c r="D14" s="68"/>
      <c r="E14" s="40"/>
      <c r="F14" s="40"/>
      <c r="G14" s="28"/>
    </row>
    <row r="15" customHeight="1" spans="1:7">
      <c r="A15" s="33"/>
      <c r="B15" s="84"/>
      <c r="C15" s="68"/>
      <c r="D15" s="68"/>
      <c r="E15" s="40"/>
      <c r="F15" s="40"/>
      <c r="G15" s="28"/>
    </row>
    <row r="16" customHeight="1" spans="1:7">
      <c r="A16" s="33"/>
      <c r="B16" s="84"/>
      <c r="C16" s="68"/>
      <c r="D16" s="68"/>
      <c r="E16" s="40"/>
      <c r="F16" s="40"/>
      <c r="G16" s="28"/>
    </row>
    <row r="17" customHeight="1" spans="1:7">
      <c r="A17" s="33"/>
      <c r="B17" s="84"/>
      <c r="C17" s="68"/>
      <c r="D17" s="68"/>
      <c r="E17" s="40"/>
      <c r="F17" s="40"/>
      <c r="G17" s="28"/>
    </row>
    <row r="18" customHeight="1" spans="1:7">
      <c r="A18" s="33"/>
      <c r="B18" s="84"/>
      <c r="C18" s="68"/>
      <c r="D18" s="68"/>
      <c r="E18" s="40"/>
      <c r="F18" s="40"/>
      <c r="G18" s="28"/>
    </row>
    <row r="19" customHeight="1" spans="1:7">
      <c r="A19" s="33"/>
      <c r="B19" s="84"/>
      <c r="C19" s="68"/>
      <c r="D19" s="68"/>
      <c r="E19" s="40"/>
      <c r="F19" s="40"/>
      <c r="G19" s="28"/>
    </row>
    <row r="20" customHeight="1" spans="1:7">
      <c r="A20" s="33"/>
      <c r="B20" s="84"/>
      <c r="C20" s="68"/>
      <c r="D20" s="68"/>
      <c r="E20" s="40"/>
      <c r="F20" s="40"/>
      <c r="G20" s="28"/>
    </row>
    <row r="21" customHeight="1" spans="1:7">
      <c r="A21" s="33"/>
      <c r="B21" s="84"/>
      <c r="C21" s="68"/>
      <c r="D21" s="68"/>
      <c r="E21" s="40"/>
      <c r="F21" s="40"/>
      <c r="G21" s="28"/>
    </row>
    <row r="22" customHeight="1" spans="1:7">
      <c r="A22" s="33"/>
      <c r="B22" s="84"/>
      <c r="C22" s="68"/>
      <c r="D22" s="68"/>
      <c r="E22" s="40"/>
      <c r="F22" s="40"/>
      <c r="G22" s="28"/>
    </row>
    <row r="23" customHeight="1" spans="1:7">
      <c r="A23" s="33"/>
      <c r="B23" s="84"/>
      <c r="C23" s="68"/>
      <c r="D23" s="68"/>
      <c r="E23" s="40"/>
      <c r="F23" s="40"/>
      <c r="G23" s="28"/>
    </row>
    <row r="24" customHeight="1" spans="1:7">
      <c r="A24" s="83" t="s">
        <v>1679</v>
      </c>
      <c r="B24" s="43"/>
      <c r="C24" s="68">
        <f>SUM(C7:C23)</f>
        <v>0</v>
      </c>
      <c r="D24" s="68">
        <f>SUM(D7:D23)</f>
        <v>0</v>
      </c>
      <c r="E24" s="68">
        <f>SUM(E7:E23)</f>
        <v>0</v>
      </c>
      <c r="F24" s="40">
        <f>SUM(F7:F23)</f>
        <v>0</v>
      </c>
      <c r="G24" s="28" t="str">
        <f>IF(C24-D24=0,"",(E24-C24+D24)/(C24-D24)*100)</f>
        <v/>
      </c>
    </row>
    <row r="25" customHeight="1" spans="1:7">
      <c r="A25" s="33" t="s">
        <v>1680</v>
      </c>
      <c r="B25" s="43"/>
      <c r="C25" s="68">
        <f>'4-13-1无形-土地'!P20</f>
        <v>0</v>
      </c>
      <c r="D25" s="68"/>
      <c r="E25" s="68">
        <f>'4-13-1无形-土地'!R22</f>
        <v>0</v>
      </c>
      <c r="F25" s="40"/>
      <c r="G25" s="28"/>
    </row>
    <row r="26" customHeight="1" spans="1:7">
      <c r="A26" s="83" t="s">
        <v>1681</v>
      </c>
      <c r="B26" s="43"/>
      <c r="C26" s="85">
        <f>D24</f>
        <v>0</v>
      </c>
      <c r="D26" s="85"/>
      <c r="E26" s="40"/>
      <c r="F26" s="40"/>
      <c r="G26" s="28"/>
    </row>
    <row r="27" customHeight="1" spans="1:7">
      <c r="A27" s="83" t="s">
        <v>1682</v>
      </c>
      <c r="B27" s="43"/>
      <c r="C27" s="68">
        <f>C24-C26</f>
        <v>0</v>
      </c>
      <c r="D27" s="68"/>
      <c r="E27" s="68">
        <f>E24-E26</f>
        <v>0</v>
      </c>
      <c r="F27" s="40">
        <f>E27-C27</f>
        <v>0</v>
      </c>
      <c r="G27" s="28" t="str">
        <f>IF(C27=0,"",F27/C27*100)</f>
        <v/>
      </c>
    </row>
    <row r="28" customHeight="1" spans="5:8">
      <c r="E28" s="7" t="str">
        <f>"评估人员："&amp;基本信息输入表!$Q$74</f>
        <v>评估人员：王庆国</v>
      </c>
      <c r="H28" s="41" t="s">
        <v>838</v>
      </c>
    </row>
    <row r="29" customHeight="1" spans="8:8">
      <c r="H29" s="41"/>
    </row>
  </sheetData>
  <mergeCells count="6">
    <mergeCell ref="A2:G2"/>
    <mergeCell ref="A3:G3"/>
    <mergeCell ref="A24:B24"/>
    <mergeCell ref="A25:B25"/>
    <mergeCell ref="A26:B26"/>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zoomScale="87" zoomScaleNormal="87" workbookViewId="0">
      <selection activeCell="U622" sqref="U622"/>
    </sheetView>
  </sheetViews>
  <sheetFormatPr defaultColWidth="9" defaultRowHeight="15.75" customHeight="1"/>
  <cols>
    <col min="1" max="1" width="4.5" style="7" customWidth="1"/>
    <col min="2" max="2" width="9.7" style="7" customWidth="1"/>
    <col min="3" max="3" width="11.7" style="7" customWidth="1"/>
    <col min="4" max="4" width="8.7" style="7" customWidth="1"/>
    <col min="5" max="5" width="9.5" style="7" customWidth="1"/>
    <col min="6" max="7" width="7.7" style="7" customWidth="1"/>
    <col min="8" max="8" width="7.2" style="7" customWidth="1"/>
    <col min="9" max="13" width="5.2" style="7" customWidth="1"/>
    <col min="14" max="14" width="8" style="7" customWidth="1"/>
    <col min="15" max="15" width="11" style="7" customWidth="1"/>
    <col min="16" max="16" width="11.2" style="7" customWidth="1"/>
    <col min="17" max="17" width="8" style="7" customWidth="1"/>
    <col min="18" max="18" width="9.7" style="7" customWidth="1"/>
    <col min="19" max="19" width="7.7" style="7" customWidth="1"/>
    <col min="20" max="20" width="8" style="7" customWidth="1"/>
    <col min="21" max="22" width="9" style="7" customWidth="1"/>
    <col min="23" max="16384" width="9" style="7"/>
  </cols>
  <sheetData>
    <row r="1" customHeight="1" spans="1:2">
      <c r="A1" s="8" t="s">
        <v>0</v>
      </c>
      <c r="B1" s="8"/>
    </row>
    <row r="2" s="5" customFormat="1" ht="30" customHeight="1" spans="1:1">
      <c r="A2" s="9" t="s">
        <v>143</v>
      </c>
    </row>
    <row r="3" customHeight="1" spans="1:1">
      <c r="A3" s="6" t="str">
        <f>"评估基准日："&amp;TEXT(基本信息输入表!M7,"yyyy年mm月dd日")</f>
        <v>评估基准日：2025年02月20日</v>
      </c>
    </row>
    <row r="4" ht="14.25" customHeight="1" spans="1:19">
      <c r="A4" s="6"/>
      <c r="B4" s="6"/>
      <c r="C4" s="6"/>
      <c r="D4" s="6"/>
      <c r="E4" s="6"/>
      <c r="F4" s="6"/>
      <c r="G4" s="6"/>
      <c r="H4" s="6"/>
      <c r="I4" s="6"/>
      <c r="J4" s="6"/>
      <c r="K4" s="6"/>
      <c r="L4" s="6"/>
      <c r="M4" s="6"/>
      <c r="N4" s="6"/>
      <c r="O4" s="6"/>
      <c r="P4" s="6"/>
      <c r="Q4" s="6"/>
      <c r="R4" s="6"/>
      <c r="S4" s="11" t="s">
        <v>1683</v>
      </c>
    </row>
    <row r="5" customHeight="1" spans="1:20">
      <c r="A5" s="7" t="str">
        <f>基本信息输入表!K6&amp;"："&amp;基本信息输入表!M6</f>
        <v>产权持有单位：中国石油天然气股份有限公司塔里木油田分公司塔西南勘探开发公司</v>
      </c>
      <c r="S5" s="81" t="s">
        <v>1326</v>
      </c>
      <c r="T5" s="13"/>
    </row>
    <row r="6" s="71" customFormat="1" ht="24" customHeight="1" spans="1:21">
      <c r="A6" s="70" t="s">
        <v>4</v>
      </c>
      <c r="B6" s="70" t="s">
        <v>1684</v>
      </c>
      <c r="C6" s="70" t="s">
        <v>1466</v>
      </c>
      <c r="D6" s="70" t="s">
        <v>1467</v>
      </c>
      <c r="E6" s="70" t="s">
        <v>1470</v>
      </c>
      <c r="F6" s="70" t="s">
        <v>1469</v>
      </c>
      <c r="G6" s="70" t="s">
        <v>1401</v>
      </c>
      <c r="H6" s="70" t="s">
        <v>1685</v>
      </c>
      <c r="I6" s="70" t="s">
        <v>1471</v>
      </c>
      <c r="J6" s="70" t="s">
        <v>1686</v>
      </c>
      <c r="K6" s="70" t="s">
        <v>1296</v>
      </c>
      <c r="L6" s="70" t="s">
        <v>1472</v>
      </c>
      <c r="M6" s="70" t="s">
        <v>1473</v>
      </c>
      <c r="N6" s="70" t="s">
        <v>1474</v>
      </c>
      <c r="O6" s="70" t="s">
        <v>1287</v>
      </c>
      <c r="P6" s="16" t="s">
        <v>6</v>
      </c>
      <c r="Q6" s="16" t="s">
        <v>1334</v>
      </c>
      <c r="R6" s="70" t="s">
        <v>7</v>
      </c>
      <c r="S6" s="70" t="s">
        <v>729</v>
      </c>
      <c r="T6" s="70" t="s">
        <v>176</v>
      </c>
      <c r="U6" s="6" t="s">
        <v>1343</v>
      </c>
    </row>
    <row r="7" ht="12.75" customHeight="1" spans="1:21">
      <c r="A7" s="17" t="str">
        <f t="shared" ref="A7" si="0">IF(D7="","",ROW()-6)</f>
        <v/>
      </c>
      <c r="B7" s="18"/>
      <c r="C7" s="80"/>
      <c r="D7" s="18"/>
      <c r="E7" s="18"/>
      <c r="F7" s="18"/>
      <c r="G7" s="19"/>
      <c r="H7" s="19"/>
      <c r="I7" s="18"/>
      <c r="J7" s="18"/>
      <c r="K7" s="18"/>
      <c r="L7" s="47"/>
      <c r="M7" s="18"/>
      <c r="N7" s="47"/>
      <c r="O7" s="20"/>
      <c r="P7" s="20"/>
      <c r="Q7" s="20"/>
      <c r="R7" s="20"/>
      <c r="S7" s="40" t="str">
        <f t="shared" ref="S7:S18" si="1">IF(P7-Q7=0,"",(R7-P7+Q7)/(P7-Q7)*100)</f>
        <v/>
      </c>
      <c r="T7" s="18"/>
      <c r="U7" s="6"/>
    </row>
    <row r="8" ht="12.75" customHeight="1" spans="1:21">
      <c r="A8" s="17"/>
      <c r="B8" s="18"/>
      <c r="C8" s="80"/>
      <c r="D8" s="18"/>
      <c r="E8" s="18"/>
      <c r="F8" s="18"/>
      <c r="G8" s="19"/>
      <c r="H8" s="19"/>
      <c r="I8" s="18"/>
      <c r="J8" s="18"/>
      <c r="K8" s="18"/>
      <c r="L8" s="47"/>
      <c r="M8" s="18"/>
      <c r="N8" s="47"/>
      <c r="O8" s="20"/>
      <c r="P8" s="20"/>
      <c r="Q8" s="20"/>
      <c r="R8" s="20"/>
      <c r="S8" s="40" t="str">
        <f t="shared" si="1"/>
        <v/>
      </c>
      <c r="T8" s="18"/>
      <c r="U8" s="6"/>
    </row>
    <row r="9" ht="12.75" customHeight="1" spans="1:21">
      <c r="A9" s="17"/>
      <c r="B9" s="18"/>
      <c r="C9" s="80"/>
      <c r="D9" s="18"/>
      <c r="E9" s="18"/>
      <c r="F9" s="18"/>
      <c r="G9" s="19"/>
      <c r="H9" s="19"/>
      <c r="I9" s="18"/>
      <c r="J9" s="18"/>
      <c r="K9" s="18"/>
      <c r="L9" s="47"/>
      <c r="M9" s="18"/>
      <c r="N9" s="47"/>
      <c r="O9" s="20"/>
      <c r="P9" s="20"/>
      <c r="Q9" s="20"/>
      <c r="R9" s="20"/>
      <c r="S9" s="40" t="str">
        <f t="shared" si="1"/>
        <v/>
      </c>
      <c r="T9" s="18"/>
      <c r="U9" s="6"/>
    </row>
    <row r="10" ht="12.75" customHeight="1" spans="1:21">
      <c r="A10" s="17"/>
      <c r="B10" s="18"/>
      <c r="C10" s="80"/>
      <c r="D10" s="18"/>
      <c r="E10" s="18"/>
      <c r="F10" s="18"/>
      <c r="G10" s="19"/>
      <c r="H10" s="19"/>
      <c r="I10" s="18"/>
      <c r="J10" s="18"/>
      <c r="K10" s="18"/>
      <c r="L10" s="47"/>
      <c r="M10" s="18"/>
      <c r="N10" s="47"/>
      <c r="O10" s="20"/>
      <c r="P10" s="20"/>
      <c r="Q10" s="20"/>
      <c r="R10" s="20"/>
      <c r="S10" s="40" t="str">
        <f t="shared" si="1"/>
        <v/>
      </c>
      <c r="T10" s="18"/>
      <c r="U10" s="6"/>
    </row>
    <row r="11" ht="12.75" customHeight="1" spans="1:21">
      <c r="A11" s="17"/>
      <c r="B11" s="18"/>
      <c r="C11" s="80"/>
      <c r="D11" s="18"/>
      <c r="E11" s="18"/>
      <c r="F11" s="18"/>
      <c r="G11" s="19"/>
      <c r="H11" s="19"/>
      <c r="I11" s="18"/>
      <c r="J11" s="18"/>
      <c r="K11" s="18"/>
      <c r="L11" s="47"/>
      <c r="M11" s="18"/>
      <c r="N11" s="47"/>
      <c r="O11" s="20"/>
      <c r="P11" s="20"/>
      <c r="Q11" s="20"/>
      <c r="R11" s="20"/>
      <c r="S11" s="40" t="str">
        <f t="shared" si="1"/>
        <v/>
      </c>
      <c r="T11" s="18"/>
      <c r="U11" s="6"/>
    </row>
    <row r="12" ht="12.75" customHeight="1" spans="1:21">
      <c r="A12" s="17"/>
      <c r="B12" s="18"/>
      <c r="C12" s="80"/>
      <c r="D12" s="18"/>
      <c r="E12" s="18"/>
      <c r="F12" s="18"/>
      <c r="G12" s="19"/>
      <c r="H12" s="19"/>
      <c r="I12" s="18"/>
      <c r="J12" s="18"/>
      <c r="K12" s="18"/>
      <c r="L12" s="47"/>
      <c r="M12" s="18"/>
      <c r="N12" s="47"/>
      <c r="O12" s="20"/>
      <c r="P12" s="20"/>
      <c r="Q12" s="20"/>
      <c r="R12" s="20"/>
      <c r="S12" s="40" t="str">
        <f t="shared" si="1"/>
        <v/>
      </c>
      <c r="T12" s="18"/>
      <c r="U12" s="6"/>
    </row>
    <row r="13" ht="12.75" customHeight="1" spans="1:21">
      <c r="A13" s="17"/>
      <c r="B13" s="18"/>
      <c r="C13" s="80"/>
      <c r="D13" s="18"/>
      <c r="E13" s="18"/>
      <c r="F13" s="18"/>
      <c r="G13" s="19"/>
      <c r="H13" s="19"/>
      <c r="I13" s="18"/>
      <c r="J13" s="18"/>
      <c r="K13" s="18"/>
      <c r="L13" s="47"/>
      <c r="M13" s="18"/>
      <c r="N13" s="47"/>
      <c r="O13" s="20"/>
      <c r="P13" s="20"/>
      <c r="Q13" s="20"/>
      <c r="R13" s="20"/>
      <c r="S13" s="40" t="str">
        <f t="shared" si="1"/>
        <v/>
      </c>
      <c r="T13" s="18"/>
      <c r="U13" s="6"/>
    </row>
    <row r="14" ht="12.75" customHeight="1" spans="1:21">
      <c r="A14" s="17"/>
      <c r="B14" s="18"/>
      <c r="C14" s="80"/>
      <c r="D14" s="18"/>
      <c r="E14" s="18"/>
      <c r="F14" s="18"/>
      <c r="G14" s="19"/>
      <c r="H14" s="19"/>
      <c r="I14" s="18"/>
      <c r="J14" s="18"/>
      <c r="K14" s="18"/>
      <c r="L14" s="47"/>
      <c r="M14" s="18"/>
      <c r="N14" s="47"/>
      <c r="O14" s="20"/>
      <c r="P14" s="20"/>
      <c r="Q14" s="20"/>
      <c r="R14" s="20"/>
      <c r="S14" s="40" t="str">
        <f t="shared" si="1"/>
        <v/>
      </c>
      <c r="T14" s="18"/>
      <c r="U14" s="6"/>
    </row>
    <row r="15" ht="12.75" customHeight="1" spans="1:21">
      <c r="A15" s="17"/>
      <c r="B15" s="18"/>
      <c r="C15" s="80"/>
      <c r="D15" s="18"/>
      <c r="E15" s="18"/>
      <c r="F15" s="18"/>
      <c r="G15" s="19"/>
      <c r="H15" s="19"/>
      <c r="I15" s="18"/>
      <c r="J15" s="18"/>
      <c r="K15" s="18"/>
      <c r="L15" s="47"/>
      <c r="M15" s="18"/>
      <c r="N15" s="47"/>
      <c r="O15" s="20"/>
      <c r="P15" s="20"/>
      <c r="Q15" s="20"/>
      <c r="R15" s="20"/>
      <c r="S15" s="40" t="str">
        <f t="shared" si="1"/>
        <v/>
      </c>
      <c r="T15" s="18"/>
      <c r="U15" s="6"/>
    </row>
    <row r="16" ht="12.75" customHeight="1" spans="1:21">
      <c r="A16" s="17"/>
      <c r="B16" s="18"/>
      <c r="C16" s="80"/>
      <c r="D16" s="18"/>
      <c r="E16" s="18"/>
      <c r="F16" s="18"/>
      <c r="G16" s="19"/>
      <c r="H16" s="19"/>
      <c r="I16" s="18"/>
      <c r="J16" s="18"/>
      <c r="K16" s="18"/>
      <c r="L16" s="47"/>
      <c r="M16" s="18"/>
      <c r="N16" s="47"/>
      <c r="O16" s="20"/>
      <c r="P16" s="20"/>
      <c r="Q16" s="20"/>
      <c r="R16" s="20"/>
      <c r="S16" s="40" t="str">
        <f t="shared" si="1"/>
        <v/>
      </c>
      <c r="T16" s="18"/>
      <c r="U16" s="6"/>
    </row>
    <row r="17" ht="12.75" customHeight="1" spans="1:21">
      <c r="A17" s="17"/>
      <c r="B17" s="18"/>
      <c r="C17" s="80"/>
      <c r="D17" s="18"/>
      <c r="E17" s="18"/>
      <c r="F17" s="18"/>
      <c r="G17" s="19"/>
      <c r="H17" s="19"/>
      <c r="I17" s="18"/>
      <c r="J17" s="18"/>
      <c r="K17" s="18"/>
      <c r="L17" s="47"/>
      <c r="M17" s="18"/>
      <c r="N17" s="47"/>
      <c r="O17" s="20"/>
      <c r="P17" s="20"/>
      <c r="Q17" s="20"/>
      <c r="R17" s="20"/>
      <c r="S17" s="40" t="str">
        <f t="shared" si="1"/>
        <v/>
      </c>
      <c r="T17" s="18"/>
      <c r="U17" s="6"/>
    </row>
    <row r="18" ht="12.75" customHeight="1" spans="1:21">
      <c r="A18" s="17"/>
      <c r="B18" s="18"/>
      <c r="C18" s="80"/>
      <c r="D18" s="18"/>
      <c r="E18" s="18"/>
      <c r="F18" s="18"/>
      <c r="G18" s="19"/>
      <c r="H18" s="19"/>
      <c r="I18" s="18"/>
      <c r="J18" s="18"/>
      <c r="K18" s="18"/>
      <c r="L18" s="47"/>
      <c r="M18" s="18"/>
      <c r="N18" s="47"/>
      <c r="O18" s="20"/>
      <c r="P18" s="20"/>
      <c r="Q18" s="20"/>
      <c r="R18" s="20"/>
      <c r="S18" s="40" t="str">
        <f t="shared" si="1"/>
        <v/>
      </c>
      <c r="T18" s="18"/>
      <c r="U18" s="6"/>
    </row>
    <row r="19" ht="12.75" customHeight="1" spans="1:21">
      <c r="A19" s="17" t="str">
        <f t="shared" ref="A19" si="2">IF(D19="","",ROW()-6)</f>
        <v/>
      </c>
      <c r="B19" s="18"/>
      <c r="C19" s="80"/>
      <c r="D19" s="18"/>
      <c r="E19" s="18"/>
      <c r="F19" s="18"/>
      <c r="G19" s="19"/>
      <c r="H19" s="19"/>
      <c r="I19" s="18"/>
      <c r="J19" s="18"/>
      <c r="K19" s="18"/>
      <c r="L19" s="47"/>
      <c r="M19" s="18"/>
      <c r="N19" s="47"/>
      <c r="O19" s="20"/>
      <c r="P19" s="20"/>
      <c r="Q19" s="20"/>
      <c r="R19" s="20"/>
      <c r="S19" s="40" t="str">
        <f t="shared" ref="S19:S22" si="3">IF(P19-Q19=0,"",(R19-P19+Q19)/(P19-Q19)*100)</f>
        <v/>
      </c>
      <c r="T19" s="18"/>
      <c r="U19" s="6"/>
    </row>
    <row r="20" ht="12.75" customHeight="1" spans="1:20">
      <c r="A20" s="17" t="s">
        <v>1687</v>
      </c>
      <c r="B20" s="75"/>
      <c r="C20" s="75"/>
      <c r="D20" s="75"/>
      <c r="E20" s="72"/>
      <c r="F20" s="18"/>
      <c r="G20" s="46"/>
      <c r="H20" s="46"/>
      <c r="I20" s="18"/>
      <c r="J20" s="18"/>
      <c r="K20" s="18"/>
      <c r="L20" s="47"/>
      <c r="M20" s="18"/>
      <c r="N20" s="47"/>
      <c r="O20" s="20">
        <f>SUM(O7:O19)</f>
        <v>0</v>
      </c>
      <c r="P20" s="20">
        <f>SUM(P7:P19)</f>
        <v>0</v>
      </c>
      <c r="Q20" s="20">
        <f>SUM(Q7:Q19)</f>
        <v>0</v>
      </c>
      <c r="R20" s="20">
        <f>SUM(R7:R19)</f>
        <v>0</v>
      </c>
      <c r="S20" s="40" t="str">
        <f t="shared" si="3"/>
        <v/>
      </c>
      <c r="T20" s="18"/>
    </row>
    <row r="21" ht="12.75" customHeight="1" spans="1:20">
      <c r="A21" s="17" t="s">
        <v>1688</v>
      </c>
      <c r="B21" s="75"/>
      <c r="C21" s="75"/>
      <c r="D21" s="75"/>
      <c r="E21" s="72"/>
      <c r="F21" s="18"/>
      <c r="G21" s="46"/>
      <c r="H21" s="46"/>
      <c r="I21" s="18"/>
      <c r="J21" s="18"/>
      <c r="K21" s="18"/>
      <c r="L21" s="47"/>
      <c r="M21" s="18"/>
      <c r="N21" s="47"/>
      <c r="O21" s="20"/>
      <c r="P21" s="20">
        <f>Q20</f>
        <v>0</v>
      </c>
      <c r="Q21" s="20"/>
      <c r="R21" s="20"/>
      <c r="S21" s="40"/>
      <c r="T21" s="18"/>
    </row>
    <row r="22" customHeight="1" spans="1:20">
      <c r="A22" s="21" t="s">
        <v>146</v>
      </c>
      <c r="B22" s="13"/>
      <c r="C22" s="13"/>
      <c r="D22" s="13"/>
      <c r="E22" s="22"/>
      <c r="F22" s="38"/>
      <c r="G22" s="21"/>
      <c r="H22" s="21"/>
      <c r="I22" s="21"/>
      <c r="J22" s="21"/>
      <c r="K22" s="21"/>
      <c r="L22" s="21"/>
      <c r="M22" s="21"/>
      <c r="N22" s="28"/>
      <c r="O22" s="28"/>
      <c r="P22" s="28">
        <f>P20-P21</f>
        <v>0</v>
      </c>
      <c r="Q22" s="28"/>
      <c r="R22" s="28">
        <f>R20</f>
        <v>0</v>
      </c>
      <c r="S22" s="40" t="str">
        <f t="shared" si="3"/>
        <v/>
      </c>
      <c r="T22" s="24"/>
    </row>
    <row r="23" customHeight="1" spans="1:21">
      <c r="A23" s="7" t="str">
        <f>基本信息输入表!$K$6&amp;"填表人："&amp;基本信息输入表!$M$75</f>
        <v>产权持有单位填表人：刘亚鑫</v>
      </c>
      <c r="R23" s="7" t="str">
        <f>"评估人员："&amp;基本信息输入表!$Q$75</f>
        <v>评估人员：王庆国</v>
      </c>
      <c r="U23" s="7" t="s">
        <v>1347</v>
      </c>
    </row>
    <row r="24" customHeight="1" spans="1:1">
      <c r="A24" s="7" t="str">
        <f>"填表日期："&amp;YEAR(基本信息输入表!$O$75)&amp;"年"&amp;MONTH(基本信息输入表!$O$75)&amp;"月"&amp;DAY(基本信息输入表!$O$75)&amp;"日"</f>
        <v>填表日期：2025年2月22日</v>
      </c>
    </row>
  </sheetData>
  <mergeCells count="7">
    <mergeCell ref="A2:T2"/>
    <mergeCell ref="A3:T3"/>
    <mergeCell ref="S4:T4"/>
    <mergeCell ref="S5:T5"/>
    <mergeCell ref="A20:E20"/>
    <mergeCell ref="A21:E21"/>
    <mergeCell ref="A22:E22"/>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topLeftCell="D1" workbookViewId="0">
      <selection activeCell="U622" sqref="U622"/>
    </sheetView>
  </sheetViews>
  <sheetFormatPr defaultColWidth="9" defaultRowHeight="15.75"/>
  <cols>
    <col min="1" max="1" width="4" style="78" customWidth="1"/>
    <col min="2" max="2" width="15.2" style="78" customWidth="1"/>
    <col min="3" max="3" width="14.7" style="78" customWidth="1"/>
    <col min="4" max="4" width="20.7" style="78" customWidth="1"/>
    <col min="5" max="5" width="5.2" style="78" customWidth="1"/>
    <col min="6" max="7" width="8.5" style="78" customWidth="1"/>
    <col min="8" max="9" width="7.2" style="78" customWidth="1"/>
    <col min="10" max="10" width="12.2" style="78" customWidth="1"/>
    <col min="11" max="11" width="11" style="78" customWidth="1"/>
    <col min="12" max="12" width="10" style="78" customWidth="1"/>
    <col min="13" max="13" width="8.5" style="78" customWidth="1"/>
    <col min="14" max="14" width="10.7" style="78" customWidth="1"/>
    <col min="15" max="15" width="10.5" style="78" customWidth="1"/>
    <col min="16" max="16" width="8.2" style="78" customWidth="1"/>
    <col min="17" max="17" width="7.2" style="78" customWidth="1"/>
    <col min="18" max="19" width="9" style="78" customWidth="1"/>
    <col min="20" max="16384" width="9" style="78"/>
  </cols>
  <sheetData>
    <row r="1" spans="1:1">
      <c r="A1" s="8" t="s">
        <v>0</v>
      </c>
    </row>
    <row r="2" s="76" customFormat="1" ht="22.5" customHeight="1" spans="1:1">
      <c r="A2" s="9" t="s">
        <v>147</v>
      </c>
    </row>
    <row r="3" s="77" customFormat="1" customHeight="1" spans="1:1">
      <c r="A3" s="6" t="str">
        <f>"评估基准日："&amp;TEXT(基本信息输入表!M7,"yyyy年mm月dd日")</f>
        <v>评估基准日：2025年02月20日</v>
      </c>
    </row>
    <row r="4" s="77" customFormat="1" spans="1:16">
      <c r="A4" s="6"/>
      <c r="B4" s="6"/>
      <c r="C4" s="6"/>
      <c r="D4" s="6"/>
      <c r="E4" s="6"/>
      <c r="F4" s="6"/>
      <c r="G4" s="6"/>
      <c r="H4" s="6"/>
      <c r="I4" s="6"/>
      <c r="J4" s="6"/>
      <c r="K4" s="6"/>
      <c r="L4" s="6"/>
      <c r="M4" s="6"/>
      <c r="N4" s="6"/>
      <c r="O4" s="6"/>
      <c r="P4" s="11" t="s">
        <v>1689</v>
      </c>
    </row>
    <row r="5" s="77" customFormat="1" customHeight="1" spans="1:17">
      <c r="A5" s="12" t="str">
        <f>基本信息输入表!K6&amp;"："&amp;基本信息输入表!M6</f>
        <v>产权持有单位：中国石油天然气股份有限公司塔里木油田分公司塔西南勘探开发公司</v>
      </c>
      <c r="B5" s="13"/>
      <c r="C5" s="13"/>
      <c r="D5" s="13"/>
      <c r="E5" s="13"/>
      <c r="F5" s="7"/>
      <c r="G5" s="7"/>
      <c r="H5" s="7"/>
      <c r="I5" s="7"/>
      <c r="J5" s="7"/>
      <c r="K5" s="7"/>
      <c r="L5" s="7"/>
      <c r="M5" s="7"/>
      <c r="N5" s="7"/>
      <c r="O5" s="7"/>
      <c r="P5" s="7"/>
      <c r="Q5" s="11" t="s">
        <v>1326</v>
      </c>
    </row>
    <row r="6" s="77" customFormat="1" ht="24.75" customHeight="1" spans="1:18">
      <c r="A6" s="70" t="s">
        <v>4</v>
      </c>
      <c r="B6" s="70" t="s">
        <v>1690</v>
      </c>
      <c r="C6" s="70" t="s">
        <v>1684</v>
      </c>
      <c r="D6" s="70" t="s">
        <v>1691</v>
      </c>
      <c r="E6" s="70" t="s">
        <v>1692</v>
      </c>
      <c r="F6" s="70" t="s">
        <v>1401</v>
      </c>
      <c r="G6" s="70" t="s">
        <v>1685</v>
      </c>
      <c r="H6" s="70" t="s">
        <v>1693</v>
      </c>
      <c r="I6" s="70" t="s">
        <v>1694</v>
      </c>
      <c r="J6" s="70" t="s">
        <v>1695</v>
      </c>
      <c r="K6" s="70" t="s">
        <v>1287</v>
      </c>
      <c r="L6" s="16" t="s">
        <v>6</v>
      </c>
      <c r="M6" s="16" t="s">
        <v>1334</v>
      </c>
      <c r="N6" s="70" t="s">
        <v>7</v>
      </c>
      <c r="O6" s="70" t="s">
        <v>824</v>
      </c>
      <c r="P6" s="70" t="s">
        <v>729</v>
      </c>
      <c r="Q6" s="70" t="s">
        <v>176</v>
      </c>
      <c r="R6" s="6" t="s">
        <v>1343</v>
      </c>
    </row>
    <row r="7" s="77" customFormat="1" spans="1:18">
      <c r="A7" s="17" t="str">
        <f t="shared" ref="A7" si="0">IF(B7="","",ROW()-6)</f>
        <v/>
      </c>
      <c r="B7" s="18"/>
      <c r="C7" s="18"/>
      <c r="D7" s="17"/>
      <c r="E7" s="18"/>
      <c r="F7" s="19"/>
      <c r="G7" s="19"/>
      <c r="H7" s="47"/>
      <c r="I7" s="18"/>
      <c r="J7" s="18"/>
      <c r="K7" s="47"/>
      <c r="L7" s="20"/>
      <c r="M7" s="20"/>
      <c r="N7" s="20"/>
      <c r="O7" s="20"/>
      <c r="P7" s="40" t="str">
        <f t="shared" ref="P7" si="1">IF(L7-M7=0,"",O7/(L7-M7)*100)</f>
        <v/>
      </c>
      <c r="Q7" s="18"/>
      <c r="R7" s="79"/>
    </row>
    <row r="8" s="77" customFormat="1" spans="1:18">
      <c r="A8" s="17"/>
      <c r="B8" s="18"/>
      <c r="C8" s="18"/>
      <c r="D8" s="17"/>
      <c r="E8" s="18"/>
      <c r="F8" s="19"/>
      <c r="G8" s="19"/>
      <c r="H8" s="47"/>
      <c r="I8" s="18"/>
      <c r="J8" s="18"/>
      <c r="K8" s="47"/>
      <c r="L8" s="20"/>
      <c r="M8" s="20"/>
      <c r="N8" s="20"/>
      <c r="O8" s="20"/>
      <c r="P8" s="40" t="str">
        <f t="shared" ref="P8:P18" si="2">IF(L8-M8=0,"",O8/(L8-M8)*100)</f>
        <v/>
      </c>
      <c r="Q8" s="18"/>
      <c r="R8" s="79"/>
    </row>
    <row r="9" s="77" customFormat="1" spans="1:18">
      <c r="A9" s="17"/>
      <c r="B9" s="18"/>
      <c r="C9" s="18"/>
      <c r="D9" s="17"/>
      <c r="E9" s="18"/>
      <c r="F9" s="19"/>
      <c r="G9" s="19"/>
      <c r="H9" s="47"/>
      <c r="I9" s="18"/>
      <c r="J9" s="18"/>
      <c r="K9" s="47"/>
      <c r="L9" s="20"/>
      <c r="M9" s="20"/>
      <c r="N9" s="20"/>
      <c r="O9" s="20"/>
      <c r="P9" s="40" t="str">
        <f t="shared" si="2"/>
        <v/>
      </c>
      <c r="Q9" s="18"/>
      <c r="R9" s="79"/>
    </row>
    <row r="10" s="77" customFormat="1" spans="1:18">
      <c r="A10" s="17"/>
      <c r="B10" s="18"/>
      <c r="C10" s="18"/>
      <c r="D10" s="17"/>
      <c r="E10" s="18"/>
      <c r="F10" s="19"/>
      <c r="G10" s="19"/>
      <c r="H10" s="47"/>
      <c r="I10" s="18"/>
      <c r="J10" s="18"/>
      <c r="K10" s="47"/>
      <c r="L10" s="20"/>
      <c r="M10" s="20"/>
      <c r="N10" s="20"/>
      <c r="O10" s="20"/>
      <c r="P10" s="40" t="str">
        <f t="shared" si="2"/>
        <v/>
      </c>
      <c r="Q10" s="18"/>
      <c r="R10" s="79"/>
    </row>
    <row r="11" s="77" customFormat="1" spans="1:18">
      <c r="A11" s="17"/>
      <c r="B11" s="18"/>
      <c r="C11" s="18"/>
      <c r="D11" s="17"/>
      <c r="E11" s="18"/>
      <c r="F11" s="19"/>
      <c r="G11" s="19"/>
      <c r="H11" s="47"/>
      <c r="I11" s="18"/>
      <c r="J11" s="18"/>
      <c r="K11" s="47"/>
      <c r="L11" s="20"/>
      <c r="M11" s="20"/>
      <c r="N11" s="20"/>
      <c r="O11" s="20"/>
      <c r="P11" s="40" t="str">
        <f t="shared" si="2"/>
        <v/>
      </c>
      <c r="Q11" s="18"/>
      <c r="R11" s="79"/>
    </row>
    <row r="12" s="77" customFormat="1" spans="1:18">
      <c r="A12" s="17"/>
      <c r="B12" s="18"/>
      <c r="C12" s="18"/>
      <c r="D12" s="17"/>
      <c r="E12" s="18"/>
      <c r="F12" s="19"/>
      <c r="G12" s="19"/>
      <c r="H12" s="47"/>
      <c r="I12" s="18"/>
      <c r="J12" s="18"/>
      <c r="K12" s="47"/>
      <c r="L12" s="20"/>
      <c r="M12" s="20"/>
      <c r="N12" s="20"/>
      <c r="O12" s="20"/>
      <c r="P12" s="40" t="str">
        <f t="shared" si="2"/>
        <v/>
      </c>
      <c r="Q12" s="18"/>
      <c r="R12" s="79"/>
    </row>
    <row r="13" s="77" customFormat="1" spans="1:18">
      <c r="A13" s="17"/>
      <c r="B13" s="18"/>
      <c r="C13" s="18"/>
      <c r="D13" s="17"/>
      <c r="E13" s="18"/>
      <c r="F13" s="19"/>
      <c r="G13" s="19"/>
      <c r="H13" s="47"/>
      <c r="I13" s="18"/>
      <c r="J13" s="18"/>
      <c r="K13" s="47"/>
      <c r="L13" s="20"/>
      <c r="M13" s="20"/>
      <c r="N13" s="20"/>
      <c r="O13" s="20"/>
      <c r="P13" s="40" t="str">
        <f t="shared" si="2"/>
        <v/>
      </c>
      <c r="Q13" s="18"/>
      <c r="R13" s="79"/>
    </row>
    <row r="14" s="77" customFormat="1" spans="1:18">
      <c r="A14" s="17"/>
      <c r="B14" s="18"/>
      <c r="C14" s="18"/>
      <c r="D14" s="17"/>
      <c r="E14" s="18"/>
      <c r="F14" s="19"/>
      <c r="G14" s="19"/>
      <c r="H14" s="47"/>
      <c r="I14" s="18"/>
      <c r="J14" s="18"/>
      <c r="K14" s="47"/>
      <c r="L14" s="20"/>
      <c r="M14" s="20"/>
      <c r="N14" s="20"/>
      <c r="O14" s="20"/>
      <c r="P14" s="40" t="str">
        <f t="shared" si="2"/>
        <v/>
      </c>
      <c r="Q14" s="18"/>
      <c r="R14" s="79"/>
    </row>
    <row r="15" s="77" customFormat="1" spans="1:18">
      <c r="A15" s="17"/>
      <c r="B15" s="18"/>
      <c r="C15" s="18"/>
      <c r="D15" s="17"/>
      <c r="E15" s="18"/>
      <c r="F15" s="19"/>
      <c r="G15" s="19"/>
      <c r="H15" s="47"/>
      <c r="I15" s="18"/>
      <c r="J15" s="18"/>
      <c r="K15" s="47"/>
      <c r="L15" s="20"/>
      <c r="M15" s="20"/>
      <c r="N15" s="20"/>
      <c r="O15" s="20"/>
      <c r="P15" s="40" t="str">
        <f t="shared" si="2"/>
        <v/>
      </c>
      <c r="Q15" s="18"/>
      <c r="R15" s="79"/>
    </row>
    <row r="16" s="77" customFormat="1" spans="1:18">
      <c r="A16" s="17"/>
      <c r="B16" s="18"/>
      <c r="C16" s="18"/>
      <c r="D16" s="17"/>
      <c r="E16" s="18"/>
      <c r="F16" s="19"/>
      <c r="G16" s="19"/>
      <c r="H16" s="47"/>
      <c r="I16" s="18"/>
      <c r="J16" s="18"/>
      <c r="K16" s="47"/>
      <c r="L16" s="20"/>
      <c r="M16" s="20"/>
      <c r="N16" s="20"/>
      <c r="O16" s="20"/>
      <c r="P16" s="40" t="str">
        <f t="shared" si="2"/>
        <v/>
      </c>
      <c r="Q16" s="18"/>
      <c r="R16" s="79"/>
    </row>
    <row r="17" s="77" customFormat="1" spans="1:18">
      <c r="A17" s="17"/>
      <c r="B17" s="18"/>
      <c r="C17" s="18"/>
      <c r="D17" s="17"/>
      <c r="E17" s="18"/>
      <c r="F17" s="19"/>
      <c r="G17" s="19"/>
      <c r="H17" s="47"/>
      <c r="I17" s="18"/>
      <c r="J17" s="18"/>
      <c r="K17" s="47"/>
      <c r="L17" s="20"/>
      <c r="M17" s="20"/>
      <c r="N17" s="20"/>
      <c r="O17" s="20"/>
      <c r="P17" s="40" t="str">
        <f t="shared" si="2"/>
        <v/>
      </c>
      <c r="Q17" s="18"/>
      <c r="R17" s="79"/>
    </row>
    <row r="18" s="77" customFormat="1" spans="1:18">
      <c r="A18" s="17"/>
      <c r="B18" s="18"/>
      <c r="C18" s="18"/>
      <c r="D18" s="17"/>
      <c r="E18" s="18"/>
      <c r="F18" s="19"/>
      <c r="G18" s="19"/>
      <c r="H18" s="47"/>
      <c r="I18" s="18"/>
      <c r="J18" s="18"/>
      <c r="K18" s="47"/>
      <c r="L18" s="20"/>
      <c r="M18" s="20"/>
      <c r="N18" s="20"/>
      <c r="O18" s="20"/>
      <c r="P18" s="40" t="str">
        <f t="shared" si="2"/>
        <v/>
      </c>
      <c r="Q18" s="18"/>
      <c r="R18" s="79"/>
    </row>
    <row r="19" s="77" customFormat="1" spans="1:18">
      <c r="A19" s="17" t="str">
        <f t="shared" ref="A19" si="3">IF(B19="","",ROW()-6)</f>
        <v/>
      </c>
      <c r="B19" s="18"/>
      <c r="C19" s="18"/>
      <c r="D19" s="17"/>
      <c r="E19" s="18"/>
      <c r="F19" s="19"/>
      <c r="G19" s="19"/>
      <c r="H19" s="47"/>
      <c r="I19" s="18"/>
      <c r="J19" s="18"/>
      <c r="K19" s="47"/>
      <c r="L19" s="20"/>
      <c r="M19" s="20"/>
      <c r="N19" s="20"/>
      <c r="O19" s="20"/>
      <c r="P19" s="40" t="str">
        <f t="shared" ref="P19" si="4">IF(L19-M19=0,"",O19/(L19-M19)*100)</f>
        <v/>
      </c>
      <c r="Q19" s="18"/>
      <c r="R19" s="79"/>
    </row>
    <row r="20" s="77" customFormat="1" spans="1:17">
      <c r="A20" s="17" t="s">
        <v>1696</v>
      </c>
      <c r="B20" s="75"/>
      <c r="C20" s="75"/>
      <c r="D20" s="75"/>
      <c r="E20" s="72"/>
      <c r="F20" s="46"/>
      <c r="G20" s="46"/>
      <c r="H20" s="47"/>
      <c r="I20" s="18"/>
      <c r="J20" s="18"/>
      <c r="K20" s="47">
        <f>SUM(K7:K19)</f>
        <v>0</v>
      </c>
      <c r="L20" s="20">
        <f>SUM(L7:L19)</f>
        <v>0</v>
      </c>
      <c r="M20" s="20">
        <f>SUM(M7:M19)</f>
        <v>0</v>
      </c>
      <c r="N20" s="20">
        <f>SUM(N7:N19)</f>
        <v>0</v>
      </c>
      <c r="O20" s="20">
        <f t="shared" ref="O20:O22" si="5">N20-L20+M20</f>
        <v>0</v>
      </c>
      <c r="P20" s="40" t="str">
        <f t="shared" ref="P20:P22" si="6">IF(L20-M20=0,"",O20/(L20-M20)*100)</f>
        <v/>
      </c>
      <c r="Q20" s="18"/>
    </row>
    <row r="21" s="77" customFormat="1" spans="1:17">
      <c r="A21" s="17" t="s">
        <v>1697</v>
      </c>
      <c r="B21" s="75"/>
      <c r="C21" s="75"/>
      <c r="D21" s="75"/>
      <c r="E21" s="72"/>
      <c r="F21" s="46"/>
      <c r="G21" s="46"/>
      <c r="H21" s="47"/>
      <c r="I21" s="18"/>
      <c r="J21" s="18"/>
      <c r="K21" s="47"/>
      <c r="L21" s="20">
        <f>M20</f>
        <v>0</v>
      </c>
      <c r="M21" s="20"/>
      <c r="N21" s="20"/>
      <c r="O21" s="20"/>
      <c r="P21" s="40"/>
      <c r="Q21" s="18"/>
    </row>
    <row r="22" s="77" customFormat="1" spans="1:17">
      <c r="A22" s="21" t="s">
        <v>150</v>
      </c>
      <c r="B22" s="13"/>
      <c r="C22" s="13"/>
      <c r="D22" s="13"/>
      <c r="E22" s="22"/>
      <c r="F22" s="21"/>
      <c r="G22" s="21"/>
      <c r="H22" s="21"/>
      <c r="I22" s="21"/>
      <c r="J22" s="21"/>
      <c r="K22" s="28"/>
      <c r="L22" s="28">
        <f>L20-L21</f>
        <v>0</v>
      </c>
      <c r="M22" s="28"/>
      <c r="N22" s="28">
        <f>N20</f>
        <v>0</v>
      </c>
      <c r="O22" s="20">
        <f t="shared" si="5"/>
        <v>0</v>
      </c>
      <c r="P22" s="40" t="str">
        <f t="shared" si="6"/>
        <v/>
      </c>
      <c r="Q22" s="24"/>
    </row>
    <row r="23" s="7" customFormat="1" customHeight="1" spans="1:18">
      <c r="A23" s="7" t="str">
        <f>基本信息输入表!$K$6&amp;"填表人："&amp;基本信息输入表!$M$76</f>
        <v>产权持有单位填表人：刘亚鑫</v>
      </c>
      <c r="O23" s="7" t="str">
        <f>"评估人员："&amp;基本信息输入表!$Q$76</f>
        <v>评估人员：王庆国</v>
      </c>
      <c r="R23" s="7" t="s">
        <v>1347</v>
      </c>
    </row>
    <row r="24" s="7" customFormat="1" customHeight="1" spans="1:1">
      <c r="A24" s="7" t="str">
        <f>"填表日期："&amp;YEAR(基本信息输入表!$O$76)&amp;"年"&amp;MONTH(基本信息输入表!$O$76)&amp;"月"&amp;DAY(基本信息输入表!$O$76)&amp;"日"</f>
        <v>填表日期：2025年2月22日</v>
      </c>
    </row>
  </sheetData>
  <mergeCells count="7">
    <mergeCell ref="A2:Q2"/>
    <mergeCell ref="A3:Q3"/>
    <mergeCell ref="P4:Q4"/>
    <mergeCell ref="A5:E5"/>
    <mergeCell ref="A20:E20"/>
    <mergeCell ref="A21:E21"/>
    <mergeCell ref="A22:E22"/>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
  <sheetViews>
    <sheetView showGridLines="0" zoomScale="96" zoomScaleNormal="96" topLeftCell="C1" workbookViewId="0">
      <selection activeCell="U622" sqref="U622"/>
    </sheetView>
  </sheetViews>
  <sheetFormatPr defaultColWidth="9" defaultRowHeight="15.75" customHeight="1"/>
  <cols>
    <col min="1" max="1" width="5.7" style="7" customWidth="1"/>
    <col min="2" max="2" width="18.5" style="7" customWidth="1"/>
    <col min="3" max="3" width="10.7" style="7" customWidth="1"/>
    <col min="4" max="5" width="17.7" style="7" customWidth="1"/>
    <col min="6" max="7" width="8.2" style="7" customWidth="1"/>
    <col min="8" max="8" width="12.5" style="7" customWidth="1"/>
    <col min="9" max="9" width="12" style="7" customWidth="1"/>
    <col min="10" max="10" width="11.7" style="7" customWidth="1"/>
    <col min="11" max="11" width="8" style="7" customWidth="1"/>
    <col min="12" max="12" width="10.2" style="7" customWidth="1"/>
    <col min="13" max="13" width="9.7" style="7" customWidth="1"/>
    <col min="14" max="15" width="9.2" style="7" customWidth="1"/>
    <col min="16" max="17" width="9" style="7" customWidth="1"/>
    <col min="18" max="16384" width="9" style="7"/>
  </cols>
  <sheetData>
    <row r="1" customHeight="1" spans="1:3">
      <c r="A1" s="8" t="s">
        <v>0</v>
      </c>
      <c r="B1" s="8"/>
      <c r="C1" s="8"/>
    </row>
    <row r="2" s="5" customFormat="1" ht="30" customHeight="1" spans="1:1">
      <c r="A2" s="9" t="s">
        <v>151</v>
      </c>
    </row>
    <row r="3" customHeight="1" spans="1:1">
      <c r="A3" s="6" t="str">
        <f>"评估基准日："&amp;TEXT(基本信息输入表!M7,"yyyy年mm月dd日")</f>
        <v>评估基准日：2025年02月20日</v>
      </c>
    </row>
    <row r="4" ht="14.25" customHeight="1" spans="1:15">
      <c r="A4" s="6"/>
      <c r="B4" s="6"/>
      <c r="C4" s="6"/>
      <c r="D4" s="6"/>
      <c r="E4" s="6"/>
      <c r="F4" s="6"/>
      <c r="G4" s="6"/>
      <c r="H4" s="6"/>
      <c r="I4" s="6"/>
      <c r="J4" s="6"/>
      <c r="K4" s="6"/>
      <c r="L4" s="6"/>
      <c r="M4" s="6"/>
      <c r="N4" s="6"/>
      <c r="O4" s="11" t="s">
        <v>1698</v>
      </c>
    </row>
    <row r="5" customHeight="1" spans="1:15">
      <c r="A5" s="7" t="str">
        <f>基本信息输入表!K6&amp;"："&amp;基本信息输入表!M6</f>
        <v>产权持有单位：中国石油天然气股份有限公司塔里木油田分公司塔西南勘探开发公司</v>
      </c>
      <c r="O5" s="11" t="s">
        <v>1326</v>
      </c>
    </row>
    <row r="6" s="71" customFormat="1" ht="24.75" customHeight="1" spans="1:16">
      <c r="A6" s="70" t="s">
        <v>4</v>
      </c>
      <c r="B6" s="70" t="s">
        <v>1699</v>
      </c>
      <c r="C6" s="70" t="s">
        <v>1700</v>
      </c>
      <c r="D6" s="70" t="s">
        <v>1701</v>
      </c>
      <c r="E6" s="70" t="s">
        <v>1684</v>
      </c>
      <c r="F6" s="70" t="s">
        <v>1401</v>
      </c>
      <c r="G6" s="70" t="s">
        <v>1702</v>
      </c>
      <c r="H6" s="70" t="s">
        <v>1533</v>
      </c>
      <c r="I6" s="70" t="s">
        <v>1287</v>
      </c>
      <c r="J6" s="16" t="s">
        <v>6</v>
      </c>
      <c r="K6" s="16" t="s">
        <v>1334</v>
      </c>
      <c r="L6" s="70" t="s">
        <v>7</v>
      </c>
      <c r="M6" s="70" t="s">
        <v>824</v>
      </c>
      <c r="N6" s="70" t="s">
        <v>729</v>
      </c>
      <c r="O6" s="70" t="s">
        <v>176</v>
      </c>
      <c r="P6" s="6" t="s">
        <v>1343</v>
      </c>
    </row>
    <row r="7" ht="12.75" customHeight="1" spans="1:16">
      <c r="A7" s="17" t="str">
        <f t="shared" ref="A7" si="0">IF(D7="","",ROW()-6)</f>
        <v/>
      </c>
      <c r="B7" s="74"/>
      <c r="C7" s="74"/>
      <c r="D7" s="17"/>
      <c r="E7" s="74"/>
      <c r="F7" s="19"/>
      <c r="G7" s="47"/>
      <c r="H7" s="47"/>
      <c r="I7" s="20"/>
      <c r="J7" s="20"/>
      <c r="K7" s="20"/>
      <c r="L7" s="20"/>
      <c r="M7" s="20"/>
      <c r="N7" s="40" t="str">
        <f t="shared" ref="N7" si="1">IF(J7-K7=0,"",M7/(J7-K7)*100)</f>
        <v/>
      </c>
      <c r="O7" s="18"/>
      <c r="P7" s="6"/>
    </row>
    <row r="8" ht="12.75" customHeight="1" spans="1:16">
      <c r="A8" s="17"/>
      <c r="B8" s="74"/>
      <c r="C8" s="74"/>
      <c r="D8" s="17"/>
      <c r="E8" s="74"/>
      <c r="F8" s="19"/>
      <c r="G8" s="47"/>
      <c r="H8" s="47"/>
      <c r="I8" s="20"/>
      <c r="J8" s="20"/>
      <c r="K8" s="20"/>
      <c r="L8" s="20"/>
      <c r="M8" s="20"/>
      <c r="N8" s="40" t="str">
        <f t="shared" ref="N8:N18" si="2">IF(J8-K8=0,"",M8/(J8-K8)*100)</f>
        <v/>
      </c>
      <c r="O8" s="18"/>
      <c r="P8" s="6"/>
    </row>
    <row r="9" ht="12.75" customHeight="1" spans="1:16">
      <c r="A9" s="17"/>
      <c r="B9" s="74"/>
      <c r="C9" s="74"/>
      <c r="D9" s="17"/>
      <c r="E9" s="74"/>
      <c r="F9" s="19"/>
      <c r="G9" s="47"/>
      <c r="H9" s="47"/>
      <c r="I9" s="20"/>
      <c r="J9" s="20"/>
      <c r="K9" s="20"/>
      <c r="L9" s="20"/>
      <c r="M9" s="20"/>
      <c r="N9" s="40" t="str">
        <f t="shared" si="2"/>
        <v/>
      </c>
      <c r="O9" s="18"/>
      <c r="P9" s="6"/>
    </row>
    <row r="10" ht="12.75" customHeight="1" spans="1:16">
      <c r="A10" s="17"/>
      <c r="B10" s="74"/>
      <c r="C10" s="74"/>
      <c r="D10" s="17"/>
      <c r="E10" s="74"/>
      <c r="F10" s="19"/>
      <c r="G10" s="47"/>
      <c r="H10" s="47"/>
      <c r="I10" s="20"/>
      <c r="J10" s="20"/>
      <c r="K10" s="20"/>
      <c r="L10" s="20"/>
      <c r="M10" s="20"/>
      <c r="N10" s="40" t="str">
        <f t="shared" si="2"/>
        <v/>
      </c>
      <c r="O10" s="18"/>
      <c r="P10" s="6"/>
    </row>
    <row r="11" ht="12.75" customHeight="1" spans="1:16">
      <c r="A11" s="17"/>
      <c r="B11" s="74"/>
      <c r="C11" s="74"/>
      <c r="D11" s="17"/>
      <c r="E11" s="74"/>
      <c r="F11" s="19"/>
      <c r="G11" s="47"/>
      <c r="H11" s="47"/>
      <c r="I11" s="20"/>
      <c r="J11" s="20"/>
      <c r="K11" s="20"/>
      <c r="L11" s="20"/>
      <c r="M11" s="20"/>
      <c r="N11" s="40" t="str">
        <f t="shared" si="2"/>
        <v/>
      </c>
      <c r="O11" s="18"/>
      <c r="P11" s="6"/>
    </row>
    <row r="12" ht="12.75" customHeight="1" spans="1:16">
      <c r="A12" s="17"/>
      <c r="B12" s="74"/>
      <c r="C12" s="74"/>
      <c r="D12" s="17"/>
      <c r="E12" s="74"/>
      <c r="F12" s="19"/>
      <c r="G12" s="47"/>
      <c r="H12" s="47"/>
      <c r="I12" s="20"/>
      <c r="J12" s="20"/>
      <c r="K12" s="20"/>
      <c r="L12" s="20"/>
      <c r="M12" s="20"/>
      <c r="N12" s="40" t="str">
        <f t="shared" si="2"/>
        <v/>
      </c>
      <c r="O12" s="18"/>
      <c r="P12" s="6"/>
    </row>
    <row r="13" ht="12.75" customHeight="1" spans="1:16">
      <c r="A13" s="17"/>
      <c r="B13" s="74"/>
      <c r="C13" s="74"/>
      <c r="D13" s="17"/>
      <c r="E13" s="74"/>
      <c r="F13" s="19"/>
      <c r="G13" s="47"/>
      <c r="H13" s="47"/>
      <c r="I13" s="20"/>
      <c r="J13" s="20"/>
      <c r="K13" s="20"/>
      <c r="L13" s="20"/>
      <c r="M13" s="20"/>
      <c r="N13" s="40" t="str">
        <f t="shared" si="2"/>
        <v/>
      </c>
      <c r="O13" s="18"/>
      <c r="P13" s="6"/>
    </row>
    <row r="14" ht="12.75" customHeight="1" spans="1:16">
      <c r="A14" s="17"/>
      <c r="B14" s="74"/>
      <c r="C14" s="74"/>
      <c r="D14" s="17"/>
      <c r="E14" s="74"/>
      <c r="F14" s="19"/>
      <c r="G14" s="47"/>
      <c r="H14" s="47"/>
      <c r="I14" s="20"/>
      <c r="J14" s="20"/>
      <c r="K14" s="20"/>
      <c r="L14" s="20"/>
      <c r="M14" s="20"/>
      <c r="N14" s="40" t="str">
        <f t="shared" si="2"/>
        <v/>
      </c>
      <c r="O14" s="18"/>
      <c r="P14" s="6"/>
    </row>
    <row r="15" ht="12.75" customHeight="1" spans="1:16">
      <c r="A15" s="17"/>
      <c r="B15" s="74"/>
      <c r="C15" s="74"/>
      <c r="D15" s="17"/>
      <c r="E15" s="74"/>
      <c r="F15" s="19"/>
      <c r="G15" s="47"/>
      <c r="H15" s="47"/>
      <c r="I15" s="20"/>
      <c r="J15" s="20"/>
      <c r="K15" s="20"/>
      <c r="L15" s="20"/>
      <c r="M15" s="20"/>
      <c r="N15" s="40" t="str">
        <f t="shared" si="2"/>
        <v/>
      </c>
      <c r="O15" s="18"/>
      <c r="P15" s="6"/>
    </row>
    <row r="16" ht="12.75" customHeight="1" spans="1:16">
      <c r="A16" s="17"/>
      <c r="B16" s="74"/>
      <c r="C16" s="74"/>
      <c r="D16" s="17"/>
      <c r="E16" s="74"/>
      <c r="F16" s="19"/>
      <c r="G16" s="47"/>
      <c r="H16" s="47"/>
      <c r="I16" s="20"/>
      <c r="J16" s="20"/>
      <c r="K16" s="20"/>
      <c r="L16" s="20"/>
      <c r="M16" s="20"/>
      <c r="N16" s="40" t="str">
        <f t="shared" si="2"/>
        <v/>
      </c>
      <c r="O16" s="18"/>
      <c r="P16" s="6"/>
    </row>
    <row r="17" ht="12.75" customHeight="1" spans="1:16">
      <c r="A17" s="17"/>
      <c r="B17" s="74"/>
      <c r="C17" s="74"/>
      <c r="D17" s="17"/>
      <c r="E17" s="74"/>
      <c r="F17" s="19"/>
      <c r="G17" s="47"/>
      <c r="H17" s="47"/>
      <c r="I17" s="20"/>
      <c r="J17" s="20"/>
      <c r="K17" s="20"/>
      <c r="L17" s="20"/>
      <c r="M17" s="20"/>
      <c r="N17" s="40" t="str">
        <f t="shared" si="2"/>
        <v/>
      </c>
      <c r="O17" s="18"/>
      <c r="P17" s="6"/>
    </row>
    <row r="18" ht="12.75" customHeight="1" spans="1:16">
      <c r="A18" s="17"/>
      <c r="B18" s="74"/>
      <c r="C18" s="74"/>
      <c r="D18" s="17"/>
      <c r="E18" s="74"/>
      <c r="F18" s="19"/>
      <c r="G18" s="47"/>
      <c r="H18" s="47"/>
      <c r="I18" s="20"/>
      <c r="J18" s="20"/>
      <c r="K18" s="20"/>
      <c r="L18" s="20"/>
      <c r="M18" s="20"/>
      <c r="N18" s="40" t="str">
        <f t="shared" si="2"/>
        <v/>
      </c>
      <c r="O18" s="18"/>
      <c r="P18" s="6"/>
    </row>
    <row r="19" ht="12.75" customHeight="1" spans="1:16">
      <c r="A19" s="17" t="str">
        <f t="shared" ref="A19" si="3">IF(D19="","",ROW()-6)</f>
        <v/>
      </c>
      <c r="B19" s="74"/>
      <c r="C19" s="74"/>
      <c r="D19" s="17"/>
      <c r="E19" s="74"/>
      <c r="F19" s="19"/>
      <c r="G19" s="47"/>
      <c r="H19" s="47"/>
      <c r="I19" s="20"/>
      <c r="J19" s="20"/>
      <c r="K19" s="20"/>
      <c r="L19" s="20"/>
      <c r="M19" s="20"/>
      <c r="N19" s="40" t="str">
        <f t="shared" ref="N19" si="4">IF(J19-K19=0,"",M19/(J19-K19)*100)</f>
        <v/>
      </c>
      <c r="O19" s="18"/>
      <c r="P19" s="6"/>
    </row>
    <row r="20" ht="12.75" customHeight="1" spans="1:15">
      <c r="A20" s="17" t="s">
        <v>1703</v>
      </c>
      <c r="B20" s="75"/>
      <c r="C20" s="75"/>
      <c r="D20" s="75"/>
      <c r="E20" s="72"/>
      <c r="F20" s="46"/>
      <c r="G20" s="47"/>
      <c r="H20" s="47"/>
      <c r="I20" s="20">
        <f>SUM(I7:I19)</f>
        <v>0</v>
      </c>
      <c r="J20" s="20">
        <f>SUM(J7:J19)</f>
        <v>0</v>
      </c>
      <c r="K20" s="20">
        <f>SUM(K7:K19)</f>
        <v>0</v>
      </c>
      <c r="L20" s="20">
        <f>SUM(L7:L19)</f>
        <v>0</v>
      </c>
      <c r="M20" s="20">
        <f t="shared" ref="M20:M22" si="5">L20-J20+K20</f>
        <v>0</v>
      </c>
      <c r="N20" s="40" t="str">
        <f t="shared" ref="N20:N22" si="6">IF(J20-K20=0,"",M20/(J20-K20)*100)</f>
        <v/>
      </c>
      <c r="O20" s="18"/>
    </row>
    <row r="21" ht="12.75" customHeight="1" spans="1:15">
      <c r="A21" s="17" t="s">
        <v>1704</v>
      </c>
      <c r="B21" s="75"/>
      <c r="C21" s="75"/>
      <c r="D21" s="75"/>
      <c r="E21" s="72"/>
      <c r="F21" s="46"/>
      <c r="G21" s="47"/>
      <c r="H21" s="47"/>
      <c r="I21" s="20"/>
      <c r="J21" s="20">
        <f>K20</f>
        <v>0</v>
      </c>
      <c r="K21" s="20"/>
      <c r="L21" s="20"/>
      <c r="M21" s="20"/>
      <c r="N21" s="40"/>
      <c r="O21" s="18"/>
    </row>
    <row r="22" customHeight="1" spans="1:15">
      <c r="A22" s="21" t="s">
        <v>154</v>
      </c>
      <c r="B22" s="13"/>
      <c r="C22" s="13"/>
      <c r="D22" s="13"/>
      <c r="E22" s="22"/>
      <c r="F22" s="21"/>
      <c r="G22" s="21"/>
      <c r="H22" s="21"/>
      <c r="I22" s="28"/>
      <c r="J22" s="28">
        <f>J20-J21</f>
        <v>0</v>
      </c>
      <c r="K22" s="28"/>
      <c r="L22" s="28">
        <f>L20</f>
        <v>0</v>
      </c>
      <c r="M22" s="20">
        <f t="shared" si="5"/>
        <v>0</v>
      </c>
      <c r="N22" s="40" t="str">
        <f t="shared" si="6"/>
        <v/>
      </c>
      <c r="O22" s="24"/>
    </row>
    <row r="23" customHeight="1" spans="1:16">
      <c r="A23" s="7" t="str">
        <f>基本信息输入表!$K$6&amp;"填表人："&amp;基本信息输入表!$M$77</f>
        <v>产权持有单位填表人：刘亚鑫</v>
      </c>
      <c r="M23" s="7" t="str">
        <f>"评估人员："&amp;基本信息输入表!$Q$77</f>
        <v>评估人员：王庆国</v>
      </c>
      <c r="P23" s="7" t="s">
        <v>1347</v>
      </c>
    </row>
    <row r="24" customHeight="1" spans="1:1">
      <c r="A24" s="7" t="str">
        <f>"填表日期："&amp;YEAR(基本信息输入表!$O$77)&amp;"年"&amp;MONTH(基本信息输入表!$O$77)&amp;"月"&amp;DAY(基本信息输入表!$O$77)&amp;"日"</f>
        <v>填表日期：2025年2月22日</v>
      </c>
    </row>
  </sheetData>
  <mergeCells count="5">
    <mergeCell ref="A2:O2"/>
    <mergeCell ref="A3:O3"/>
    <mergeCell ref="A20:E20"/>
    <mergeCell ref="A21:E21"/>
    <mergeCell ref="A22:E22"/>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6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showGridLines="0" zoomScale="96" zoomScaleNormal="96" topLeftCell="A2" workbookViewId="0">
      <selection activeCell="U622" sqref="U622"/>
    </sheetView>
  </sheetViews>
  <sheetFormatPr defaultColWidth="9" defaultRowHeight="15.75" customHeight="1"/>
  <cols>
    <col min="1" max="1" width="5.5" style="7" customWidth="1"/>
    <col min="2" max="2" width="15.5" style="7" customWidth="1"/>
    <col min="3" max="3" width="7.7" style="7" customWidth="1"/>
    <col min="4" max="4" width="11.2" style="7" customWidth="1"/>
    <col min="5" max="5" width="16.7" style="7" customWidth="1"/>
    <col min="6" max="6" width="9.5" style="7" customWidth="1"/>
    <col min="7" max="8" width="11.2" style="7" customWidth="1"/>
    <col min="9" max="10" width="15.7" style="7" customWidth="1"/>
    <col min="11" max="11" width="9.5" style="7" customWidth="1"/>
    <col min="12" max="12" width="9.7" style="7" customWidth="1"/>
    <col min="13" max="13" width="15.5" style="7" customWidth="1"/>
    <col min="14" max="15" width="9" style="7" customWidth="1"/>
    <col min="16" max="16384" width="9" style="7"/>
  </cols>
  <sheetData>
    <row r="1" customHeight="1" spans="1:1">
      <c r="A1" s="8" t="s">
        <v>0</v>
      </c>
    </row>
    <row r="2" s="5" customFormat="1" ht="30" customHeight="1" spans="1:1">
      <c r="A2" s="9" t="s">
        <v>1705</v>
      </c>
    </row>
    <row r="3" customHeight="1" spans="1:1">
      <c r="A3" s="6" t="str">
        <f>"评估基准日："&amp;TEXT(基本信息输入表!M7,"yyyy年mm月dd日")</f>
        <v>评估基准日：2025年02月20日</v>
      </c>
    </row>
    <row r="4" ht="14.25" customHeight="1" spans="1:13">
      <c r="A4" s="6"/>
      <c r="B4" s="6"/>
      <c r="C4" s="6"/>
      <c r="D4" s="6"/>
      <c r="E4" s="6"/>
      <c r="F4" s="6"/>
      <c r="G4" s="6"/>
      <c r="H4" s="6"/>
      <c r="I4" s="6"/>
      <c r="J4" s="6"/>
      <c r="K4" s="6"/>
      <c r="L4" s="6"/>
      <c r="M4" s="11" t="s">
        <v>1706</v>
      </c>
    </row>
    <row r="5" customHeight="1" spans="1:13">
      <c r="A5" s="7" t="str">
        <f>基本信息输入表!K6&amp;"："&amp;基本信息输入表!M6</f>
        <v>产权持有单位：中国石油天然气股份有限公司塔里木油田分公司塔西南勘探开发公司</v>
      </c>
      <c r="M5" s="11" t="s">
        <v>1326</v>
      </c>
    </row>
    <row r="6" s="71" customFormat="1" ht="24.75" customHeight="1" spans="1:14">
      <c r="A6" s="70" t="s">
        <v>4</v>
      </c>
      <c r="B6" s="70" t="s">
        <v>1707</v>
      </c>
      <c r="C6" s="70" t="s">
        <v>1708</v>
      </c>
      <c r="D6" s="70" t="s">
        <v>1709</v>
      </c>
      <c r="E6" s="16" t="s">
        <v>1710</v>
      </c>
      <c r="F6" s="73" t="s">
        <v>1711</v>
      </c>
      <c r="G6" s="73" t="s">
        <v>1712</v>
      </c>
      <c r="H6" s="73" t="s">
        <v>1713</v>
      </c>
      <c r="I6" s="16" t="s">
        <v>6</v>
      </c>
      <c r="J6" s="70" t="s">
        <v>7</v>
      </c>
      <c r="K6" s="70" t="s">
        <v>824</v>
      </c>
      <c r="L6" s="70" t="s">
        <v>729</v>
      </c>
      <c r="M6" s="70" t="s">
        <v>176</v>
      </c>
      <c r="N6" s="6" t="s">
        <v>1343</v>
      </c>
    </row>
    <row r="7" ht="12.75" customHeight="1" spans="1:14">
      <c r="A7" s="17" t="str">
        <f t="shared" ref="A7" si="0">IF(B7="","",ROW()-6)</f>
        <v/>
      </c>
      <c r="B7" s="18"/>
      <c r="C7" s="19"/>
      <c r="D7" s="19"/>
      <c r="E7" s="18"/>
      <c r="F7" s="18"/>
      <c r="G7" s="18"/>
      <c r="H7" s="20"/>
      <c r="I7" s="20"/>
      <c r="J7" s="20"/>
      <c r="K7" s="20"/>
      <c r="L7" s="40" t="str">
        <f t="shared" ref="L7" si="1">IF(I7=0,"",K7/I7*100)</f>
        <v/>
      </c>
      <c r="M7" s="18"/>
      <c r="N7" s="6"/>
    </row>
    <row r="8" ht="12.75" customHeight="1" spans="1:14">
      <c r="A8" s="17"/>
      <c r="B8" s="18"/>
      <c r="C8" s="19"/>
      <c r="D8" s="19"/>
      <c r="E8" s="18"/>
      <c r="F8" s="18"/>
      <c r="G8" s="18"/>
      <c r="H8" s="20"/>
      <c r="I8" s="20"/>
      <c r="J8" s="20"/>
      <c r="K8" s="20"/>
      <c r="L8" s="40" t="str">
        <f t="shared" ref="L8:L18" si="2">IF(I8=0,"",K8/I8*100)</f>
        <v/>
      </c>
      <c r="M8" s="18"/>
      <c r="N8" s="6"/>
    </row>
    <row r="9" ht="12.75" customHeight="1" spans="1:14">
      <c r="A9" s="17"/>
      <c r="B9" s="18"/>
      <c r="C9" s="19"/>
      <c r="D9" s="19"/>
      <c r="E9" s="18"/>
      <c r="F9" s="18"/>
      <c r="G9" s="18"/>
      <c r="H9" s="20"/>
      <c r="I9" s="20"/>
      <c r="J9" s="20"/>
      <c r="K9" s="20"/>
      <c r="L9" s="40" t="str">
        <f t="shared" si="2"/>
        <v/>
      </c>
      <c r="M9" s="18"/>
      <c r="N9" s="6"/>
    </row>
    <row r="10" ht="12.75" customHeight="1" spans="1:14">
      <c r="A10" s="17"/>
      <c r="B10" s="18"/>
      <c r="C10" s="19"/>
      <c r="D10" s="19"/>
      <c r="E10" s="18"/>
      <c r="F10" s="18"/>
      <c r="G10" s="18"/>
      <c r="H10" s="20"/>
      <c r="I10" s="20"/>
      <c r="J10" s="20"/>
      <c r="K10" s="20"/>
      <c r="L10" s="40" t="str">
        <f t="shared" si="2"/>
        <v/>
      </c>
      <c r="M10" s="18"/>
      <c r="N10" s="6"/>
    </row>
    <row r="11" ht="12.75" customHeight="1" spans="1:14">
      <c r="A11" s="17"/>
      <c r="B11" s="18"/>
      <c r="C11" s="19"/>
      <c r="D11" s="19"/>
      <c r="E11" s="18"/>
      <c r="F11" s="18"/>
      <c r="G11" s="18"/>
      <c r="H11" s="20"/>
      <c r="I11" s="20"/>
      <c r="J11" s="20"/>
      <c r="K11" s="20"/>
      <c r="L11" s="40" t="str">
        <f t="shared" si="2"/>
        <v/>
      </c>
      <c r="M11" s="18"/>
      <c r="N11" s="6"/>
    </row>
    <row r="12" ht="12.75" customHeight="1" spans="1:14">
      <c r="A12" s="17"/>
      <c r="B12" s="18"/>
      <c r="C12" s="19"/>
      <c r="D12" s="19"/>
      <c r="E12" s="18"/>
      <c r="F12" s="18"/>
      <c r="G12" s="18"/>
      <c r="H12" s="20"/>
      <c r="I12" s="20"/>
      <c r="J12" s="20"/>
      <c r="K12" s="20"/>
      <c r="L12" s="40" t="str">
        <f t="shared" si="2"/>
        <v/>
      </c>
      <c r="M12" s="18"/>
      <c r="N12" s="6"/>
    </row>
    <row r="13" ht="12.75" customHeight="1" spans="1:14">
      <c r="A13" s="17"/>
      <c r="B13" s="18"/>
      <c r="C13" s="19"/>
      <c r="D13" s="19"/>
      <c r="E13" s="18"/>
      <c r="F13" s="18"/>
      <c r="G13" s="18"/>
      <c r="H13" s="20"/>
      <c r="I13" s="20"/>
      <c r="J13" s="20"/>
      <c r="K13" s="20"/>
      <c r="L13" s="40" t="str">
        <f t="shared" si="2"/>
        <v/>
      </c>
      <c r="M13" s="18"/>
      <c r="N13" s="6"/>
    </row>
    <row r="14" ht="12.75" customHeight="1" spans="1:14">
      <c r="A14" s="17"/>
      <c r="B14" s="18"/>
      <c r="C14" s="19"/>
      <c r="D14" s="19"/>
      <c r="E14" s="18"/>
      <c r="F14" s="18"/>
      <c r="G14" s="18"/>
      <c r="H14" s="20"/>
      <c r="I14" s="20"/>
      <c r="J14" s="20"/>
      <c r="K14" s="20"/>
      <c r="L14" s="40" t="str">
        <f t="shared" si="2"/>
        <v/>
      </c>
      <c r="M14" s="18"/>
      <c r="N14" s="6"/>
    </row>
    <row r="15" ht="12.75" customHeight="1" spans="1:14">
      <c r="A15" s="17"/>
      <c r="B15" s="18"/>
      <c r="C15" s="19"/>
      <c r="D15" s="19"/>
      <c r="E15" s="18"/>
      <c r="F15" s="18"/>
      <c r="G15" s="18"/>
      <c r="H15" s="20"/>
      <c r="I15" s="20"/>
      <c r="J15" s="20"/>
      <c r="K15" s="20"/>
      <c r="L15" s="40" t="str">
        <f t="shared" si="2"/>
        <v/>
      </c>
      <c r="M15" s="18"/>
      <c r="N15" s="6"/>
    </row>
    <row r="16" ht="12.75" customHeight="1" spans="1:14">
      <c r="A16" s="17"/>
      <c r="B16" s="18"/>
      <c r="C16" s="19"/>
      <c r="D16" s="19"/>
      <c r="E16" s="18"/>
      <c r="F16" s="18"/>
      <c r="G16" s="18"/>
      <c r="H16" s="20"/>
      <c r="I16" s="20"/>
      <c r="J16" s="20"/>
      <c r="K16" s="20"/>
      <c r="L16" s="40" t="str">
        <f t="shared" si="2"/>
        <v/>
      </c>
      <c r="M16" s="18"/>
      <c r="N16" s="6"/>
    </row>
    <row r="17" ht="12.75" customHeight="1" spans="1:14">
      <c r="A17" s="17"/>
      <c r="B17" s="18"/>
      <c r="C17" s="19"/>
      <c r="D17" s="19"/>
      <c r="E17" s="18"/>
      <c r="F17" s="18"/>
      <c r="G17" s="18"/>
      <c r="H17" s="20"/>
      <c r="I17" s="20"/>
      <c r="J17" s="20"/>
      <c r="K17" s="20"/>
      <c r="L17" s="40" t="str">
        <f t="shared" si="2"/>
        <v/>
      </c>
      <c r="M17" s="18"/>
      <c r="N17" s="6"/>
    </row>
    <row r="18" ht="12.75" customHeight="1" spans="1:14">
      <c r="A18" s="17"/>
      <c r="B18" s="18"/>
      <c r="C18" s="19"/>
      <c r="D18" s="19"/>
      <c r="E18" s="18"/>
      <c r="F18" s="18"/>
      <c r="G18" s="18"/>
      <c r="H18" s="20"/>
      <c r="I18" s="20"/>
      <c r="J18" s="20"/>
      <c r="K18" s="20"/>
      <c r="L18" s="40" t="str">
        <f t="shared" si="2"/>
        <v/>
      </c>
      <c r="M18" s="18"/>
      <c r="N18" s="6"/>
    </row>
    <row r="19" ht="12.75" customHeight="1" spans="1:14">
      <c r="A19" s="17" t="str">
        <f t="shared" ref="A19" si="3">IF(B19="","",ROW()-6)</f>
        <v/>
      </c>
      <c r="B19" s="18"/>
      <c r="C19" s="19"/>
      <c r="D19" s="19"/>
      <c r="E19" s="18"/>
      <c r="F19" s="18"/>
      <c r="G19" s="18"/>
      <c r="H19" s="20"/>
      <c r="I19" s="20"/>
      <c r="J19" s="20"/>
      <c r="K19" s="20"/>
      <c r="L19" s="40" t="str">
        <f t="shared" ref="L19" si="4">IF(I19=0,"",K19/I19*100)</f>
        <v/>
      </c>
      <c r="M19" s="18"/>
      <c r="N19" s="6"/>
    </row>
    <row r="20" customHeight="1" spans="1:13">
      <c r="A20" s="21" t="s">
        <v>1371</v>
      </c>
      <c r="B20" s="22"/>
      <c r="C20" s="21"/>
      <c r="D20" s="21"/>
      <c r="E20" s="21"/>
      <c r="F20" s="21"/>
      <c r="G20" s="21"/>
      <c r="H20" s="21"/>
      <c r="I20" s="28">
        <f>SUM(I7:I19)</f>
        <v>0</v>
      </c>
      <c r="J20" s="28">
        <f>SUM(J7:J19)</f>
        <v>0</v>
      </c>
      <c r="K20" s="20">
        <f t="shared" ref="K20" si="5">J20-I20</f>
        <v>0</v>
      </c>
      <c r="L20" s="40" t="str">
        <f t="shared" ref="L20" si="6">IF(I20=0,"",K20/I20*100)</f>
        <v/>
      </c>
      <c r="M20" s="24"/>
    </row>
    <row r="21" customHeight="1" spans="1:14">
      <c r="A21" s="7" t="str">
        <f>基本信息输入表!$K$6&amp;"填表人："&amp;基本信息输入表!$M$78</f>
        <v>产权持有单位填表人：刘亚鑫</v>
      </c>
      <c r="K21" s="7" t="str">
        <f>"评估人员："&amp;基本信息输入表!$Q$78</f>
        <v>评估人员：王庆国</v>
      </c>
      <c r="N21" s="7" t="s">
        <v>1347</v>
      </c>
    </row>
    <row r="22" customHeight="1" spans="1:1">
      <c r="A22" s="7" t="str">
        <f>"填表日期："&amp;YEAR(基本信息输入表!$O$78)&amp;"年"&amp;MONTH(基本信息输入表!$O$78)&amp;"月"&amp;DAY(基本信息输入表!$O$78)&amp;"日"</f>
        <v>填表日期：2025年2月22日</v>
      </c>
    </row>
  </sheetData>
  <mergeCells count="3">
    <mergeCell ref="A2:M2"/>
    <mergeCell ref="A3:M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5"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zoomScale="96" zoomScaleNormal="96" workbookViewId="0">
      <selection activeCell="U622" sqref="U622"/>
    </sheetView>
  </sheetViews>
  <sheetFormatPr defaultColWidth="9" defaultRowHeight="15.75" customHeight="1"/>
  <cols>
    <col min="1" max="1" width="6.7" style="7" customWidth="1"/>
    <col min="2" max="2" width="23.2" style="7" customWidth="1"/>
    <col min="3" max="3" width="9.7" style="7" customWidth="1"/>
    <col min="4" max="4" width="10.7" style="7" customWidth="1"/>
    <col min="5" max="5" width="11.5" style="7" customWidth="1"/>
    <col min="6" max="7" width="9.7" style="7" customWidth="1"/>
    <col min="8" max="8" width="18.2" style="7" customWidth="1"/>
    <col min="9" max="10" width="9" style="7" customWidth="1"/>
    <col min="11" max="16384" width="9" style="7"/>
  </cols>
  <sheetData>
    <row r="1" customHeight="1" spans="1:1">
      <c r="A1" s="8" t="s">
        <v>0</v>
      </c>
    </row>
    <row r="2" s="5" customFormat="1" ht="30" customHeight="1" spans="1:1">
      <c r="A2" s="9" t="s">
        <v>155</v>
      </c>
    </row>
    <row r="3" customHeight="1" spans="1:1">
      <c r="A3" s="6" t="str">
        <f>"评估基准日："&amp;TEXT(基本信息输入表!M7,"yyyy年mm月dd日")</f>
        <v>评估基准日：2025年02月20日</v>
      </c>
    </row>
    <row r="4" ht="14.25" customHeight="1" spans="1:8">
      <c r="A4" s="6"/>
      <c r="B4" s="6"/>
      <c r="C4" s="6"/>
      <c r="D4" s="6"/>
      <c r="E4" s="6"/>
      <c r="F4" s="6"/>
      <c r="G4" s="6"/>
      <c r="H4" s="11" t="s">
        <v>1714</v>
      </c>
    </row>
    <row r="5" customHeight="1" spans="1:8">
      <c r="A5" s="7" t="str">
        <f>基本信息输入表!K6&amp;"："&amp;基本信息输入表!M6</f>
        <v>产权持有单位：中国石油天然气股份有限公司塔里木油田分公司塔西南勘探开发公司</v>
      </c>
      <c r="H5" s="11" t="s">
        <v>1326</v>
      </c>
    </row>
    <row r="6" s="71" customFormat="1" ht="12.75" customHeight="1" spans="1:9">
      <c r="A6" s="70" t="s">
        <v>4</v>
      </c>
      <c r="B6" s="70" t="s">
        <v>1707</v>
      </c>
      <c r="C6" s="15" t="s">
        <v>1401</v>
      </c>
      <c r="D6" s="16" t="s">
        <v>6</v>
      </c>
      <c r="E6" s="70" t="s">
        <v>7</v>
      </c>
      <c r="F6" s="70" t="s">
        <v>824</v>
      </c>
      <c r="G6" s="70" t="s">
        <v>729</v>
      </c>
      <c r="H6" s="70" t="s">
        <v>176</v>
      </c>
      <c r="I6" s="6" t="s">
        <v>1343</v>
      </c>
    </row>
    <row r="7" ht="12.75" customHeight="1" spans="1:9">
      <c r="A7" s="17" t="str">
        <f t="shared" ref="A7" si="0">IF(B7="","",ROW()-6)</f>
        <v/>
      </c>
      <c r="B7" s="18"/>
      <c r="C7" s="19"/>
      <c r="D7" s="20"/>
      <c r="E7" s="20"/>
      <c r="F7" s="20"/>
      <c r="G7" s="40" t="str">
        <f t="shared" ref="G7" si="1">IF(D7=0,"",F7/D7*100)</f>
        <v/>
      </c>
      <c r="H7" s="18"/>
      <c r="I7" s="6"/>
    </row>
    <row r="8" ht="12.75" customHeight="1" spans="1:9">
      <c r="A8" s="17"/>
      <c r="B8" s="18"/>
      <c r="C8" s="19"/>
      <c r="D8" s="20"/>
      <c r="E8" s="20"/>
      <c r="F8" s="20"/>
      <c r="G8" s="40" t="str">
        <f t="shared" ref="G8:G18" si="2">IF(D8=0,"",F8/D8*100)</f>
        <v/>
      </c>
      <c r="H8" s="18"/>
      <c r="I8" s="6"/>
    </row>
    <row r="9" ht="12.75" customHeight="1" spans="1:9">
      <c r="A9" s="17"/>
      <c r="B9" s="18"/>
      <c r="C9" s="19"/>
      <c r="D9" s="20"/>
      <c r="E9" s="20"/>
      <c r="F9" s="20"/>
      <c r="G9" s="40" t="str">
        <f t="shared" si="2"/>
        <v/>
      </c>
      <c r="H9" s="18"/>
      <c r="I9" s="6"/>
    </row>
    <row r="10" ht="12.75" customHeight="1" spans="1:9">
      <c r="A10" s="17"/>
      <c r="B10" s="18"/>
      <c r="C10" s="19"/>
      <c r="D10" s="20"/>
      <c r="E10" s="20"/>
      <c r="F10" s="20"/>
      <c r="G10" s="40" t="str">
        <f t="shared" si="2"/>
        <v/>
      </c>
      <c r="H10" s="18"/>
      <c r="I10" s="6"/>
    </row>
    <row r="11" ht="12.75" customHeight="1" spans="1:9">
      <c r="A11" s="17"/>
      <c r="B11" s="18"/>
      <c r="C11" s="19"/>
      <c r="D11" s="20"/>
      <c r="E11" s="20"/>
      <c r="F11" s="20"/>
      <c r="G11" s="40" t="str">
        <f t="shared" si="2"/>
        <v/>
      </c>
      <c r="H11" s="18"/>
      <c r="I11" s="6"/>
    </row>
    <row r="12" ht="12.75" customHeight="1" spans="1:9">
      <c r="A12" s="17"/>
      <c r="B12" s="18"/>
      <c r="C12" s="19"/>
      <c r="D12" s="20"/>
      <c r="E12" s="20"/>
      <c r="F12" s="20"/>
      <c r="G12" s="40" t="str">
        <f t="shared" si="2"/>
        <v/>
      </c>
      <c r="H12" s="18"/>
      <c r="I12" s="6"/>
    </row>
    <row r="13" ht="12.75" customHeight="1" spans="1:9">
      <c r="A13" s="17"/>
      <c r="B13" s="18"/>
      <c r="C13" s="19"/>
      <c r="D13" s="20"/>
      <c r="E13" s="20"/>
      <c r="F13" s="20"/>
      <c r="G13" s="40" t="str">
        <f t="shared" si="2"/>
        <v/>
      </c>
      <c r="H13" s="18"/>
      <c r="I13" s="6"/>
    </row>
    <row r="14" ht="12.75" customHeight="1" spans="1:9">
      <c r="A14" s="17"/>
      <c r="B14" s="18"/>
      <c r="C14" s="19"/>
      <c r="D14" s="20"/>
      <c r="E14" s="20"/>
      <c r="F14" s="20"/>
      <c r="G14" s="40" t="str">
        <f t="shared" si="2"/>
        <v/>
      </c>
      <c r="H14" s="18"/>
      <c r="I14" s="6"/>
    </row>
    <row r="15" ht="12.75" customHeight="1" spans="1:9">
      <c r="A15" s="17"/>
      <c r="B15" s="18"/>
      <c r="C15" s="19"/>
      <c r="D15" s="20"/>
      <c r="E15" s="20"/>
      <c r="F15" s="20"/>
      <c r="G15" s="40" t="str">
        <f t="shared" si="2"/>
        <v/>
      </c>
      <c r="H15" s="18"/>
      <c r="I15" s="6"/>
    </row>
    <row r="16" ht="12.75" customHeight="1" spans="1:9">
      <c r="A16" s="17"/>
      <c r="B16" s="18"/>
      <c r="C16" s="19"/>
      <c r="D16" s="20"/>
      <c r="E16" s="20"/>
      <c r="F16" s="20"/>
      <c r="G16" s="40" t="str">
        <f t="shared" si="2"/>
        <v/>
      </c>
      <c r="H16" s="18"/>
      <c r="I16" s="6"/>
    </row>
    <row r="17" ht="12.75" customHeight="1" spans="1:9">
      <c r="A17" s="17"/>
      <c r="B17" s="18"/>
      <c r="C17" s="19"/>
      <c r="D17" s="20"/>
      <c r="E17" s="20"/>
      <c r="F17" s="20"/>
      <c r="G17" s="40" t="str">
        <f t="shared" si="2"/>
        <v/>
      </c>
      <c r="H17" s="18"/>
      <c r="I17" s="6"/>
    </row>
    <row r="18" ht="12.75" customHeight="1" spans="1:9">
      <c r="A18" s="17"/>
      <c r="B18" s="18"/>
      <c r="C18" s="19"/>
      <c r="D18" s="20"/>
      <c r="E18" s="20"/>
      <c r="F18" s="20"/>
      <c r="G18" s="40" t="str">
        <f t="shared" si="2"/>
        <v/>
      </c>
      <c r="H18" s="18"/>
      <c r="I18" s="6"/>
    </row>
    <row r="19" ht="12.75" customHeight="1" spans="1:9">
      <c r="A19" s="17" t="str">
        <f t="shared" ref="A19" si="3">IF(B19="","",ROW()-6)</f>
        <v/>
      </c>
      <c r="B19" s="18"/>
      <c r="C19" s="19"/>
      <c r="D19" s="20"/>
      <c r="E19" s="20"/>
      <c r="F19" s="20"/>
      <c r="G19" s="40" t="str">
        <f t="shared" ref="G19" si="4">IF(D19=0,"",F19/D19*100)</f>
        <v/>
      </c>
      <c r="H19" s="18"/>
      <c r="I19" s="6"/>
    </row>
    <row r="20" ht="12.75" customHeight="1" spans="1:8">
      <c r="A20" s="17" t="s">
        <v>1715</v>
      </c>
      <c r="B20" s="72"/>
      <c r="C20" s="46"/>
      <c r="D20" s="20">
        <f>SUM(D7:D19)</f>
        <v>0</v>
      </c>
      <c r="E20" s="20">
        <f>SUM(E7:E19)</f>
        <v>0</v>
      </c>
      <c r="F20" s="20">
        <f t="shared" ref="F20:F22" si="5">E20-D20</f>
        <v>0</v>
      </c>
      <c r="G20" s="40" t="str">
        <f t="shared" ref="G20:G22" si="6">IF(D20=0,"",F20/D20*100)</f>
        <v/>
      </c>
      <c r="H20" s="18"/>
    </row>
    <row r="21" ht="12.75" customHeight="1" spans="1:8">
      <c r="A21" s="17" t="s">
        <v>1716</v>
      </c>
      <c r="B21" s="72"/>
      <c r="C21" s="46"/>
      <c r="D21" s="20"/>
      <c r="E21" s="20"/>
      <c r="F21" s="20"/>
      <c r="G21" s="40"/>
      <c r="H21" s="18"/>
    </row>
    <row r="22" customHeight="1" spans="1:8">
      <c r="A22" s="21" t="s">
        <v>1717</v>
      </c>
      <c r="B22" s="22"/>
      <c r="C22" s="21"/>
      <c r="D22" s="28">
        <f>D20-D21</f>
        <v>0</v>
      </c>
      <c r="E22" s="28">
        <f>E20</f>
        <v>0</v>
      </c>
      <c r="F22" s="20">
        <f t="shared" si="5"/>
        <v>0</v>
      </c>
      <c r="G22" s="40" t="str">
        <f t="shared" si="6"/>
        <v/>
      </c>
      <c r="H22" s="24"/>
    </row>
    <row r="23" customHeight="1" spans="1:9">
      <c r="A23" s="7" t="str">
        <f>基本信息输入表!$K$6&amp;"填表人："&amp;基本信息输入表!$M$79</f>
        <v>产权持有单位填表人：刘亚鑫</v>
      </c>
      <c r="F23" s="7" t="str">
        <f>"评估人员："&amp;基本信息输入表!$Q$79</f>
        <v>评估人员：王庆国</v>
      </c>
      <c r="I23" s="7" t="s">
        <v>1347</v>
      </c>
    </row>
    <row r="24" customHeight="1" spans="1:1">
      <c r="A24" s="7" t="str">
        <f>"填表日期："&amp;YEAR(基本信息输入表!$O$79)&amp;"年"&amp;MONTH(基本信息输入表!$O$79)&amp;"月"&amp;DAY(基本信息输入表!$O$79)&amp;"日"</f>
        <v>填表日期：2025年2月22日</v>
      </c>
    </row>
  </sheetData>
  <mergeCells count="5">
    <mergeCell ref="A2:H2"/>
    <mergeCell ref="A3:H3"/>
    <mergeCell ref="A20:B20"/>
    <mergeCell ref="A21:B21"/>
    <mergeCell ref="A22:B22"/>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zoomScale="96" zoomScaleNormal="96" workbookViewId="0">
      <selection activeCell="U622" sqref="U622"/>
    </sheetView>
  </sheetViews>
  <sheetFormatPr defaultColWidth="9" defaultRowHeight="15.75" customHeight="1"/>
  <cols>
    <col min="1" max="1" width="5.2" style="7" customWidth="1"/>
    <col min="2" max="2" width="21" style="7" customWidth="1"/>
    <col min="3" max="3" width="7.7" style="7" customWidth="1"/>
    <col min="4" max="4" width="11.2" style="7" customWidth="1"/>
    <col min="5" max="5" width="13.2" style="7" customWidth="1"/>
    <col min="6" max="6" width="11.2" style="7" customWidth="1"/>
    <col min="7" max="8" width="15.7" style="7" customWidth="1"/>
    <col min="9" max="9" width="6.7" style="7" customWidth="1"/>
    <col min="10" max="10" width="8.2" style="7" customWidth="1"/>
    <col min="11" max="11" width="10" style="7" customWidth="1"/>
    <col min="12" max="13" width="9" style="7" customWidth="1"/>
    <col min="14" max="16384" width="9" style="7"/>
  </cols>
  <sheetData>
    <row r="1" customHeight="1" spans="1:1">
      <c r="A1" s="8" t="s">
        <v>0</v>
      </c>
    </row>
    <row r="2" s="5" customFormat="1" ht="30" customHeight="1" spans="1:1">
      <c r="A2" s="9" t="s">
        <v>1718</v>
      </c>
    </row>
    <row r="3" customHeight="1" spans="1:1">
      <c r="A3" s="6" t="str">
        <f>"评估基准日："&amp;TEXT(基本信息输入表!M7,"yyyy年mm月dd日")</f>
        <v>评估基准日：2025年02月20日</v>
      </c>
    </row>
    <row r="4" ht="14.25" customHeight="1" spans="1:11">
      <c r="A4" s="6"/>
      <c r="B4" s="6"/>
      <c r="C4" s="6"/>
      <c r="D4" s="6"/>
      <c r="E4" s="6"/>
      <c r="F4" s="6"/>
      <c r="G4" s="6"/>
      <c r="H4" s="6"/>
      <c r="I4" s="6"/>
      <c r="J4" s="6"/>
      <c r="K4" s="11" t="s">
        <v>1719</v>
      </c>
    </row>
    <row r="5" customHeight="1" spans="1:11">
      <c r="A5" s="7" t="str">
        <f>基本信息输入表!K6&amp;"："&amp;基本信息输入表!M6</f>
        <v>产权持有单位：中国石油天然气股份有限公司塔里木油田分公司塔西南勘探开发公司</v>
      </c>
      <c r="K5" s="11" t="s">
        <v>1326</v>
      </c>
    </row>
    <row r="6" s="71" customFormat="1" ht="12.75" customHeight="1" spans="1:12">
      <c r="A6" s="70" t="s">
        <v>4</v>
      </c>
      <c r="B6" s="70" t="s">
        <v>1720</v>
      </c>
      <c r="C6" s="70" t="s">
        <v>1660</v>
      </c>
      <c r="D6" s="70" t="s">
        <v>1721</v>
      </c>
      <c r="E6" s="70" t="s">
        <v>1722</v>
      </c>
      <c r="F6" s="70" t="s">
        <v>1723</v>
      </c>
      <c r="G6" s="16" t="s">
        <v>6</v>
      </c>
      <c r="H6" s="70" t="s">
        <v>7</v>
      </c>
      <c r="I6" s="70" t="s">
        <v>824</v>
      </c>
      <c r="J6" s="40" t="s">
        <v>729</v>
      </c>
      <c r="K6" s="70" t="s">
        <v>176</v>
      </c>
      <c r="L6" s="6" t="s">
        <v>1343</v>
      </c>
    </row>
    <row r="7" ht="12.75" customHeight="1" spans="1:12">
      <c r="A7" s="17" t="str">
        <f t="shared" ref="A7" si="0">IF(B7="","",ROW()-6)</f>
        <v/>
      </c>
      <c r="B7" s="18"/>
      <c r="C7" s="19"/>
      <c r="D7" s="20"/>
      <c r="E7" s="47"/>
      <c r="F7" s="47"/>
      <c r="G7" s="20"/>
      <c r="H7" s="20"/>
      <c r="I7" s="20"/>
      <c r="J7" s="28" t="str">
        <f t="shared" ref="J7" si="1">IF(G7=0,"",I7/G7*100)</f>
        <v/>
      </c>
      <c r="K7" s="18"/>
      <c r="L7" s="6"/>
    </row>
    <row r="8" ht="12.75" customHeight="1" spans="1:12">
      <c r="A8" s="17"/>
      <c r="B8" s="18"/>
      <c r="C8" s="19"/>
      <c r="D8" s="20"/>
      <c r="E8" s="47"/>
      <c r="F8" s="47"/>
      <c r="G8" s="20"/>
      <c r="H8" s="20"/>
      <c r="I8" s="20"/>
      <c r="J8" s="28" t="str">
        <f t="shared" ref="J8:J18" si="2">IF(G8=0,"",I8/G8*100)</f>
        <v/>
      </c>
      <c r="K8" s="18"/>
      <c r="L8" s="6"/>
    </row>
    <row r="9" ht="12.75" customHeight="1" spans="1:12">
      <c r="A9" s="17"/>
      <c r="B9" s="18"/>
      <c r="C9" s="19"/>
      <c r="D9" s="20"/>
      <c r="E9" s="47"/>
      <c r="F9" s="47"/>
      <c r="G9" s="20"/>
      <c r="H9" s="20"/>
      <c r="I9" s="20"/>
      <c r="J9" s="28" t="str">
        <f t="shared" si="2"/>
        <v/>
      </c>
      <c r="K9" s="18"/>
      <c r="L9" s="6"/>
    </row>
    <row r="10" ht="12.75" customHeight="1" spans="1:12">
      <c r="A10" s="17"/>
      <c r="B10" s="18"/>
      <c r="C10" s="19"/>
      <c r="D10" s="20"/>
      <c r="E10" s="47"/>
      <c r="F10" s="47"/>
      <c r="G10" s="20"/>
      <c r="H10" s="20"/>
      <c r="I10" s="20"/>
      <c r="J10" s="28" t="str">
        <f t="shared" si="2"/>
        <v/>
      </c>
      <c r="K10" s="18"/>
      <c r="L10" s="6"/>
    </row>
    <row r="11" ht="12.75" customHeight="1" spans="1:12">
      <c r="A11" s="17"/>
      <c r="B11" s="18"/>
      <c r="C11" s="19"/>
      <c r="D11" s="20"/>
      <c r="E11" s="47"/>
      <c r="F11" s="47"/>
      <c r="G11" s="20"/>
      <c r="H11" s="20"/>
      <c r="I11" s="20"/>
      <c r="J11" s="28" t="str">
        <f t="shared" si="2"/>
        <v/>
      </c>
      <c r="K11" s="18"/>
      <c r="L11" s="6"/>
    </row>
    <row r="12" ht="12.75" customHeight="1" spans="1:12">
      <c r="A12" s="17"/>
      <c r="B12" s="18"/>
      <c r="C12" s="19"/>
      <c r="D12" s="20"/>
      <c r="E12" s="47"/>
      <c r="F12" s="47"/>
      <c r="G12" s="20"/>
      <c r="H12" s="20"/>
      <c r="I12" s="20"/>
      <c r="J12" s="28" t="str">
        <f t="shared" si="2"/>
        <v/>
      </c>
      <c r="K12" s="18"/>
      <c r="L12" s="6"/>
    </row>
    <row r="13" ht="12.75" customHeight="1" spans="1:12">
      <c r="A13" s="17"/>
      <c r="B13" s="18"/>
      <c r="C13" s="19"/>
      <c r="D13" s="20"/>
      <c r="E13" s="47"/>
      <c r="F13" s="47"/>
      <c r="G13" s="20"/>
      <c r="H13" s="20"/>
      <c r="I13" s="20"/>
      <c r="J13" s="28" t="str">
        <f t="shared" si="2"/>
        <v/>
      </c>
      <c r="K13" s="18"/>
      <c r="L13" s="6"/>
    </row>
    <row r="14" ht="12.75" customHeight="1" spans="1:12">
      <c r="A14" s="17"/>
      <c r="B14" s="18"/>
      <c r="C14" s="19"/>
      <c r="D14" s="20"/>
      <c r="E14" s="47"/>
      <c r="F14" s="47"/>
      <c r="G14" s="20"/>
      <c r="H14" s="20"/>
      <c r="I14" s="20"/>
      <c r="J14" s="28" t="str">
        <f t="shared" si="2"/>
        <v/>
      </c>
      <c r="K14" s="18"/>
      <c r="L14" s="6"/>
    </row>
    <row r="15" ht="12.75" customHeight="1" spans="1:12">
      <c r="A15" s="17"/>
      <c r="B15" s="18"/>
      <c r="C15" s="19"/>
      <c r="D15" s="20"/>
      <c r="E15" s="47"/>
      <c r="F15" s="47"/>
      <c r="G15" s="20"/>
      <c r="H15" s="20"/>
      <c r="I15" s="20"/>
      <c r="J15" s="28" t="str">
        <f t="shared" si="2"/>
        <v/>
      </c>
      <c r="K15" s="18"/>
      <c r="L15" s="6"/>
    </row>
    <row r="16" ht="12.75" customHeight="1" spans="1:12">
      <c r="A16" s="17"/>
      <c r="B16" s="18"/>
      <c r="C16" s="19"/>
      <c r="D16" s="20"/>
      <c r="E16" s="47"/>
      <c r="F16" s="47"/>
      <c r="G16" s="20"/>
      <c r="H16" s="20"/>
      <c r="I16" s="20"/>
      <c r="J16" s="28" t="str">
        <f t="shared" si="2"/>
        <v/>
      </c>
      <c r="K16" s="18"/>
      <c r="L16" s="6"/>
    </row>
    <row r="17" ht="12.75" customHeight="1" spans="1:12">
      <c r="A17" s="17"/>
      <c r="B17" s="18"/>
      <c r="C17" s="19"/>
      <c r="D17" s="20"/>
      <c r="E17" s="47"/>
      <c r="F17" s="47"/>
      <c r="G17" s="20"/>
      <c r="H17" s="20"/>
      <c r="I17" s="20"/>
      <c r="J17" s="28" t="str">
        <f t="shared" si="2"/>
        <v/>
      </c>
      <c r="K17" s="18"/>
      <c r="L17" s="6"/>
    </row>
    <row r="18" ht="12.75" customHeight="1" spans="1:12">
      <c r="A18" s="17"/>
      <c r="B18" s="18"/>
      <c r="C18" s="19"/>
      <c r="D18" s="20"/>
      <c r="E18" s="47"/>
      <c r="F18" s="47"/>
      <c r="G18" s="20"/>
      <c r="H18" s="20"/>
      <c r="I18" s="20"/>
      <c r="J18" s="28" t="str">
        <f t="shared" si="2"/>
        <v/>
      </c>
      <c r="K18" s="18"/>
      <c r="L18" s="6"/>
    </row>
    <row r="19" ht="12.75" customHeight="1" spans="1:12">
      <c r="A19" s="17" t="str">
        <f t="shared" ref="A19" si="3">IF(B19="","",ROW()-6)</f>
        <v/>
      </c>
      <c r="B19" s="18"/>
      <c r="C19" s="19"/>
      <c r="D19" s="20"/>
      <c r="E19" s="47"/>
      <c r="F19" s="47"/>
      <c r="G19" s="20"/>
      <c r="H19" s="20"/>
      <c r="I19" s="20"/>
      <c r="J19" s="28" t="str">
        <f t="shared" ref="J19" si="4">IF(G19=0,"",I19/G19*100)</f>
        <v/>
      </c>
      <c r="K19" s="18"/>
      <c r="L19" s="6"/>
    </row>
    <row r="20" customHeight="1" spans="1:11">
      <c r="A20" s="21" t="s">
        <v>1724</v>
      </c>
      <c r="B20" s="22"/>
      <c r="C20" s="21"/>
      <c r="D20" s="28"/>
      <c r="E20" s="21"/>
      <c r="F20" s="21"/>
      <c r="G20" s="28">
        <f>SUM(G7:G19)</f>
        <v>0</v>
      </c>
      <c r="H20" s="28">
        <f>SUM(H7:H19)</f>
        <v>0</v>
      </c>
      <c r="I20" s="20">
        <f t="shared" ref="I20" si="5">H20-G20</f>
        <v>0</v>
      </c>
      <c r="J20" s="28" t="str">
        <f t="shared" ref="J20" si="6">IF(G20=0,"",I20/G20*100)</f>
        <v/>
      </c>
      <c r="K20" s="24"/>
    </row>
    <row r="21" customHeight="1" spans="1:12">
      <c r="A21" s="7" t="str">
        <f>基本信息输入表!$K$6&amp;"填表人："&amp;基本信息输入表!$M$80</f>
        <v>产权持有单位填表人：刘亚鑫</v>
      </c>
      <c r="I21" s="7" t="str">
        <f>"评估人员："&amp;基本信息输入表!$Q$80</f>
        <v>评估人员：王庆国</v>
      </c>
      <c r="L21" s="7" t="s">
        <v>1347</v>
      </c>
    </row>
    <row r="22" customHeight="1" spans="1:1">
      <c r="A22" s="7" t="str">
        <f>"填表日期："&amp;YEAR(基本信息输入表!$O$80)&amp;"年"&amp;MONTH(基本信息输入表!$O$80)&amp;"月"&amp;DAY(基本信息输入表!$O$80)&amp;"日"</f>
        <v>填表日期：2025年2月22日</v>
      </c>
    </row>
  </sheetData>
  <mergeCells count="3">
    <mergeCell ref="A2:K2"/>
    <mergeCell ref="A3:K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2"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zoomScale="96" zoomScaleNormal="96" topLeftCell="A2" workbookViewId="0">
      <selection activeCell="U622" sqref="U622"/>
    </sheetView>
  </sheetViews>
  <sheetFormatPr defaultColWidth="9" defaultRowHeight="15.75" customHeight="1"/>
  <cols>
    <col min="1" max="1" width="8.2" style="7" customWidth="1"/>
    <col min="2" max="2" width="26.5" style="7" customWidth="1"/>
    <col min="3" max="7" width="15.2" style="7" customWidth="1"/>
    <col min="8" max="8" width="16.7" style="7" customWidth="1"/>
    <col min="9" max="9" width="8.7" style="7" customWidth="1"/>
    <col min="10" max="11" width="9" style="7" customWidth="1"/>
    <col min="12" max="16384" width="9" style="7"/>
  </cols>
  <sheetData>
    <row r="1" customHeight="1" spans="1:1">
      <c r="A1" s="8" t="s">
        <v>0</v>
      </c>
    </row>
    <row r="2" s="5" customFormat="1" ht="30" customHeight="1" spans="1:1">
      <c r="A2" s="9" t="s">
        <v>1725</v>
      </c>
    </row>
    <row r="3" customHeight="1" spans="1:1">
      <c r="A3" s="6" t="str">
        <f>"评估基准日："&amp;TEXT(基本信息输入表!M7,"yyyy年mm月dd日")</f>
        <v>评估基准日：2025年02月20日</v>
      </c>
    </row>
    <row r="4" ht="14.25" customHeight="1" spans="1:8">
      <c r="A4" s="6"/>
      <c r="B4" s="6"/>
      <c r="C4" s="6"/>
      <c r="D4" s="6"/>
      <c r="E4" s="6"/>
      <c r="F4" s="6"/>
      <c r="G4" s="6"/>
      <c r="H4" s="11" t="s">
        <v>1726</v>
      </c>
    </row>
    <row r="5" customHeight="1" spans="1:8">
      <c r="A5" s="7" t="str">
        <f>基本信息输入表!K6&amp;"："&amp;基本信息输入表!M6</f>
        <v>产权持有单位：中国石油天然气股份有限公司塔里木油田分公司塔西南勘探开发公司</v>
      </c>
      <c r="H5" s="11" t="s">
        <v>1326</v>
      </c>
    </row>
    <row r="6" s="6" customFormat="1" customHeight="1" spans="1:9">
      <c r="A6" s="15" t="s">
        <v>4</v>
      </c>
      <c r="B6" s="15" t="s">
        <v>1707</v>
      </c>
      <c r="C6" s="15" t="s">
        <v>937</v>
      </c>
      <c r="D6" s="16" t="s">
        <v>6</v>
      </c>
      <c r="E6" s="15" t="s">
        <v>7</v>
      </c>
      <c r="F6" s="70" t="s">
        <v>824</v>
      </c>
      <c r="G6" s="40" t="s">
        <v>729</v>
      </c>
      <c r="H6" s="15" t="s">
        <v>176</v>
      </c>
      <c r="I6" s="6" t="s">
        <v>1343</v>
      </c>
    </row>
    <row r="7" ht="12.75" customHeight="1" spans="1:9">
      <c r="A7" s="17" t="str">
        <f t="shared" ref="A7" si="0">IF(B7="","",ROW()-6)</f>
        <v/>
      </c>
      <c r="B7" s="18"/>
      <c r="C7" s="19"/>
      <c r="D7" s="20"/>
      <c r="E7" s="20"/>
      <c r="F7" s="20"/>
      <c r="G7" s="28" t="str">
        <f t="shared" ref="G7" si="1">IF(D7=0,"",F7/D7*100)</f>
        <v/>
      </c>
      <c r="H7" s="18"/>
      <c r="I7" s="6"/>
    </row>
    <row r="8" ht="12.75" customHeight="1" spans="1:9">
      <c r="A8" s="17"/>
      <c r="B8" s="18"/>
      <c r="C8" s="19"/>
      <c r="D8" s="20"/>
      <c r="E8" s="20"/>
      <c r="F8" s="20"/>
      <c r="G8" s="28" t="str">
        <f t="shared" ref="G8:G18" si="2">IF(D8=0,"",F8/D8*100)</f>
        <v/>
      </c>
      <c r="H8" s="18"/>
      <c r="I8" s="6"/>
    </row>
    <row r="9" ht="12.75" customHeight="1" spans="1:9">
      <c r="A9" s="17"/>
      <c r="B9" s="18"/>
      <c r="C9" s="19"/>
      <c r="D9" s="20"/>
      <c r="E9" s="20"/>
      <c r="F9" s="20"/>
      <c r="G9" s="28" t="str">
        <f t="shared" si="2"/>
        <v/>
      </c>
      <c r="H9" s="18"/>
      <c r="I9" s="6"/>
    </row>
    <row r="10" ht="12.75" customHeight="1" spans="1:9">
      <c r="A10" s="17"/>
      <c r="B10" s="18"/>
      <c r="C10" s="19"/>
      <c r="D10" s="20"/>
      <c r="E10" s="20"/>
      <c r="F10" s="20"/>
      <c r="G10" s="28" t="str">
        <f t="shared" si="2"/>
        <v/>
      </c>
      <c r="H10" s="18"/>
      <c r="I10" s="6"/>
    </row>
    <row r="11" ht="12.75" customHeight="1" spans="1:9">
      <c r="A11" s="17"/>
      <c r="B11" s="18"/>
      <c r="C11" s="19"/>
      <c r="D11" s="20"/>
      <c r="E11" s="20"/>
      <c r="F11" s="20"/>
      <c r="G11" s="28" t="str">
        <f t="shared" si="2"/>
        <v/>
      </c>
      <c r="H11" s="18"/>
      <c r="I11" s="6"/>
    </row>
    <row r="12" ht="12.75" customHeight="1" spans="1:9">
      <c r="A12" s="17"/>
      <c r="B12" s="18"/>
      <c r="C12" s="19"/>
      <c r="D12" s="20"/>
      <c r="E12" s="20"/>
      <c r="F12" s="20"/>
      <c r="G12" s="28" t="str">
        <f t="shared" si="2"/>
        <v/>
      </c>
      <c r="H12" s="18"/>
      <c r="I12" s="6"/>
    </row>
    <row r="13" ht="12.75" customHeight="1" spans="1:9">
      <c r="A13" s="17"/>
      <c r="B13" s="18"/>
      <c r="C13" s="19"/>
      <c r="D13" s="20"/>
      <c r="E13" s="20"/>
      <c r="F13" s="20"/>
      <c r="G13" s="28" t="str">
        <f t="shared" si="2"/>
        <v/>
      </c>
      <c r="H13" s="18"/>
      <c r="I13" s="6"/>
    </row>
    <row r="14" ht="12.75" customHeight="1" spans="1:9">
      <c r="A14" s="17"/>
      <c r="B14" s="18"/>
      <c r="C14" s="19"/>
      <c r="D14" s="20"/>
      <c r="E14" s="20"/>
      <c r="F14" s="20"/>
      <c r="G14" s="28" t="str">
        <f t="shared" si="2"/>
        <v/>
      </c>
      <c r="H14" s="18"/>
      <c r="I14" s="6"/>
    </row>
    <row r="15" ht="12.75" customHeight="1" spans="1:9">
      <c r="A15" s="17"/>
      <c r="B15" s="18"/>
      <c r="C15" s="19"/>
      <c r="D15" s="20"/>
      <c r="E15" s="20"/>
      <c r="F15" s="20"/>
      <c r="G15" s="28" t="str">
        <f t="shared" si="2"/>
        <v/>
      </c>
      <c r="H15" s="18"/>
      <c r="I15" s="6"/>
    </row>
    <row r="16" ht="12.75" customHeight="1" spans="1:9">
      <c r="A16" s="17"/>
      <c r="B16" s="18"/>
      <c r="C16" s="19"/>
      <c r="D16" s="20"/>
      <c r="E16" s="20"/>
      <c r="F16" s="20"/>
      <c r="G16" s="28" t="str">
        <f t="shared" si="2"/>
        <v/>
      </c>
      <c r="H16" s="18"/>
      <c r="I16" s="6"/>
    </row>
    <row r="17" ht="12.75" customHeight="1" spans="1:9">
      <c r="A17" s="17"/>
      <c r="B17" s="18"/>
      <c r="C17" s="19"/>
      <c r="D17" s="20"/>
      <c r="E17" s="20"/>
      <c r="F17" s="20"/>
      <c r="G17" s="28" t="str">
        <f t="shared" si="2"/>
        <v/>
      </c>
      <c r="H17" s="18"/>
      <c r="I17" s="6"/>
    </row>
    <row r="18" ht="12.75" customHeight="1" spans="1:9">
      <c r="A18" s="17"/>
      <c r="B18" s="18"/>
      <c r="C18" s="19"/>
      <c r="D18" s="20"/>
      <c r="E18" s="20"/>
      <c r="F18" s="20"/>
      <c r="G18" s="28" t="str">
        <f t="shared" si="2"/>
        <v/>
      </c>
      <c r="H18" s="18"/>
      <c r="I18" s="6"/>
    </row>
    <row r="19" ht="12.75" customHeight="1" spans="1:9">
      <c r="A19" s="17" t="str">
        <f t="shared" ref="A19" si="3">IF(B19="","",ROW()-6)</f>
        <v/>
      </c>
      <c r="B19" s="18"/>
      <c r="C19" s="19"/>
      <c r="D19" s="20"/>
      <c r="E19" s="20"/>
      <c r="F19" s="20"/>
      <c r="G19" s="28" t="str">
        <f t="shared" ref="G19" si="4">IF(D19=0,"",F19/D19*100)</f>
        <v/>
      </c>
      <c r="H19" s="18"/>
      <c r="I19" s="6"/>
    </row>
    <row r="20" ht="15" customHeight="1" spans="1:9">
      <c r="A20" s="21" t="s">
        <v>1724</v>
      </c>
      <c r="B20" s="22"/>
      <c r="C20" s="21"/>
      <c r="D20" s="28">
        <f>SUM(D7:D19)</f>
        <v>0</v>
      </c>
      <c r="E20" s="24">
        <f>SUM(E7:E19)</f>
        <v>0</v>
      </c>
      <c r="F20" s="20">
        <f t="shared" ref="F20" si="5">E20-D20</f>
        <v>0</v>
      </c>
      <c r="G20" s="28" t="str">
        <f t="shared" ref="G20" si="6">IF(D20=0,"",F20/D20*100)</f>
        <v/>
      </c>
      <c r="H20" s="24"/>
      <c r="I20" s="6"/>
    </row>
    <row r="21" customHeight="1" spans="1:9">
      <c r="A21" s="7" t="str">
        <f>基本信息输入表!$K$6&amp;"填表人："&amp;基本信息输入表!$M$82</f>
        <v>产权持有单位填表人：刘亚鑫</v>
      </c>
      <c r="E21" s="7" t="str">
        <f>"评估人员："&amp;基本信息输入表!$Q$82</f>
        <v>评估人员：王庆国</v>
      </c>
      <c r="I21" s="7" t="s">
        <v>1347</v>
      </c>
    </row>
    <row r="22" customHeight="1" spans="1:1">
      <c r="A22" s="7" t="str">
        <f>"填表日期："&amp;YEAR(基本信息输入表!$O$82)&amp;"年"&amp;MONTH(基本信息输入表!$O$82)&amp;"月"&amp;DAY(基本信息输入表!$O$82)&amp;"日"</f>
        <v>填表日期：2025年2月22日</v>
      </c>
    </row>
  </sheetData>
  <mergeCells count="3">
    <mergeCell ref="A2:H2"/>
    <mergeCell ref="A3:H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1"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showGridLines="0" zoomScale="96" zoomScaleNormal="96" workbookViewId="0">
      <selection activeCell="U622" sqref="U622"/>
    </sheetView>
  </sheetViews>
  <sheetFormatPr defaultColWidth="9" defaultRowHeight="15.75" customHeight="1"/>
  <cols>
    <col min="1" max="1" width="7.7" style="7" customWidth="1"/>
    <col min="2" max="2" width="23" style="7" customWidth="1"/>
    <col min="3" max="3" width="11" style="7" customWidth="1"/>
    <col min="4" max="6" width="15.7" style="7" customWidth="1"/>
    <col min="7" max="7" width="12.2" style="7" customWidth="1"/>
    <col min="8" max="8" width="17.2" style="7" customWidth="1"/>
    <col min="9" max="10" width="9" style="7" customWidth="1"/>
    <col min="11" max="16384" width="9" style="7"/>
  </cols>
  <sheetData>
    <row r="1" customHeight="1" spans="1:1">
      <c r="A1" s="8" t="s">
        <v>0</v>
      </c>
    </row>
    <row r="2" s="5" customFormat="1" ht="30" customHeight="1" spans="1:15">
      <c r="A2" s="9" t="s">
        <v>1727</v>
      </c>
      <c r="J2" s="7"/>
      <c r="K2" s="7"/>
      <c r="L2" s="7"/>
      <c r="M2" s="7"/>
      <c r="N2" s="7"/>
      <c r="O2" s="7"/>
    </row>
    <row r="3" customHeight="1" spans="1:1">
      <c r="A3" s="6" t="str">
        <f>"评估基准日："&amp;TEXT(基本信息输入表!M7,"yyyy年mm月dd日")</f>
        <v>评估基准日：2025年02月20日</v>
      </c>
    </row>
    <row r="4" ht="14.25" customHeight="1" spans="1:8">
      <c r="A4" s="6"/>
      <c r="B4" s="6"/>
      <c r="C4" s="6"/>
      <c r="D4" s="6"/>
      <c r="E4" s="6"/>
      <c r="F4" s="6"/>
      <c r="G4" s="6"/>
      <c r="H4" s="11" t="s">
        <v>1728</v>
      </c>
    </row>
    <row r="5" customHeight="1" spans="1:8">
      <c r="A5" s="12" t="str">
        <f>基本信息输入表!K6&amp;"："&amp;基本信息输入表!M6</f>
        <v>产权持有单位：中国石油天然气股份有限公司塔里木油田分公司塔西南勘探开发公司</v>
      </c>
      <c r="B5" s="13"/>
      <c r="C5" s="13"/>
      <c r="D5" s="13"/>
      <c r="H5" s="11" t="s">
        <v>1326</v>
      </c>
    </row>
    <row r="6" s="6" customFormat="1" customHeight="1" spans="1:15">
      <c r="A6" s="15" t="s">
        <v>4</v>
      </c>
      <c r="B6" s="15" t="s">
        <v>1707</v>
      </c>
      <c r="C6" s="15" t="s">
        <v>1401</v>
      </c>
      <c r="D6" s="16" t="s">
        <v>6</v>
      </c>
      <c r="E6" s="15" t="s">
        <v>7</v>
      </c>
      <c r="F6" s="70" t="s">
        <v>824</v>
      </c>
      <c r="G6" s="15" t="s">
        <v>729</v>
      </c>
      <c r="H6" s="15" t="s">
        <v>176</v>
      </c>
      <c r="I6" s="6" t="s">
        <v>1343</v>
      </c>
      <c r="J6" s="7"/>
      <c r="K6" s="7"/>
      <c r="L6" s="7"/>
      <c r="M6" s="7"/>
      <c r="N6" s="7"/>
      <c r="O6" s="7"/>
    </row>
    <row r="7" ht="12.75" customHeight="1" spans="1:9">
      <c r="A7" s="17" t="str">
        <f t="shared" ref="A7" si="0">IF(B7="","",ROW()-6)</f>
        <v/>
      </c>
      <c r="B7" s="18"/>
      <c r="C7" s="19"/>
      <c r="D7" s="20"/>
      <c r="E7" s="20"/>
      <c r="F7" s="20"/>
      <c r="G7" s="40" t="str">
        <f t="shared" ref="G7" si="1">IF(D7=0,"",(E7-D7)/D7*100)</f>
        <v/>
      </c>
      <c r="H7" s="18"/>
      <c r="I7" s="6"/>
    </row>
    <row r="8" ht="12.75" customHeight="1" spans="1:9">
      <c r="A8" s="17"/>
      <c r="B8" s="18"/>
      <c r="C8" s="19"/>
      <c r="D8" s="20"/>
      <c r="E8" s="20"/>
      <c r="F8" s="20"/>
      <c r="G8" s="40" t="str">
        <f t="shared" ref="G8:G18" si="2">IF(D8=0,"",(E8-D8)/D8*100)</f>
        <v/>
      </c>
      <c r="H8" s="18"/>
      <c r="I8" s="6"/>
    </row>
    <row r="9" ht="12.75" customHeight="1" spans="1:9">
      <c r="A9" s="17"/>
      <c r="B9" s="18"/>
      <c r="C9" s="19"/>
      <c r="D9" s="20"/>
      <c r="E9" s="20"/>
      <c r="F9" s="20"/>
      <c r="G9" s="40" t="str">
        <f t="shared" si="2"/>
        <v/>
      </c>
      <c r="H9" s="18"/>
      <c r="I9" s="6"/>
    </row>
    <row r="10" ht="12.75" customHeight="1" spans="1:9">
      <c r="A10" s="17"/>
      <c r="B10" s="18"/>
      <c r="C10" s="19"/>
      <c r="D10" s="20"/>
      <c r="E10" s="20"/>
      <c r="F10" s="20"/>
      <c r="G10" s="40" t="str">
        <f t="shared" si="2"/>
        <v/>
      </c>
      <c r="H10" s="18"/>
      <c r="I10" s="6"/>
    </row>
    <row r="11" ht="12.75" customHeight="1" spans="1:9">
      <c r="A11" s="17"/>
      <c r="B11" s="18"/>
      <c r="C11" s="19"/>
      <c r="D11" s="20"/>
      <c r="E11" s="20"/>
      <c r="F11" s="20"/>
      <c r="G11" s="40" t="str">
        <f t="shared" si="2"/>
        <v/>
      </c>
      <c r="H11" s="18"/>
      <c r="I11" s="6"/>
    </row>
    <row r="12" ht="12.75" customHeight="1" spans="1:9">
      <c r="A12" s="17"/>
      <c r="B12" s="18"/>
      <c r="C12" s="19"/>
      <c r="D12" s="20"/>
      <c r="E12" s="20"/>
      <c r="F12" s="20"/>
      <c r="G12" s="40" t="str">
        <f t="shared" si="2"/>
        <v/>
      </c>
      <c r="H12" s="18"/>
      <c r="I12" s="6"/>
    </row>
    <row r="13" ht="12.75" customHeight="1" spans="1:9">
      <c r="A13" s="17"/>
      <c r="B13" s="18"/>
      <c r="C13" s="19"/>
      <c r="D13" s="20"/>
      <c r="E13" s="20"/>
      <c r="F13" s="20"/>
      <c r="G13" s="40" t="str">
        <f t="shared" si="2"/>
        <v/>
      </c>
      <c r="H13" s="18"/>
      <c r="I13" s="6"/>
    </row>
    <row r="14" ht="12.75" customHeight="1" spans="1:9">
      <c r="A14" s="17"/>
      <c r="B14" s="18"/>
      <c r="C14" s="19"/>
      <c r="D14" s="20"/>
      <c r="E14" s="20"/>
      <c r="F14" s="20"/>
      <c r="G14" s="40" t="str">
        <f t="shared" si="2"/>
        <v/>
      </c>
      <c r="H14" s="18"/>
      <c r="I14" s="6"/>
    </row>
    <row r="15" ht="12.75" customHeight="1" spans="1:9">
      <c r="A15" s="17"/>
      <c r="B15" s="18"/>
      <c r="C15" s="19"/>
      <c r="D15" s="20"/>
      <c r="E15" s="20"/>
      <c r="F15" s="20"/>
      <c r="G15" s="40" t="str">
        <f t="shared" si="2"/>
        <v/>
      </c>
      <c r="H15" s="18"/>
      <c r="I15" s="6"/>
    </row>
    <row r="16" ht="12.75" customHeight="1" spans="1:9">
      <c r="A16" s="17"/>
      <c r="B16" s="18"/>
      <c r="C16" s="19"/>
      <c r="D16" s="20"/>
      <c r="E16" s="20"/>
      <c r="F16" s="20"/>
      <c r="G16" s="40" t="str">
        <f t="shared" si="2"/>
        <v/>
      </c>
      <c r="H16" s="18"/>
      <c r="I16" s="6"/>
    </row>
    <row r="17" ht="12.75" customHeight="1" spans="1:9">
      <c r="A17" s="17"/>
      <c r="B17" s="18"/>
      <c r="C17" s="19"/>
      <c r="D17" s="20"/>
      <c r="E17" s="20"/>
      <c r="F17" s="20"/>
      <c r="G17" s="40" t="str">
        <f t="shared" si="2"/>
        <v/>
      </c>
      <c r="H17" s="18"/>
      <c r="I17" s="6"/>
    </row>
    <row r="18" ht="12.75" customHeight="1" spans="1:9">
      <c r="A18" s="17"/>
      <c r="B18" s="18"/>
      <c r="C18" s="19"/>
      <c r="D18" s="20"/>
      <c r="E18" s="20"/>
      <c r="F18" s="20"/>
      <c r="G18" s="40" t="str">
        <f t="shared" si="2"/>
        <v/>
      </c>
      <c r="H18" s="18"/>
      <c r="I18" s="6"/>
    </row>
    <row r="19" ht="12.75" customHeight="1" spans="1:9">
      <c r="A19" s="17" t="str">
        <f t="shared" ref="A19" si="3">IF(B19="","",ROW()-6)</f>
        <v/>
      </c>
      <c r="B19" s="18"/>
      <c r="C19" s="19"/>
      <c r="D19" s="20"/>
      <c r="E19" s="20"/>
      <c r="F19" s="20"/>
      <c r="G19" s="40" t="str">
        <f t="shared" ref="G19" si="4">IF(D19=0,"",(E19-D19)/D19*100)</f>
        <v/>
      </c>
      <c r="H19" s="18"/>
      <c r="I19" s="6"/>
    </row>
    <row r="20" customHeight="1" spans="1:8">
      <c r="A20" s="21" t="s">
        <v>1724</v>
      </c>
      <c r="B20" s="22"/>
      <c r="C20" s="21"/>
      <c r="D20" s="28">
        <f>SUM(D7:D19)</f>
        <v>0</v>
      </c>
      <c r="E20" s="28">
        <f>SUM(E7:E19)</f>
        <v>0</v>
      </c>
      <c r="F20" s="20">
        <f t="shared" ref="F20" si="5">E20-D20</f>
        <v>0</v>
      </c>
      <c r="G20" s="40" t="str">
        <f t="shared" ref="G20" si="6">IF(D20=0,"",(E20-D20)/D20*100)</f>
        <v/>
      </c>
      <c r="H20" s="24"/>
    </row>
    <row r="21" customHeight="1" spans="1:9">
      <c r="A21" s="7" t="str">
        <f>基本信息输入表!$K$6&amp;"填表人："&amp;基本信息输入表!$M$83</f>
        <v>产权持有单位填表人：刘亚鑫</v>
      </c>
      <c r="E21" s="7" t="str">
        <f>"评估人员："&amp;基本信息输入表!$Q$83</f>
        <v>评估人员：王庆国</v>
      </c>
      <c r="I21" s="7" t="s">
        <v>1347</v>
      </c>
    </row>
    <row r="22" customHeight="1" spans="1:1">
      <c r="A22" s="7" t="str">
        <f>"填表日期："&amp;YEAR(基本信息输入表!$O$83)&amp;"年"&amp;MONTH(基本信息输入表!$O$83)&amp;"月"&amp;DAY(基本信息输入表!$O$83)&amp;"日"</f>
        <v>填表日期：2025年2月22日</v>
      </c>
    </row>
  </sheetData>
  <mergeCells count="4">
    <mergeCell ref="A2:H2"/>
    <mergeCell ref="A3:H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4"/>
  <sheetViews>
    <sheetView showGridLines="0" zoomScale="96" zoomScaleNormal="96" topLeftCell="B37" workbookViewId="0">
      <selection activeCell="U622" sqref="U622"/>
    </sheetView>
  </sheetViews>
  <sheetFormatPr defaultColWidth="9" defaultRowHeight="14.25" outlineLevelCol="3"/>
  <cols>
    <col min="1" max="1" width="1.5" style="569" customWidth="1"/>
    <col min="2" max="2" width="214.2" style="569" customWidth="1"/>
    <col min="3" max="4" width="9" style="569" customWidth="1"/>
    <col min="5" max="16384" width="9" style="569"/>
  </cols>
  <sheetData>
    <row r="1" ht="43.2" customHeight="1" spans="1:4">
      <c r="A1" s="570"/>
      <c r="B1" s="571" t="s">
        <v>458</v>
      </c>
      <c r="C1" s="570"/>
      <c r="D1" s="570"/>
    </row>
    <row r="2" ht="19.5" customHeight="1" spans="1:4">
      <c r="A2" s="570"/>
      <c r="B2" s="572"/>
      <c r="C2" s="570"/>
      <c r="D2" s="570"/>
    </row>
    <row r="3" s="562" customFormat="1" ht="18.75" customHeight="1" spans="1:4">
      <c r="A3" s="573"/>
      <c r="B3" s="574" t="s">
        <v>459</v>
      </c>
      <c r="C3" s="573"/>
      <c r="D3" s="573"/>
    </row>
    <row r="4" s="562" customFormat="1" ht="18.75" customHeight="1" spans="1:4">
      <c r="A4" s="573"/>
      <c r="B4" s="575" t="s">
        <v>460</v>
      </c>
      <c r="C4" s="573"/>
      <c r="D4" s="573"/>
    </row>
    <row r="5" s="562" customFormat="1" ht="51" customHeight="1" spans="2:2">
      <c r="B5" s="576" t="s">
        <v>461</v>
      </c>
    </row>
    <row r="6" s="562" customFormat="1" ht="88.5" customHeight="1" spans="1:4">
      <c r="A6" s="573"/>
      <c r="B6" s="575" t="s">
        <v>462</v>
      </c>
      <c r="C6" s="573"/>
      <c r="D6" s="573"/>
    </row>
    <row r="7" s="562" customFormat="1" ht="18.75" customHeight="1" spans="1:4">
      <c r="A7" s="573"/>
      <c r="B7" s="577" t="s">
        <v>463</v>
      </c>
      <c r="C7" s="573"/>
      <c r="D7" s="573"/>
    </row>
    <row r="8" s="562" customFormat="1" ht="83.25" customHeight="1" spans="2:2">
      <c r="B8" s="576" t="s">
        <v>464</v>
      </c>
    </row>
    <row r="9" s="562" customFormat="1" ht="19.5" customHeight="1" spans="2:2">
      <c r="B9" s="578" t="s">
        <v>465</v>
      </c>
    </row>
    <row r="10" s="562" customFormat="1" ht="52.5" customHeight="1" spans="2:2">
      <c r="B10" s="578" t="s">
        <v>466</v>
      </c>
    </row>
    <row r="11" s="562" customFormat="1" ht="40.95" customHeight="1" spans="2:2">
      <c r="B11" s="578" t="s">
        <v>467</v>
      </c>
    </row>
    <row r="12" s="562" customFormat="1" ht="55.95" customHeight="1" spans="2:2">
      <c r="B12" s="578" t="s">
        <v>468</v>
      </c>
    </row>
    <row r="13" s="562" customFormat="1" ht="50.25" customHeight="1" spans="2:2">
      <c r="B13" s="578" t="s">
        <v>469</v>
      </c>
    </row>
    <row r="14" s="562" customFormat="1" ht="52.5" customHeight="1" spans="2:2">
      <c r="B14" s="578" t="s">
        <v>470</v>
      </c>
    </row>
    <row r="15" s="562" customFormat="1" ht="50.25" customHeight="1" spans="2:2">
      <c r="B15" s="578" t="s">
        <v>471</v>
      </c>
    </row>
    <row r="16" s="562" customFormat="1" ht="18.75" customHeight="1" spans="2:2">
      <c r="B16" s="579" t="s">
        <v>472</v>
      </c>
    </row>
    <row r="17" s="562" customFormat="1" ht="24" customHeight="1" spans="2:2">
      <c r="B17" s="579" t="s">
        <v>473</v>
      </c>
    </row>
    <row r="18" s="562" customFormat="1" ht="24" customHeight="1" spans="2:2">
      <c r="B18" s="580" t="s">
        <v>474</v>
      </c>
    </row>
    <row r="19" s="562" customFormat="1" ht="45" customHeight="1" spans="2:2">
      <c r="B19" s="578" t="s">
        <v>475</v>
      </c>
    </row>
    <row r="20" s="562" customFormat="1" ht="45.45" customHeight="1" spans="2:2">
      <c r="B20" s="578" t="s">
        <v>476</v>
      </c>
    </row>
    <row r="21" s="562" customFormat="1" ht="24" customHeight="1" spans="2:2">
      <c r="B21" s="580" t="s">
        <v>477</v>
      </c>
    </row>
    <row r="22" s="562" customFormat="1" ht="48.75" customHeight="1" spans="2:2">
      <c r="B22" s="578" t="s">
        <v>478</v>
      </c>
    </row>
    <row r="23" s="562" customFormat="1" ht="24" customHeight="1" spans="2:2">
      <c r="B23" s="580" t="s">
        <v>479</v>
      </c>
    </row>
    <row r="24" s="562" customFormat="1" ht="45" customHeight="1" spans="2:2">
      <c r="B24" s="578" t="s">
        <v>480</v>
      </c>
    </row>
    <row r="25" s="562" customFormat="1" ht="45" customHeight="1" spans="2:2">
      <c r="B25" s="578" t="s">
        <v>481</v>
      </c>
    </row>
    <row r="26" s="562" customFormat="1" ht="24" customHeight="1" spans="2:2">
      <c r="B26" s="580" t="s">
        <v>482</v>
      </c>
    </row>
    <row r="27" s="562" customFormat="1" ht="24.45" customHeight="1" spans="2:2">
      <c r="B27" s="578" t="s">
        <v>483</v>
      </c>
    </row>
    <row r="28" s="562" customFormat="1" ht="24.45" customHeight="1" spans="2:2">
      <c r="B28" s="578" t="s">
        <v>484</v>
      </c>
    </row>
    <row r="29" s="562" customFormat="1" ht="24.45" customHeight="1" spans="2:2">
      <c r="B29" s="578" t="s">
        <v>485</v>
      </c>
    </row>
    <row r="30" s="562" customFormat="1" ht="24" customHeight="1" spans="2:2">
      <c r="B30" s="578" t="s">
        <v>486</v>
      </c>
    </row>
    <row r="31" s="562" customFormat="1" ht="24" customHeight="1" spans="2:2">
      <c r="B31" s="578" t="s">
        <v>487</v>
      </c>
    </row>
    <row r="32" s="562" customFormat="1" ht="24" customHeight="1" spans="2:2">
      <c r="B32" s="580" t="s">
        <v>488</v>
      </c>
    </row>
    <row r="33" s="562" customFormat="1" ht="45" customHeight="1" spans="2:2">
      <c r="B33" s="578" t="s">
        <v>489</v>
      </c>
    </row>
    <row r="34" s="562" customFormat="1" ht="24" customHeight="1" spans="2:2">
      <c r="B34" s="581" t="s">
        <v>490</v>
      </c>
    </row>
    <row r="35" s="562" customFormat="1" ht="24" customHeight="1" spans="2:2">
      <c r="B35" s="582" t="s">
        <v>491</v>
      </c>
    </row>
    <row r="36" s="562" customFormat="1" ht="24" customHeight="1" spans="2:2">
      <c r="B36" s="581" t="s">
        <v>492</v>
      </c>
    </row>
    <row r="37" s="562" customFormat="1" ht="24" customHeight="1" spans="2:2">
      <c r="B37" s="583" t="s">
        <v>493</v>
      </c>
    </row>
    <row r="38" s="562" customFormat="1" ht="22.95" customHeight="1" spans="2:2">
      <c r="B38" s="580" t="s">
        <v>494</v>
      </c>
    </row>
    <row r="39" s="562" customFormat="1" ht="22.95" customHeight="1" spans="2:2">
      <c r="B39" s="578" t="s">
        <v>495</v>
      </c>
    </row>
    <row r="40" s="562" customFormat="1" ht="24" customHeight="1" spans="2:2">
      <c r="B40" s="580" t="s">
        <v>496</v>
      </c>
    </row>
    <row r="41" s="562" customFormat="1" ht="75" customHeight="1" spans="2:2">
      <c r="B41" s="578" t="s">
        <v>497</v>
      </c>
    </row>
    <row r="42" s="562" customFormat="1" ht="24" customHeight="1" spans="2:2">
      <c r="B42" s="580" t="s">
        <v>498</v>
      </c>
    </row>
    <row r="43" s="562" customFormat="1" ht="121.2" customHeight="1" spans="2:2">
      <c r="B43" s="578" t="s">
        <v>499</v>
      </c>
    </row>
    <row r="44" s="562" customFormat="1" ht="26.7" customHeight="1" spans="2:2">
      <c r="B44" s="580" t="s">
        <v>500</v>
      </c>
    </row>
    <row r="45" s="562" customFormat="1" ht="27" customHeight="1" spans="2:2">
      <c r="B45" s="584" t="s">
        <v>491</v>
      </c>
    </row>
    <row r="46" s="562" customFormat="1" ht="27" customHeight="1" spans="2:2">
      <c r="B46" s="581" t="s">
        <v>501</v>
      </c>
    </row>
    <row r="47" s="562" customFormat="1" ht="49.2" customHeight="1" spans="2:2">
      <c r="B47" s="584" t="s">
        <v>502</v>
      </c>
    </row>
    <row r="48" s="562" customFormat="1" ht="24" customHeight="1" spans="2:2">
      <c r="B48" s="580" t="s">
        <v>503</v>
      </c>
    </row>
    <row r="49" s="562" customFormat="1" ht="24" customHeight="1" spans="2:2">
      <c r="B49" s="584" t="s">
        <v>504</v>
      </c>
    </row>
    <row r="50" s="562" customFormat="1" ht="27" customHeight="1" spans="2:2">
      <c r="B50" s="580" t="s">
        <v>505</v>
      </c>
    </row>
    <row r="51" s="562" customFormat="1" ht="27" customHeight="1" spans="2:2">
      <c r="B51" s="584" t="s">
        <v>506</v>
      </c>
    </row>
    <row r="52" s="562" customFormat="1" ht="27" customHeight="1" spans="2:2">
      <c r="B52" s="584" t="s">
        <v>507</v>
      </c>
    </row>
    <row r="53" s="562" customFormat="1" ht="27" customHeight="1" spans="2:2">
      <c r="B53" s="584" t="s">
        <v>508</v>
      </c>
    </row>
    <row r="54" s="562" customFormat="1" ht="27" customHeight="1" spans="2:2">
      <c r="B54" s="584" t="s">
        <v>509</v>
      </c>
    </row>
    <row r="55" s="562" customFormat="1" ht="42" customHeight="1" spans="2:2">
      <c r="B55" s="584" t="s">
        <v>510</v>
      </c>
    </row>
    <row r="56" s="562" customFormat="1" ht="27" customHeight="1" spans="2:2">
      <c r="B56" s="581" t="s">
        <v>511</v>
      </c>
    </row>
    <row r="57" s="562" customFormat="1" ht="27" customHeight="1" spans="2:2">
      <c r="B57" s="582" t="s">
        <v>512</v>
      </c>
    </row>
    <row r="58" s="562" customFormat="1" ht="27" customHeight="1" spans="2:2">
      <c r="B58" s="581" t="s">
        <v>513</v>
      </c>
    </row>
    <row r="59" s="562" customFormat="1" ht="27" customHeight="1" spans="2:2">
      <c r="B59" s="584" t="s">
        <v>514</v>
      </c>
    </row>
    <row r="60" s="562" customFormat="1" ht="27" customHeight="1" spans="2:2">
      <c r="B60" s="580" t="s">
        <v>515</v>
      </c>
    </row>
    <row r="61" s="562" customFormat="1" ht="27" customHeight="1" spans="2:2">
      <c r="B61" s="582" t="s">
        <v>516</v>
      </c>
    </row>
    <row r="62" s="562" customFormat="1" ht="27" customHeight="1" spans="2:2">
      <c r="B62" s="580" t="s">
        <v>517</v>
      </c>
    </row>
    <row r="63" s="562" customFormat="1" ht="27" customHeight="1" spans="2:2">
      <c r="B63" s="584" t="s">
        <v>516</v>
      </c>
    </row>
    <row r="64" s="562" customFormat="1" ht="27" customHeight="1" spans="2:2">
      <c r="B64" s="585" t="s">
        <v>518</v>
      </c>
    </row>
    <row r="65" s="562" customFormat="1" ht="27" customHeight="1" spans="2:2">
      <c r="B65" s="580" t="s">
        <v>519</v>
      </c>
    </row>
    <row r="66" s="562" customFormat="1" ht="27" customHeight="1" spans="2:2">
      <c r="B66" s="586" t="s">
        <v>491</v>
      </c>
    </row>
    <row r="67" s="562" customFormat="1" ht="27" customHeight="1" spans="2:2">
      <c r="B67" s="580" t="s">
        <v>520</v>
      </c>
    </row>
    <row r="68" s="562" customFormat="1" ht="27" customHeight="1" spans="2:2">
      <c r="B68" s="586" t="s">
        <v>491</v>
      </c>
    </row>
    <row r="69" s="562" customFormat="1" ht="27" customHeight="1" spans="2:2">
      <c r="B69" s="580" t="s">
        <v>521</v>
      </c>
    </row>
    <row r="70" s="562" customFormat="1" ht="27" customHeight="1" spans="2:2">
      <c r="B70" s="587" t="s">
        <v>522</v>
      </c>
    </row>
    <row r="71" s="562" customFormat="1" ht="27" customHeight="1" spans="2:2">
      <c r="B71" s="580" t="s">
        <v>523</v>
      </c>
    </row>
    <row r="72" s="562" customFormat="1" ht="27" customHeight="1" spans="2:2">
      <c r="B72" s="584" t="s">
        <v>524</v>
      </c>
    </row>
    <row r="73" s="562" customFormat="1" ht="27" customHeight="1" spans="2:2">
      <c r="B73" s="581" t="s">
        <v>525</v>
      </c>
    </row>
    <row r="74" s="562" customFormat="1" ht="27" customHeight="1" spans="2:2">
      <c r="B74" s="582" t="s">
        <v>526</v>
      </c>
    </row>
    <row r="75" s="562" customFormat="1" ht="27" customHeight="1" spans="2:2">
      <c r="B75" s="581" t="s">
        <v>527</v>
      </c>
    </row>
    <row r="76" s="562" customFormat="1" ht="27" customHeight="1" spans="2:2">
      <c r="B76" s="582" t="s">
        <v>528</v>
      </c>
    </row>
    <row r="77" s="562" customFormat="1" ht="26.7" customHeight="1" spans="2:2">
      <c r="B77" s="580" t="s">
        <v>529</v>
      </c>
    </row>
    <row r="78" s="562" customFormat="1" ht="45" customHeight="1" spans="2:2">
      <c r="B78" s="584" t="s">
        <v>530</v>
      </c>
    </row>
    <row r="79" s="562" customFormat="1" ht="27" customHeight="1" spans="2:2">
      <c r="B79" s="580" t="s">
        <v>531</v>
      </c>
    </row>
    <row r="80" s="562" customFormat="1" ht="26.7" customHeight="1" spans="2:2">
      <c r="B80" s="580" t="s">
        <v>532</v>
      </c>
    </row>
    <row r="81" s="562" customFormat="1" ht="18.75" customHeight="1" spans="2:2">
      <c r="B81" s="587" t="s">
        <v>533</v>
      </c>
    </row>
    <row r="82" s="562" customFormat="1" ht="18.75" customHeight="1" spans="2:2">
      <c r="B82" s="587" t="s">
        <v>534</v>
      </c>
    </row>
    <row r="83" s="562" customFormat="1" ht="18.75" customHeight="1" spans="2:2">
      <c r="B83" s="587" t="s">
        <v>535</v>
      </c>
    </row>
    <row r="84" s="562" customFormat="1" ht="18.75" customHeight="1" spans="2:2">
      <c r="B84" s="587" t="s">
        <v>536</v>
      </c>
    </row>
    <row r="85" s="562" customFormat="1" ht="18.75" customHeight="1" spans="2:2">
      <c r="B85" s="587" t="s">
        <v>537</v>
      </c>
    </row>
    <row r="86" s="562" customFormat="1" ht="18.75" customHeight="1" spans="2:2">
      <c r="B86" s="587" t="s">
        <v>538</v>
      </c>
    </row>
    <row r="87" s="562" customFormat="1" ht="18.75" customHeight="1" spans="2:2">
      <c r="B87" s="588" t="s">
        <v>539</v>
      </c>
    </row>
    <row r="88" s="562" customFormat="1" ht="18.75" customHeight="1" spans="2:2">
      <c r="B88" s="588" t="s">
        <v>540</v>
      </c>
    </row>
    <row r="89" s="562" customFormat="1" ht="18.75" customHeight="1" spans="2:2">
      <c r="B89" s="588" t="s">
        <v>541</v>
      </c>
    </row>
    <row r="90" s="562" customFormat="1" ht="18.75" customHeight="1" spans="2:2">
      <c r="B90" s="588" t="s">
        <v>542</v>
      </c>
    </row>
    <row r="91" s="562" customFormat="1" ht="18.75" customHeight="1" spans="2:2">
      <c r="B91" s="588" t="s">
        <v>543</v>
      </c>
    </row>
    <row r="92" s="562" customFormat="1" ht="18.75" customHeight="1" spans="2:2">
      <c r="B92" s="588" t="s">
        <v>544</v>
      </c>
    </row>
    <row r="93" s="562" customFormat="1" ht="18.75" customHeight="1" spans="2:2">
      <c r="B93" s="588" t="s">
        <v>545</v>
      </c>
    </row>
    <row r="94" s="562" customFormat="1" ht="18.75" customHeight="1" spans="2:2">
      <c r="B94" s="588" t="s">
        <v>546</v>
      </c>
    </row>
    <row r="95" s="562" customFormat="1" ht="18.75" customHeight="1" spans="2:2">
      <c r="B95" s="588" t="s">
        <v>547</v>
      </c>
    </row>
    <row r="96" s="562" customFormat="1" ht="40.2" customHeight="1" spans="2:2">
      <c r="B96" s="588" t="s">
        <v>548</v>
      </c>
    </row>
    <row r="97" s="562" customFormat="1" ht="18.75" customHeight="1" spans="2:2">
      <c r="B97" s="588" t="s">
        <v>549</v>
      </c>
    </row>
    <row r="98" s="562" customFormat="1" ht="37.5" customHeight="1" spans="2:2">
      <c r="B98" s="588" t="s">
        <v>550</v>
      </c>
    </row>
    <row r="99" s="562" customFormat="1" ht="27" customHeight="1" spans="2:2">
      <c r="B99" s="580" t="s">
        <v>551</v>
      </c>
    </row>
    <row r="100" s="562" customFormat="1" ht="18.75" customHeight="1" spans="2:2">
      <c r="B100" s="588" t="s">
        <v>552</v>
      </c>
    </row>
    <row r="101" s="562" customFormat="1" ht="18.75" customHeight="1" spans="2:2">
      <c r="B101" s="588" t="s">
        <v>553</v>
      </c>
    </row>
    <row r="102" s="562" customFormat="1" ht="19.5" customHeight="1" spans="2:2">
      <c r="B102" s="588" t="s">
        <v>554</v>
      </c>
    </row>
    <row r="103" s="562" customFormat="1" ht="18.75" customHeight="1" spans="2:2">
      <c r="B103" s="588" t="s">
        <v>555</v>
      </c>
    </row>
    <row r="104" s="562" customFormat="1" ht="18.75" customHeight="1" spans="2:2">
      <c r="B104" s="588" t="s">
        <v>556</v>
      </c>
    </row>
    <row r="105" s="562" customFormat="1" ht="18.75" customHeight="1" spans="2:2">
      <c r="B105" s="588" t="s">
        <v>557</v>
      </c>
    </row>
    <row r="106" s="562" customFormat="1" ht="19.5" customHeight="1" spans="2:2">
      <c r="B106" s="588" t="s">
        <v>558</v>
      </c>
    </row>
    <row r="107" s="562" customFormat="1" ht="18.75" customHeight="1" spans="2:2">
      <c r="B107" s="588" t="s">
        <v>559</v>
      </c>
    </row>
    <row r="108" s="562" customFormat="1" ht="19.5" customHeight="1" spans="2:2">
      <c r="B108" s="588" t="s">
        <v>560</v>
      </c>
    </row>
    <row r="109" s="562" customFormat="1" ht="18.75" customHeight="1" spans="2:2">
      <c r="B109" s="588" t="s">
        <v>561</v>
      </c>
    </row>
    <row r="110" s="562" customFormat="1" ht="27" customHeight="1" spans="2:2">
      <c r="B110" s="589" t="s">
        <v>562</v>
      </c>
    </row>
    <row r="111" s="562" customFormat="1" ht="27" customHeight="1" spans="2:2">
      <c r="B111" s="590" t="s">
        <v>563</v>
      </c>
    </row>
    <row r="112" s="562" customFormat="1" ht="27" customHeight="1" spans="2:2">
      <c r="B112" s="589" t="s">
        <v>564</v>
      </c>
    </row>
    <row r="113" s="563" customFormat="1" ht="27" customHeight="1" spans="2:2">
      <c r="B113" s="591" t="s">
        <v>565</v>
      </c>
    </row>
    <row r="114" s="562" customFormat="1" ht="45" customHeight="1" spans="2:2">
      <c r="B114" s="592" t="s">
        <v>566</v>
      </c>
    </row>
    <row r="115" s="562" customFormat="1" ht="40.2" customHeight="1" spans="2:2">
      <c r="B115" s="587" t="s">
        <v>567</v>
      </c>
    </row>
    <row r="116" s="562" customFormat="1" ht="31.2" customHeight="1" spans="2:2">
      <c r="B116" s="587" t="s">
        <v>568</v>
      </c>
    </row>
    <row r="117" s="562" customFormat="1" ht="25.95" customHeight="1" spans="2:2">
      <c r="B117" s="587" t="s">
        <v>569</v>
      </c>
    </row>
    <row r="118" s="562" customFormat="1" ht="25.95" customHeight="1" spans="2:2">
      <c r="B118" s="587" t="s">
        <v>570</v>
      </c>
    </row>
    <row r="119" s="562" customFormat="1" ht="25.95" customHeight="1" spans="2:2">
      <c r="B119" s="587" t="s">
        <v>571</v>
      </c>
    </row>
    <row r="120" s="562" customFormat="1" ht="25.95" customHeight="1" spans="2:2">
      <c r="B120" s="580" t="s">
        <v>572</v>
      </c>
    </row>
    <row r="121" s="562" customFormat="1" ht="30" customHeight="1" spans="2:2">
      <c r="B121" s="587" t="s">
        <v>573</v>
      </c>
    </row>
    <row r="122" s="562" customFormat="1" ht="27" customHeight="1" spans="2:2">
      <c r="B122" s="580" t="s">
        <v>574</v>
      </c>
    </row>
    <row r="123" s="562" customFormat="1" ht="30" customHeight="1" spans="2:2">
      <c r="B123" s="587" t="s">
        <v>575</v>
      </c>
    </row>
    <row r="124" s="562" customFormat="1" ht="30" customHeight="1" spans="2:2">
      <c r="B124" s="587" t="s">
        <v>576</v>
      </c>
    </row>
    <row r="125" s="562" customFormat="1" ht="27.45" customHeight="1" spans="2:2">
      <c r="B125" s="587" t="s">
        <v>577</v>
      </c>
    </row>
    <row r="126" s="562" customFormat="1" ht="27.45" customHeight="1" spans="2:2">
      <c r="B126" s="581" t="s">
        <v>578</v>
      </c>
    </row>
    <row r="127" s="562" customFormat="1" ht="27.45" customHeight="1" spans="2:2">
      <c r="B127" s="582" t="s">
        <v>579</v>
      </c>
    </row>
    <row r="128" s="562" customFormat="1" ht="27.45" customHeight="1" spans="2:2">
      <c r="B128" s="581" t="s">
        <v>580</v>
      </c>
    </row>
    <row r="129" s="564" customFormat="1" ht="25.95" customHeight="1" spans="2:2">
      <c r="B129" s="580" t="s">
        <v>581</v>
      </c>
    </row>
    <row r="130" s="562" customFormat="1" ht="27" customHeight="1" spans="2:2">
      <c r="B130" s="587" t="s">
        <v>582</v>
      </c>
    </row>
    <row r="131" s="564" customFormat="1" ht="27" customHeight="1" spans="2:2">
      <c r="B131" s="587" t="s">
        <v>583</v>
      </c>
    </row>
    <row r="132" s="565" customFormat="1" ht="27" customHeight="1" spans="2:2">
      <c r="B132" s="587" t="s">
        <v>584</v>
      </c>
    </row>
    <row r="133" s="565" customFormat="1" ht="27" customHeight="1" spans="2:2">
      <c r="B133" s="580" t="s">
        <v>585</v>
      </c>
    </row>
    <row r="134" s="565" customFormat="1" ht="27" customHeight="1" spans="2:2">
      <c r="B134" s="587" t="s">
        <v>586</v>
      </c>
    </row>
    <row r="135" s="565" customFormat="1" ht="27" customHeight="1" spans="2:2">
      <c r="B135" s="587" t="s">
        <v>587</v>
      </c>
    </row>
    <row r="136" s="566" customFormat="1" ht="27" customHeight="1" spans="2:2">
      <c r="B136" s="587" t="s">
        <v>588</v>
      </c>
    </row>
    <row r="137" s="565" customFormat="1" ht="27" customHeight="1" spans="2:2">
      <c r="B137" s="587" t="s">
        <v>530</v>
      </c>
    </row>
    <row r="138" s="565" customFormat="1" ht="27.75" customHeight="1" spans="2:2">
      <c r="B138" s="581" t="s">
        <v>589</v>
      </c>
    </row>
    <row r="139" s="565" customFormat="1" ht="27.75" customHeight="1" spans="2:2">
      <c r="B139" s="584" t="s">
        <v>590</v>
      </c>
    </row>
    <row r="140" s="565" customFormat="1" ht="30" customHeight="1" spans="2:2">
      <c r="B140" s="593" t="s">
        <v>591</v>
      </c>
    </row>
    <row r="141" s="565" customFormat="1" ht="30" customHeight="1" spans="2:2">
      <c r="B141" s="587" t="s">
        <v>592</v>
      </c>
    </row>
    <row r="142" s="565" customFormat="1" ht="27" customHeight="1" spans="2:2">
      <c r="B142" s="593" t="s">
        <v>593</v>
      </c>
    </row>
    <row r="143" s="565" customFormat="1" ht="27" customHeight="1" spans="2:2">
      <c r="B143" s="594" t="s">
        <v>594</v>
      </c>
    </row>
    <row r="144" s="565" customFormat="1" ht="27" customHeight="1" spans="2:2">
      <c r="B144" s="581" t="s">
        <v>595</v>
      </c>
    </row>
    <row r="145" s="565" customFormat="1" ht="27" customHeight="1" spans="2:2">
      <c r="B145" s="582" t="s">
        <v>596</v>
      </c>
    </row>
    <row r="146" s="565" customFormat="1" ht="27" customHeight="1" spans="2:2">
      <c r="B146" s="581" t="s">
        <v>597</v>
      </c>
    </row>
    <row r="147" s="565" customFormat="1" ht="27" customHeight="1" spans="2:2">
      <c r="B147" s="582" t="s">
        <v>598</v>
      </c>
    </row>
    <row r="148" s="566" customFormat="1" ht="27" customHeight="1" spans="2:2">
      <c r="B148" s="580" t="s">
        <v>599</v>
      </c>
    </row>
    <row r="149" s="566" customFormat="1" ht="27" customHeight="1" spans="2:2">
      <c r="B149" s="582" t="s">
        <v>600</v>
      </c>
    </row>
    <row r="150" s="562" customFormat="1" ht="27" customHeight="1" spans="2:2">
      <c r="B150" s="581" t="s">
        <v>601</v>
      </c>
    </row>
    <row r="151" s="562" customFormat="1" ht="27" customHeight="1" spans="2:2">
      <c r="B151" s="582" t="s">
        <v>602</v>
      </c>
    </row>
    <row r="152" s="562" customFormat="1" ht="27.75" customHeight="1" spans="2:2">
      <c r="B152" s="580" t="s">
        <v>603</v>
      </c>
    </row>
    <row r="153" s="562" customFormat="1" ht="30" customHeight="1" spans="2:2">
      <c r="B153" s="595" t="s">
        <v>604</v>
      </c>
    </row>
    <row r="154" s="562" customFormat="1" ht="27.75" customHeight="1" spans="2:2">
      <c r="B154" s="580" t="s">
        <v>605</v>
      </c>
    </row>
    <row r="155" s="562" customFormat="1" ht="27.75" customHeight="1" spans="2:2">
      <c r="B155" s="595" t="s">
        <v>606</v>
      </c>
    </row>
    <row r="156" s="562" customFormat="1" ht="27.75" customHeight="1" spans="2:2">
      <c r="B156" s="580" t="s">
        <v>607</v>
      </c>
    </row>
    <row r="157" s="562" customFormat="1" ht="27.75" customHeight="1" spans="2:2">
      <c r="B157" s="595" t="s">
        <v>606</v>
      </c>
    </row>
    <row r="158" s="562" customFormat="1" ht="27" customHeight="1" spans="2:2">
      <c r="B158" s="580" t="s">
        <v>608</v>
      </c>
    </row>
    <row r="159" s="564" customFormat="1" ht="25.95" customHeight="1" spans="2:2">
      <c r="B159" s="595" t="s">
        <v>609</v>
      </c>
    </row>
    <row r="160" s="565" customFormat="1" ht="27.45" customHeight="1" spans="2:2">
      <c r="B160" s="580" t="s">
        <v>610</v>
      </c>
    </row>
    <row r="161" s="567" customFormat="1" ht="27" customHeight="1" spans="2:2">
      <c r="B161" s="595" t="s">
        <v>522</v>
      </c>
    </row>
    <row r="162" s="565" customFormat="1" ht="27.45" customHeight="1" spans="2:2">
      <c r="B162" s="580" t="s">
        <v>611</v>
      </c>
    </row>
    <row r="163" s="564" customFormat="1" ht="25.95" customHeight="1" spans="2:2">
      <c r="B163" s="595" t="s">
        <v>612</v>
      </c>
    </row>
    <row r="164" s="562" customFormat="1" ht="30.75" customHeight="1" spans="2:2">
      <c r="B164" s="580" t="s">
        <v>613</v>
      </c>
    </row>
    <row r="165" s="562" customFormat="1" ht="30.75" customHeight="1" spans="2:2">
      <c r="B165" s="580" t="s">
        <v>614</v>
      </c>
    </row>
    <row r="166" s="562" customFormat="1" ht="30.75" customHeight="1" spans="2:2">
      <c r="B166" s="596" t="s">
        <v>615</v>
      </c>
    </row>
    <row r="167" s="562" customFormat="1" ht="30.75" customHeight="1" spans="2:2">
      <c r="B167" s="580" t="s">
        <v>616</v>
      </c>
    </row>
    <row r="168" s="562" customFormat="1" ht="30.75" customHeight="1" spans="2:2">
      <c r="B168" s="588" t="s">
        <v>617</v>
      </c>
    </row>
    <row r="169" s="562" customFormat="1" ht="30.75" customHeight="1" spans="2:2">
      <c r="B169" s="588" t="s">
        <v>618</v>
      </c>
    </row>
    <row r="170" s="562" customFormat="1" ht="30.75" customHeight="1" spans="2:2">
      <c r="B170" s="597" t="s">
        <v>619</v>
      </c>
    </row>
    <row r="171" s="562" customFormat="1" ht="30.75" customHeight="1" spans="2:2">
      <c r="B171" s="598" t="s">
        <v>620</v>
      </c>
    </row>
    <row r="172" s="562" customFormat="1" ht="28.2" customHeight="1" spans="2:2">
      <c r="B172" s="597" t="s">
        <v>621</v>
      </c>
    </row>
    <row r="173" s="562" customFormat="1" ht="30.75" customHeight="1" spans="2:2">
      <c r="B173" s="599" t="s">
        <v>622</v>
      </c>
    </row>
    <row r="174" s="562" customFormat="1" ht="27" customHeight="1" spans="2:2">
      <c r="B174" s="597" t="s">
        <v>623</v>
      </c>
    </row>
    <row r="175" s="562" customFormat="1" ht="27" customHeight="1" spans="2:2">
      <c r="B175" s="598" t="s">
        <v>512</v>
      </c>
    </row>
    <row r="176" s="562" customFormat="1" ht="30" customHeight="1" spans="2:2">
      <c r="B176" s="599" t="s">
        <v>624</v>
      </c>
    </row>
    <row r="177" s="562" customFormat="1" ht="27" customHeight="1" spans="2:2">
      <c r="B177" s="600" t="s">
        <v>625</v>
      </c>
    </row>
    <row r="178" s="562" customFormat="1" ht="30" customHeight="1" spans="2:2">
      <c r="B178" s="599" t="s">
        <v>626</v>
      </c>
    </row>
    <row r="179" s="562" customFormat="1" ht="27" customHeight="1" spans="2:2">
      <c r="B179" s="600" t="s">
        <v>627</v>
      </c>
    </row>
    <row r="180" s="562" customFormat="1" ht="30" customHeight="1" spans="2:2">
      <c r="B180" s="599" t="s">
        <v>628</v>
      </c>
    </row>
    <row r="181" s="568" customFormat="1" ht="30" customHeight="1" spans="2:2">
      <c r="B181" s="597" t="s">
        <v>629</v>
      </c>
    </row>
    <row r="182" s="568" customFormat="1" ht="30" customHeight="1" spans="2:2">
      <c r="B182" s="601" t="s">
        <v>630</v>
      </c>
    </row>
    <row r="183" s="568" customFormat="1" ht="30" customHeight="1" spans="2:2">
      <c r="B183" s="599" t="s">
        <v>631</v>
      </c>
    </row>
    <row r="184" s="562" customFormat="1" ht="27" customHeight="1" spans="2:2">
      <c r="B184" s="600" t="s">
        <v>632</v>
      </c>
    </row>
    <row r="185" s="562" customFormat="1" ht="30" customHeight="1" spans="2:2">
      <c r="B185" s="597" t="s">
        <v>633</v>
      </c>
    </row>
    <row r="186" s="562" customFormat="1" ht="30" customHeight="1" spans="2:2">
      <c r="B186" s="599" t="s">
        <v>634</v>
      </c>
    </row>
    <row r="187" s="562" customFormat="1" ht="27" customHeight="1" spans="2:2">
      <c r="B187" s="600" t="s">
        <v>635</v>
      </c>
    </row>
    <row r="188" s="562" customFormat="1" ht="30" customHeight="1" spans="2:2">
      <c r="B188" s="597" t="s">
        <v>636</v>
      </c>
    </row>
    <row r="189" s="562" customFormat="1" ht="30" customHeight="1" spans="2:2">
      <c r="B189" s="597" t="s">
        <v>637</v>
      </c>
    </row>
    <row r="190" s="562" customFormat="1" ht="30" customHeight="1" spans="2:2">
      <c r="B190" s="597" t="s">
        <v>638</v>
      </c>
    </row>
    <row r="191" s="562" customFormat="1" ht="30" customHeight="1" spans="2:2">
      <c r="B191" s="597" t="s">
        <v>639</v>
      </c>
    </row>
    <row r="192" s="562" customFormat="1" ht="30" customHeight="1" spans="2:2">
      <c r="B192" s="598" t="s">
        <v>640</v>
      </c>
    </row>
    <row r="193" s="562" customFormat="1" ht="30" customHeight="1" spans="2:2">
      <c r="B193" s="599" t="s">
        <v>641</v>
      </c>
    </row>
    <row r="194" s="562" customFormat="1" ht="27" customHeight="1" spans="2:2">
      <c r="B194" s="592" t="s">
        <v>522</v>
      </c>
    </row>
    <row r="195" s="562" customFormat="1" ht="30" customHeight="1" spans="2:2">
      <c r="B195" s="599" t="s">
        <v>642</v>
      </c>
    </row>
    <row r="196" s="562" customFormat="1" ht="27" customHeight="1" spans="2:2">
      <c r="B196" s="592" t="s">
        <v>522</v>
      </c>
    </row>
    <row r="197" s="562" customFormat="1" ht="27" customHeight="1" spans="2:2">
      <c r="B197" s="602"/>
    </row>
    <row r="198" s="562" customFormat="1" ht="27" customHeight="1" spans="2:2">
      <c r="B198" s="602"/>
    </row>
    <row r="199" s="562" customFormat="1" ht="27" customHeight="1" spans="2:2">
      <c r="B199" s="602"/>
    </row>
    <row r="200" s="562" customFormat="1"/>
    <row r="201" s="562" customFormat="1"/>
    <row r="202" s="562" customFormat="1"/>
    <row r="203" s="562" customFormat="1"/>
    <row r="204" s="562" customFormat="1"/>
    <row r="205" s="562" customFormat="1"/>
    <row r="206" s="562" customFormat="1"/>
    <row r="207" s="562" customFormat="1"/>
    <row r="208" s="562" customFormat="1"/>
    <row r="209" s="562" customFormat="1"/>
    <row r="210" s="562" customFormat="1"/>
    <row r="211" s="562" customFormat="1"/>
    <row r="212" s="562" customFormat="1"/>
    <row r="213" s="562" customFormat="1"/>
    <row r="214" s="562" customFormat="1"/>
  </sheetData>
  <hyperlinks>
    <hyperlink ref="B64" location="'长期投资汇总表'!A6" display="2.非流动资产填表说明(表4--1至4--17)"/>
  </hyperlinks>
  <pageMargins left="0.699305555555556" right="0.699305555555556" top="0.75" bottom="0.75" header="0.3" footer="0.3"/>
  <pageSetup paperSize="9" orientation="portrait"/>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zoomScale="96" zoomScaleNormal="96" topLeftCell="A11" workbookViewId="0">
      <selection activeCell="U622" sqref="U622"/>
    </sheetView>
  </sheetViews>
  <sheetFormatPr defaultColWidth="9" defaultRowHeight="15.75" outlineLevelCol="6"/>
  <cols>
    <col min="1" max="1" width="9" style="64" customWidth="1"/>
    <col min="2" max="2" width="21.7" style="64" customWidth="1"/>
    <col min="3" max="5" width="18.7" style="64" customWidth="1"/>
    <col min="6" max="6" width="16.7" style="64" customWidth="1"/>
    <col min="7" max="8" width="9" style="64" customWidth="1"/>
    <col min="9" max="16384" width="9" style="64"/>
  </cols>
  <sheetData>
    <row r="1" spans="1:1">
      <c r="A1" s="8" t="s">
        <v>0</v>
      </c>
    </row>
    <row r="2" s="63" customFormat="1" ht="22.5" customHeight="1" spans="1:1">
      <c r="A2" s="9" t="s">
        <v>1729</v>
      </c>
    </row>
    <row r="3" customHeight="1" spans="1:1">
      <c r="A3" s="6" t="str">
        <f>"评估基准日："&amp;TEXT(基本信息输入表!M7,"yyyy年mm月dd日")</f>
        <v>评估基准日：2025年02月20日</v>
      </c>
    </row>
    <row r="4" spans="1:6">
      <c r="A4" s="6"/>
      <c r="B4" s="6"/>
      <c r="C4" s="6"/>
      <c r="D4" s="6"/>
      <c r="E4" s="6"/>
      <c r="F4" s="11" t="s">
        <v>1730</v>
      </c>
    </row>
    <row r="5" spans="1:6">
      <c r="A5" s="12" t="str">
        <f>基本信息输入表!K6&amp;"："&amp;基本信息输入表!M6</f>
        <v>产权持有单位：中国石油天然气股份有限公司塔里木油田分公司塔西南勘探开发公司</v>
      </c>
      <c r="B5" s="65"/>
      <c r="C5" s="65"/>
      <c r="D5" s="7"/>
      <c r="E5" s="7"/>
      <c r="F5" s="11" t="s">
        <v>822</v>
      </c>
    </row>
    <row r="6" spans="1:6">
      <c r="A6" s="33" t="s">
        <v>823</v>
      </c>
      <c r="B6" s="33" t="s">
        <v>5</v>
      </c>
      <c r="C6" s="33" t="s">
        <v>6</v>
      </c>
      <c r="D6" s="33" t="s">
        <v>7</v>
      </c>
      <c r="E6" s="66" t="s">
        <v>8</v>
      </c>
      <c r="F6" s="33" t="s">
        <v>729</v>
      </c>
    </row>
    <row r="7" spans="1:6">
      <c r="A7" s="33" t="s">
        <v>1731</v>
      </c>
      <c r="B7" s="67" t="s">
        <v>334</v>
      </c>
      <c r="C7" s="68">
        <f>'5-1短期借款'!I20</f>
        <v>0</v>
      </c>
      <c r="D7" s="68">
        <f>'5-1短期借款'!J20</f>
        <v>0</v>
      </c>
      <c r="E7" s="40">
        <f t="shared" ref="E7:E19" si="0">D7-C7</f>
        <v>0</v>
      </c>
      <c r="F7" s="28" t="str">
        <f t="shared" ref="F7:F20" si="1">IF(C7=0,"",E7/C7*100)</f>
        <v/>
      </c>
    </row>
    <row r="8" spans="1:6">
      <c r="A8" s="33" t="s">
        <v>1732</v>
      </c>
      <c r="B8" s="67" t="s">
        <v>336</v>
      </c>
      <c r="C8" s="68">
        <f>'5-2交易性金融负债'!F20</f>
        <v>0</v>
      </c>
      <c r="D8" s="68">
        <f>'5-2交易性金融负债'!G20</f>
        <v>0</v>
      </c>
      <c r="E8" s="40">
        <f t="shared" si="0"/>
        <v>0</v>
      </c>
      <c r="F8" s="28" t="str">
        <f t="shared" si="1"/>
        <v/>
      </c>
    </row>
    <row r="9" spans="1:6">
      <c r="A9" s="33" t="s">
        <v>1733</v>
      </c>
      <c r="B9" s="69" t="s">
        <v>338</v>
      </c>
      <c r="C9" s="68">
        <f>'5-3衍生金融负债'!AC20</f>
        <v>0</v>
      </c>
      <c r="D9" s="68">
        <f>'5-3衍生金融负债'!AD20</f>
        <v>0</v>
      </c>
      <c r="E9" s="40">
        <f t="shared" si="0"/>
        <v>0</v>
      </c>
      <c r="F9" s="28" t="str">
        <f t="shared" si="1"/>
        <v/>
      </c>
    </row>
    <row r="10" spans="1:6">
      <c r="A10" s="33" t="s">
        <v>1734</v>
      </c>
      <c r="B10" s="67" t="s">
        <v>341</v>
      </c>
      <c r="C10" s="68">
        <f>'5-4应付票据'!F20</f>
        <v>0</v>
      </c>
      <c r="D10" s="68">
        <f>'5-4应付票据'!G20</f>
        <v>0</v>
      </c>
      <c r="E10" s="40">
        <f t="shared" si="0"/>
        <v>0</v>
      </c>
      <c r="F10" s="28" t="str">
        <f t="shared" si="1"/>
        <v/>
      </c>
    </row>
    <row r="11" spans="1:6">
      <c r="A11" s="33" t="s">
        <v>1735</v>
      </c>
      <c r="B11" s="67" t="s">
        <v>343</v>
      </c>
      <c r="C11" s="68">
        <f>'5-5应付账款'!G20</f>
        <v>0</v>
      </c>
      <c r="D11" s="68">
        <f>'5-5应付账款'!H20</f>
        <v>0</v>
      </c>
      <c r="E11" s="40">
        <f t="shared" si="0"/>
        <v>0</v>
      </c>
      <c r="F11" s="28" t="str">
        <f t="shared" si="1"/>
        <v/>
      </c>
    </row>
    <row r="12" spans="1:6">
      <c r="A12" s="33" t="s">
        <v>1736</v>
      </c>
      <c r="B12" s="69" t="s">
        <v>345</v>
      </c>
      <c r="C12" s="68">
        <f>'5-6预收款项'!G20</f>
        <v>0</v>
      </c>
      <c r="D12" s="68">
        <f>'5-6预收款项'!H20</f>
        <v>0</v>
      </c>
      <c r="E12" s="40">
        <f t="shared" si="0"/>
        <v>0</v>
      </c>
      <c r="F12" s="28" t="str">
        <f t="shared" si="1"/>
        <v/>
      </c>
    </row>
    <row r="13" spans="1:6">
      <c r="A13" s="33" t="s">
        <v>1737</v>
      </c>
      <c r="B13" s="69" t="s">
        <v>347</v>
      </c>
      <c r="C13" s="68">
        <f>'5-7合同负债'!H20</f>
        <v>0</v>
      </c>
      <c r="D13" s="68">
        <f>'5-7合同负债'!I20</f>
        <v>0</v>
      </c>
      <c r="E13" s="40">
        <f t="shared" si="0"/>
        <v>0</v>
      </c>
      <c r="F13" s="28" t="str">
        <f t="shared" si="1"/>
        <v/>
      </c>
    </row>
    <row r="14" spans="1:6">
      <c r="A14" s="33" t="s">
        <v>1738</v>
      </c>
      <c r="B14" s="67" t="s">
        <v>349</v>
      </c>
      <c r="C14" s="68">
        <f>'5-8应付职工薪酬'!D20</f>
        <v>0</v>
      </c>
      <c r="D14" s="68">
        <f>'5-8应付职工薪酬'!E20</f>
        <v>0</v>
      </c>
      <c r="E14" s="40">
        <f t="shared" si="0"/>
        <v>0</v>
      </c>
      <c r="F14" s="28" t="str">
        <f t="shared" si="1"/>
        <v/>
      </c>
    </row>
    <row r="15" spans="1:6">
      <c r="A15" s="33" t="s">
        <v>1739</v>
      </c>
      <c r="B15" s="67" t="s">
        <v>351</v>
      </c>
      <c r="C15" s="68">
        <f>'5-9应交税费'!E20</f>
        <v>0</v>
      </c>
      <c r="D15" s="68">
        <f>'5-9应交税费'!F20</f>
        <v>0</v>
      </c>
      <c r="E15" s="40">
        <f t="shared" si="0"/>
        <v>0</v>
      </c>
      <c r="F15" s="28" t="str">
        <f t="shared" si="1"/>
        <v/>
      </c>
    </row>
    <row r="16" spans="1:6">
      <c r="A16" s="33" t="s">
        <v>1740</v>
      </c>
      <c r="B16" s="67" t="s">
        <v>353</v>
      </c>
      <c r="C16" s="68">
        <f>'5-10其他应付款'!G20</f>
        <v>0</v>
      </c>
      <c r="D16" s="68">
        <f>'5-10其他应付款'!H20</f>
        <v>0</v>
      </c>
      <c r="E16" s="40">
        <f t="shared" si="0"/>
        <v>0</v>
      </c>
      <c r="F16" s="28" t="str">
        <f t="shared" si="1"/>
        <v/>
      </c>
    </row>
    <row r="17" spans="1:6">
      <c r="A17" s="33" t="s">
        <v>1741</v>
      </c>
      <c r="B17" s="69" t="s">
        <v>355</v>
      </c>
      <c r="C17" s="68">
        <f>'5-11持有待售负债'!E20</f>
        <v>0</v>
      </c>
      <c r="D17" s="68">
        <f>'5-11持有待售负债'!F20</f>
        <v>0</v>
      </c>
      <c r="E17" s="40">
        <f t="shared" si="0"/>
        <v>0</v>
      </c>
      <c r="F17" s="28" t="str">
        <f t="shared" si="1"/>
        <v/>
      </c>
    </row>
    <row r="18" spans="1:6">
      <c r="A18" s="33" t="s">
        <v>1742</v>
      </c>
      <c r="B18" s="67" t="s">
        <v>357</v>
      </c>
      <c r="C18" s="68">
        <f>'5-12一年内到期非流动负债'!F20</f>
        <v>0</v>
      </c>
      <c r="D18" s="68">
        <f>'5-12一年内到期非流动负债'!G20</f>
        <v>0</v>
      </c>
      <c r="E18" s="40">
        <f t="shared" si="0"/>
        <v>0</v>
      </c>
      <c r="F18" s="28" t="str">
        <f t="shared" si="1"/>
        <v/>
      </c>
    </row>
    <row r="19" spans="1:6">
      <c r="A19" s="33" t="s">
        <v>1743</v>
      </c>
      <c r="B19" s="67" t="s">
        <v>359</v>
      </c>
      <c r="C19" s="68">
        <f>'5-13其他流动负债'!E20</f>
        <v>0</v>
      </c>
      <c r="D19" s="68">
        <f>'5-13其他流动负债'!F20</f>
        <v>0</v>
      </c>
      <c r="E19" s="40">
        <f t="shared" si="0"/>
        <v>0</v>
      </c>
      <c r="F19" s="28" t="str">
        <f t="shared" si="1"/>
        <v/>
      </c>
    </row>
    <row r="20" spans="1:6">
      <c r="A20" s="33"/>
      <c r="B20" s="67"/>
      <c r="C20" s="68"/>
      <c r="D20" s="40"/>
      <c r="E20" s="40"/>
      <c r="F20" s="28" t="str">
        <f t="shared" si="1"/>
        <v/>
      </c>
    </row>
    <row r="21" spans="1:6">
      <c r="A21" s="33"/>
      <c r="B21" s="67"/>
      <c r="C21" s="68"/>
      <c r="D21" s="40"/>
      <c r="E21" s="40"/>
      <c r="F21" s="28"/>
    </row>
    <row r="22" spans="1:6">
      <c r="A22" s="33"/>
      <c r="B22" s="67"/>
      <c r="C22" s="68"/>
      <c r="D22" s="40"/>
      <c r="E22" s="40"/>
      <c r="F22" s="28"/>
    </row>
    <row r="23" spans="1:6">
      <c r="A23" s="33"/>
      <c r="B23" s="67"/>
      <c r="C23" s="68"/>
      <c r="D23" s="40"/>
      <c r="E23" s="40"/>
      <c r="F23" s="28"/>
    </row>
    <row r="24" spans="1:6">
      <c r="A24" s="33"/>
      <c r="B24" s="67"/>
      <c r="C24" s="68"/>
      <c r="D24" s="40"/>
      <c r="E24" s="40"/>
      <c r="F24" s="28"/>
    </row>
    <row r="25" spans="1:6">
      <c r="A25" s="33"/>
      <c r="B25" s="67"/>
      <c r="C25" s="68"/>
      <c r="D25" s="40"/>
      <c r="E25" s="40"/>
      <c r="F25" s="28"/>
    </row>
    <row r="26" spans="1:6">
      <c r="A26" s="33"/>
      <c r="B26" s="67"/>
      <c r="C26" s="68"/>
      <c r="D26" s="40"/>
      <c r="E26" s="40"/>
      <c r="F26" s="28"/>
    </row>
    <row r="27" spans="1:6">
      <c r="A27" s="33"/>
      <c r="B27" s="67"/>
      <c r="C27" s="68"/>
      <c r="D27" s="40"/>
      <c r="E27" s="40"/>
      <c r="F27" s="28"/>
    </row>
    <row r="28" spans="1:6">
      <c r="A28" s="33"/>
      <c r="B28" s="67"/>
      <c r="C28" s="68"/>
      <c r="D28" s="40"/>
      <c r="E28" s="40"/>
      <c r="F28" s="28"/>
    </row>
    <row r="29" spans="1:6">
      <c r="A29" s="33" t="s">
        <v>659</v>
      </c>
      <c r="B29" s="43"/>
      <c r="C29" s="68">
        <f>SUM(C7:C28)</f>
        <v>0</v>
      </c>
      <c r="D29" s="68">
        <f>SUM(D7:D28)</f>
        <v>0</v>
      </c>
      <c r="E29" s="40">
        <f>D29-C29</f>
        <v>0</v>
      </c>
      <c r="F29" s="28" t="str">
        <f>IF(C29=0,"",E29/C29*100)</f>
        <v/>
      </c>
    </row>
    <row r="30" s="7" customFormat="1" customHeight="1" spans="4:7">
      <c r="D30" s="7" t="str">
        <f>"评估人员："&amp;基本信息输入表!$Q$84</f>
        <v>评估人员：王庆国</v>
      </c>
      <c r="G30" s="41" t="s">
        <v>838</v>
      </c>
    </row>
    <row r="31" s="7" customFormat="1" customHeight="1" spans="7:7">
      <c r="G31" s="41"/>
    </row>
  </sheetData>
  <mergeCells count="4">
    <mergeCell ref="A2:F2"/>
    <mergeCell ref="A3:F3"/>
    <mergeCell ref="A5:C5"/>
    <mergeCell ref="A29:B29"/>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0"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zoomScale="96" zoomScaleNormal="96" topLeftCell="A2" workbookViewId="0">
      <selection activeCell="U622" sqref="U622"/>
    </sheetView>
  </sheetViews>
  <sheetFormatPr defaultColWidth="9" defaultRowHeight="15.75" customHeight="1"/>
  <cols>
    <col min="1" max="1" width="8.7" style="7" customWidth="1"/>
    <col min="2" max="2" width="19.7" style="7" customWidth="1"/>
    <col min="3" max="3" width="9.2" style="7" customWidth="1"/>
    <col min="4" max="4" width="7.5" style="7" customWidth="1"/>
    <col min="5" max="5" width="7.7" style="7" customWidth="1"/>
    <col min="6" max="7" width="7.2" style="7" customWidth="1"/>
    <col min="8" max="8" width="10.7" style="7" customWidth="1"/>
    <col min="9" max="10" width="15.7" style="7" customWidth="1"/>
    <col min="11" max="11" width="12.7" style="7" customWidth="1"/>
    <col min="12" max="12" width="10.7" style="7" customWidth="1"/>
    <col min="13" max="14" width="9" style="7" customWidth="1"/>
    <col min="15" max="16384" width="9" style="7"/>
  </cols>
  <sheetData>
    <row r="1" customHeight="1" spans="1:1">
      <c r="A1" s="8" t="s">
        <v>0</v>
      </c>
    </row>
    <row r="2" s="5" customFormat="1" ht="30" customHeight="1" spans="1:1">
      <c r="A2" s="9" t="s">
        <v>1744</v>
      </c>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1745</v>
      </c>
    </row>
    <row r="5" customHeight="1" spans="1:12">
      <c r="A5" s="7" t="str">
        <f>基本信息输入表!K6&amp;"："&amp;基本信息输入表!M6</f>
        <v>产权持有单位：中国石油天然气股份有限公司塔里木油田分公司塔西南勘探开发公司</v>
      </c>
      <c r="L5" s="11" t="s">
        <v>1326</v>
      </c>
    </row>
    <row r="6" s="6" customFormat="1" customHeight="1" spans="1:13">
      <c r="A6" s="15" t="s">
        <v>4</v>
      </c>
      <c r="B6" s="15" t="s">
        <v>1746</v>
      </c>
      <c r="C6" s="15" t="s">
        <v>1747</v>
      </c>
      <c r="D6" s="15" t="s">
        <v>937</v>
      </c>
      <c r="E6" s="15" t="s">
        <v>1748</v>
      </c>
      <c r="F6" s="15" t="s">
        <v>1749</v>
      </c>
      <c r="G6" s="15" t="s">
        <v>849</v>
      </c>
      <c r="H6" s="15" t="s">
        <v>1750</v>
      </c>
      <c r="I6" s="16" t="s">
        <v>6</v>
      </c>
      <c r="J6" s="15" t="s">
        <v>7</v>
      </c>
      <c r="K6" s="15" t="s">
        <v>1751</v>
      </c>
      <c r="L6" s="15" t="s">
        <v>176</v>
      </c>
      <c r="M6" s="6" t="s">
        <v>1343</v>
      </c>
    </row>
    <row r="7" ht="12.75" customHeight="1" spans="1:13">
      <c r="A7" s="17" t="str">
        <f>IF(B7="","",ROW()-6)</f>
        <v/>
      </c>
      <c r="B7" s="18"/>
      <c r="C7" s="18"/>
      <c r="D7" s="19"/>
      <c r="E7" s="19"/>
      <c r="F7" s="36"/>
      <c r="G7" s="18"/>
      <c r="H7" s="59"/>
      <c r="I7" s="20"/>
      <c r="J7" s="59"/>
      <c r="K7" s="59"/>
      <c r="L7" s="18"/>
      <c r="M7" s="6"/>
    </row>
    <row r="8" ht="12.75" customHeight="1" spans="1:13">
      <c r="A8" s="17"/>
      <c r="B8" s="18"/>
      <c r="C8" s="18"/>
      <c r="D8" s="19"/>
      <c r="E8" s="19"/>
      <c r="F8" s="36"/>
      <c r="G8" s="18"/>
      <c r="H8" s="59"/>
      <c r="I8" s="20"/>
      <c r="J8" s="59"/>
      <c r="K8" s="59"/>
      <c r="L8" s="18"/>
      <c r="M8" s="6"/>
    </row>
    <row r="9" ht="12.75" customHeight="1" spans="1:13">
      <c r="A9" s="17"/>
      <c r="B9" s="18"/>
      <c r="C9" s="18"/>
      <c r="D9" s="19"/>
      <c r="E9" s="19"/>
      <c r="F9" s="36"/>
      <c r="G9" s="18"/>
      <c r="H9" s="59"/>
      <c r="I9" s="20"/>
      <c r="J9" s="59"/>
      <c r="K9" s="59"/>
      <c r="L9" s="18"/>
      <c r="M9" s="6"/>
    </row>
    <row r="10" ht="12.75" customHeight="1" spans="1:13">
      <c r="A10" s="17"/>
      <c r="B10" s="18"/>
      <c r="C10" s="18"/>
      <c r="D10" s="19"/>
      <c r="E10" s="19"/>
      <c r="F10" s="36"/>
      <c r="G10" s="18"/>
      <c r="H10" s="59"/>
      <c r="I10" s="20"/>
      <c r="J10" s="59"/>
      <c r="K10" s="59"/>
      <c r="L10" s="18"/>
      <c r="M10" s="6"/>
    </row>
    <row r="11" ht="12.75" customHeight="1" spans="1:13">
      <c r="A11" s="17"/>
      <c r="B11" s="18"/>
      <c r="C11" s="18"/>
      <c r="D11" s="19"/>
      <c r="E11" s="19"/>
      <c r="F11" s="36"/>
      <c r="G11" s="18"/>
      <c r="H11" s="59"/>
      <c r="I11" s="20"/>
      <c r="J11" s="59"/>
      <c r="K11" s="59"/>
      <c r="L11" s="18"/>
      <c r="M11" s="6"/>
    </row>
    <row r="12" ht="12.75" customHeight="1" spans="1:13">
      <c r="A12" s="17"/>
      <c r="B12" s="18"/>
      <c r="C12" s="18"/>
      <c r="D12" s="19"/>
      <c r="E12" s="19"/>
      <c r="F12" s="36"/>
      <c r="G12" s="18"/>
      <c r="H12" s="59"/>
      <c r="I12" s="20"/>
      <c r="J12" s="59"/>
      <c r="K12" s="59"/>
      <c r="L12" s="18"/>
      <c r="M12" s="6"/>
    </row>
    <row r="13" ht="12.75" customHeight="1" spans="1:13">
      <c r="A13" s="17"/>
      <c r="B13" s="18"/>
      <c r="C13" s="18"/>
      <c r="D13" s="19"/>
      <c r="E13" s="19"/>
      <c r="F13" s="36"/>
      <c r="G13" s="18"/>
      <c r="H13" s="59"/>
      <c r="I13" s="20"/>
      <c r="J13" s="59"/>
      <c r="K13" s="59"/>
      <c r="L13" s="18"/>
      <c r="M13" s="6"/>
    </row>
    <row r="14" ht="12.75" customHeight="1" spans="1:13">
      <c r="A14" s="17"/>
      <c r="B14" s="18"/>
      <c r="C14" s="18"/>
      <c r="D14" s="19"/>
      <c r="E14" s="19"/>
      <c r="F14" s="36"/>
      <c r="G14" s="18"/>
      <c r="H14" s="59"/>
      <c r="I14" s="20"/>
      <c r="J14" s="59"/>
      <c r="K14" s="59"/>
      <c r="L14" s="18"/>
      <c r="M14" s="6"/>
    </row>
    <row r="15" ht="12.75" customHeight="1" spans="1:13">
      <c r="A15" s="17"/>
      <c r="B15" s="18"/>
      <c r="C15" s="18"/>
      <c r="D15" s="19"/>
      <c r="E15" s="19"/>
      <c r="F15" s="36"/>
      <c r="G15" s="18"/>
      <c r="H15" s="59"/>
      <c r="I15" s="20"/>
      <c r="J15" s="59"/>
      <c r="K15" s="59"/>
      <c r="L15" s="18"/>
      <c r="M15" s="6"/>
    </row>
    <row r="16" ht="12.75" customHeight="1" spans="1:13">
      <c r="A16" s="17"/>
      <c r="B16" s="18"/>
      <c r="C16" s="18"/>
      <c r="D16" s="19"/>
      <c r="E16" s="19"/>
      <c r="F16" s="36"/>
      <c r="G16" s="18"/>
      <c r="H16" s="59"/>
      <c r="I16" s="20"/>
      <c r="J16" s="59"/>
      <c r="K16" s="59"/>
      <c r="L16" s="18"/>
      <c r="M16" s="6"/>
    </row>
    <row r="17" ht="12.75" customHeight="1" spans="1:13">
      <c r="A17" s="17"/>
      <c r="B17" s="18"/>
      <c r="C17" s="18"/>
      <c r="D17" s="19"/>
      <c r="E17" s="19"/>
      <c r="F17" s="36"/>
      <c r="G17" s="18"/>
      <c r="H17" s="59"/>
      <c r="I17" s="20"/>
      <c r="J17" s="59"/>
      <c r="K17" s="59"/>
      <c r="L17" s="18"/>
      <c r="M17" s="6"/>
    </row>
    <row r="18" ht="12.75" customHeight="1" spans="1:13">
      <c r="A18" s="17"/>
      <c r="B18" s="18"/>
      <c r="C18" s="18"/>
      <c r="D18" s="19"/>
      <c r="E18" s="19"/>
      <c r="F18" s="36"/>
      <c r="G18" s="18"/>
      <c r="H18" s="59"/>
      <c r="I18" s="20"/>
      <c r="J18" s="59"/>
      <c r="K18" s="59"/>
      <c r="L18" s="18"/>
      <c r="M18" s="6"/>
    </row>
    <row r="19" ht="12.75" customHeight="1" spans="1:13">
      <c r="A19" s="17" t="str">
        <f t="shared" ref="A19" si="0">IF(B19="","",ROW()-6)</f>
        <v/>
      </c>
      <c r="B19" s="18"/>
      <c r="C19" s="18"/>
      <c r="D19" s="19"/>
      <c r="E19" s="19"/>
      <c r="F19" s="36"/>
      <c r="G19" s="18"/>
      <c r="H19" s="59"/>
      <c r="I19" s="20"/>
      <c r="J19" s="59"/>
      <c r="K19" s="59"/>
      <c r="L19" s="18"/>
      <c r="M19" s="6"/>
    </row>
    <row r="20" customHeight="1" spans="1:12">
      <c r="A20" s="21" t="s">
        <v>1371</v>
      </c>
      <c r="B20" s="22"/>
      <c r="C20" s="38"/>
      <c r="D20" s="21"/>
      <c r="E20" s="21"/>
      <c r="F20" s="37"/>
      <c r="G20" s="21"/>
      <c r="H20" s="62"/>
      <c r="I20" s="62">
        <f>SUM(I7:I19)</f>
        <v>0</v>
      </c>
      <c r="J20" s="62">
        <f>SUM(J7:J19)</f>
        <v>0</v>
      </c>
      <c r="K20" s="62"/>
      <c r="L20" s="24"/>
    </row>
    <row r="21" customHeight="1" spans="1:13">
      <c r="A21" s="7" t="str">
        <f>基本信息输入表!$K$6&amp;"填表人："&amp;基本信息输入表!$M$85</f>
        <v>产权持有单位填表人：刘亚鑫</v>
      </c>
      <c r="J21" s="7" t="str">
        <f>"评估人员："&amp;基本信息输入表!$Q$85</f>
        <v>评估人员：王庆国</v>
      </c>
      <c r="M21" s="7" t="s">
        <v>1347</v>
      </c>
    </row>
    <row r="22" customHeight="1" spans="1:1">
      <c r="A22" s="7" t="str">
        <f>"填表日期："&amp;YEAR(基本信息输入表!$O$85)&amp;"年"&amp;MONTH(基本信息输入表!$O$85)&amp;"月"&amp;DAY(基本信息输入表!$O$85)&amp;"日"</f>
        <v>填表日期：2025年2月22日</v>
      </c>
    </row>
  </sheetData>
  <mergeCells count="3">
    <mergeCell ref="A2:L2"/>
    <mergeCell ref="A3:L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7"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zoomScale="96" zoomScaleNormal="96" topLeftCell="A2" workbookViewId="0">
      <selection activeCell="U622" sqref="U622"/>
    </sheetView>
  </sheetViews>
  <sheetFormatPr defaultColWidth="9" defaultRowHeight="15.75" customHeight="1"/>
  <cols>
    <col min="1" max="1" width="5.7" style="7" customWidth="1"/>
    <col min="2" max="2" width="26.2" style="7" customWidth="1"/>
    <col min="3" max="4" width="7.7" style="7" customWidth="1"/>
    <col min="5" max="5" width="18" style="7" customWidth="1"/>
    <col min="6" max="7" width="15.7" style="7" customWidth="1"/>
    <col min="8" max="8" width="17.5" style="7" customWidth="1"/>
    <col min="9" max="9" width="16.7" style="7" customWidth="1"/>
    <col min="10" max="11" width="9" style="7" customWidth="1"/>
    <col min="12" max="16384" width="9" style="7"/>
  </cols>
  <sheetData>
    <row r="1" customHeight="1" spans="1:1">
      <c r="A1" s="8" t="s">
        <v>0</v>
      </c>
    </row>
    <row r="2" s="5" customFormat="1" ht="30" customHeight="1" spans="1:1">
      <c r="A2" s="9" t="s">
        <v>1752</v>
      </c>
    </row>
    <row r="3" customHeight="1" spans="1:1">
      <c r="A3" s="6" t="str">
        <f>"评估基准日："&amp;TEXT(基本信息输入表!M7,"yyyy年mm月dd日")</f>
        <v>评估基准日：2025年02月20日</v>
      </c>
    </row>
    <row r="4" ht="14.25" customHeight="1" spans="1:9">
      <c r="A4" s="6"/>
      <c r="B4" s="6"/>
      <c r="C4" s="6"/>
      <c r="D4" s="6"/>
      <c r="E4" s="6"/>
      <c r="F4" s="6"/>
      <c r="G4" s="6"/>
      <c r="H4" s="6"/>
      <c r="I4" s="11" t="s">
        <v>1753</v>
      </c>
    </row>
    <row r="5" customHeight="1" spans="1:9">
      <c r="A5" s="12" t="str">
        <f>基本信息输入表!K6&amp;"："&amp;基本信息输入表!M6</f>
        <v>产权持有单位：中国石油天然气股份有限公司塔里木油田分公司塔西南勘探开发公司</v>
      </c>
      <c r="B5" s="13"/>
      <c r="C5" s="13"/>
      <c r="D5" s="13"/>
      <c r="E5" s="14"/>
      <c r="I5" s="11" t="s">
        <v>1326</v>
      </c>
    </row>
    <row r="6" s="6" customFormat="1" customHeight="1" spans="1:10">
      <c r="A6" s="15" t="s">
        <v>4</v>
      </c>
      <c r="B6" s="15" t="s">
        <v>1754</v>
      </c>
      <c r="C6" s="15" t="s">
        <v>1755</v>
      </c>
      <c r="D6" s="15" t="s">
        <v>1338</v>
      </c>
      <c r="E6" s="15" t="s">
        <v>1756</v>
      </c>
      <c r="F6" s="16" t="s">
        <v>6</v>
      </c>
      <c r="G6" s="15" t="s">
        <v>7</v>
      </c>
      <c r="H6" s="15" t="s">
        <v>1751</v>
      </c>
      <c r="I6" s="15" t="s">
        <v>176</v>
      </c>
      <c r="J6" s="6" t="s">
        <v>1343</v>
      </c>
    </row>
    <row r="7" ht="12.75" customHeight="1" spans="1:10">
      <c r="A7" s="17" t="str">
        <f t="shared" ref="A7" si="0">IF(B7="","",ROW()-6)</f>
        <v/>
      </c>
      <c r="B7" s="18"/>
      <c r="C7" s="46"/>
      <c r="D7" s="20"/>
      <c r="E7" s="20"/>
      <c r="F7" s="20"/>
      <c r="G7" s="20"/>
      <c r="H7" s="20"/>
      <c r="I7" s="18"/>
      <c r="J7" s="6"/>
    </row>
    <row r="8" ht="12.75" customHeight="1" spans="1:10">
      <c r="A8" s="17"/>
      <c r="B8" s="18"/>
      <c r="C8" s="46"/>
      <c r="D8" s="20"/>
      <c r="E8" s="20"/>
      <c r="F8" s="20"/>
      <c r="G8" s="20"/>
      <c r="H8" s="20"/>
      <c r="I8" s="18"/>
      <c r="J8" s="6"/>
    </row>
    <row r="9" ht="12.75" customHeight="1" spans="1:10">
      <c r="A9" s="17"/>
      <c r="B9" s="18"/>
      <c r="C9" s="46"/>
      <c r="D9" s="20"/>
      <c r="E9" s="20"/>
      <c r="F9" s="20"/>
      <c r="G9" s="20"/>
      <c r="H9" s="20"/>
      <c r="I9" s="18"/>
      <c r="J9" s="6"/>
    </row>
    <row r="10" ht="12.75" customHeight="1" spans="1:10">
      <c r="A10" s="17"/>
      <c r="B10" s="18"/>
      <c r="C10" s="46"/>
      <c r="D10" s="20"/>
      <c r="E10" s="20"/>
      <c r="F10" s="20"/>
      <c r="G10" s="20"/>
      <c r="H10" s="20"/>
      <c r="I10" s="18"/>
      <c r="J10" s="6"/>
    </row>
    <row r="11" ht="12.75" customHeight="1" spans="1:10">
      <c r="A11" s="17"/>
      <c r="B11" s="18"/>
      <c r="C11" s="46"/>
      <c r="D11" s="20"/>
      <c r="E11" s="20"/>
      <c r="F11" s="20"/>
      <c r="G11" s="20"/>
      <c r="H11" s="20"/>
      <c r="I11" s="18"/>
      <c r="J11" s="6"/>
    </row>
    <row r="12" ht="12.75" customHeight="1" spans="1:10">
      <c r="A12" s="17"/>
      <c r="B12" s="18"/>
      <c r="C12" s="46"/>
      <c r="D12" s="20"/>
      <c r="E12" s="20"/>
      <c r="F12" s="20"/>
      <c r="G12" s="20"/>
      <c r="H12" s="20"/>
      <c r="I12" s="18"/>
      <c r="J12" s="6"/>
    </row>
    <row r="13" ht="12.75" customHeight="1" spans="1:10">
      <c r="A13" s="17"/>
      <c r="B13" s="18"/>
      <c r="C13" s="46"/>
      <c r="D13" s="20"/>
      <c r="E13" s="20"/>
      <c r="F13" s="20"/>
      <c r="G13" s="20"/>
      <c r="H13" s="20"/>
      <c r="I13" s="18"/>
      <c r="J13" s="6"/>
    </row>
    <row r="14" ht="12.75" customHeight="1" spans="1:10">
      <c r="A14" s="17"/>
      <c r="B14" s="18"/>
      <c r="C14" s="46"/>
      <c r="D14" s="20"/>
      <c r="E14" s="20"/>
      <c r="F14" s="20"/>
      <c r="G14" s="20"/>
      <c r="H14" s="20"/>
      <c r="I14" s="18"/>
      <c r="J14" s="6"/>
    </row>
    <row r="15" ht="12.75" customHeight="1" spans="1:10">
      <c r="A15" s="17"/>
      <c r="B15" s="18"/>
      <c r="C15" s="46"/>
      <c r="D15" s="20"/>
      <c r="E15" s="20"/>
      <c r="F15" s="20"/>
      <c r="G15" s="20"/>
      <c r="H15" s="20"/>
      <c r="I15" s="18"/>
      <c r="J15" s="6"/>
    </row>
    <row r="16" ht="12.75" customHeight="1" spans="1:10">
      <c r="A16" s="17"/>
      <c r="B16" s="18"/>
      <c r="C16" s="46"/>
      <c r="D16" s="20"/>
      <c r="E16" s="20"/>
      <c r="F16" s="20"/>
      <c r="G16" s="20"/>
      <c r="H16" s="20"/>
      <c r="I16" s="18"/>
      <c r="J16" s="6"/>
    </row>
    <row r="17" ht="12.75" customHeight="1" spans="1:10">
      <c r="A17" s="17"/>
      <c r="B17" s="18"/>
      <c r="C17" s="46"/>
      <c r="D17" s="20"/>
      <c r="E17" s="20"/>
      <c r="F17" s="20"/>
      <c r="G17" s="20"/>
      <c r="H17" s="20"/>
      <c r="I17" s="18"/>
      <c r="J17" s="6"/>
    </row>
    <row r="18" ht="12.75" customHeight="1" spans="1:10">
      <c r="A18" s="17"/>
      <c r="B18" s="18"/>
      <c r="C18" s="46"/>
      <c r="D18" s="20"/>
      <c r="E18" s="20"/>
      <c r="F18" s="20"/>
      <c r="G18" s="20"/>
      <c r="H18" s="20"/>
      <c r="I18" s="18"/>
      <c r="J18" s="6"/>
    </row>
    <row r="19" ht="12.75" customHeight="1" spans="1:10">
      <c r="A19" s="17" t="str">
        <f t="shared" ref="A19" si="1">IF(B19="","",ROW()-6)</f>
        <v/>
      </c>
      <c r="B19" s="18"/>
      <c r="C19" s="46"/>
      <c r="D19" s="20"/>
      <c r="E19" s="20"/>
      <c r="F19" s="20"/>
      <c r="G19" s="20"/>
      <c r="H19" s="20"/>
      <c r="I19" s="18"/>
      <c r="J19" s="6"/>
    </row>
    <row r="20" customHeight="1" spans="1:9">
      <c r="A20" s="21" t="s">
        <v>1371</v>
      </c>
      <c r="B20" s="22"/>
      <c r="C20" s="21"/>
      <c r="D20" s="21"/>
      <c r="E20" s="21"/>
      <c r="F20" s="28">
        <f>SUM(F7:F19)</f>
        <v>0</v>
      </c>
      <c r="G20" s="28">
        <f>SUM(G7:G19)</f>
        <v>0</v>
      </c>
      <c r="H20" s="28"/>
      <c r="I20" s="24"/>
    </row>
    <row r="21" customHeight="1" spans="1:10">
      <c r="A21" s="7" t="str">
        <f>基本信息输入表!$K$6&amp;"填表人："&amp;基本信息输入表!$M$86</f>
        <v>产权持有单位填表人：刘亚鑫</v>
      </c>
      <c r="G21" s="7" t="str">
        <f>"评估人员："&amp;基本信息输入表!$Q$86</f>
        <v>评估人员：王庆国</v>
      </c>
      <c r="J21" s="7" t="s">
        <v>1347</v>
      </c>
    </row>
    <row r="22" customHeight="1" spans="1:1">
      <c r="A22" s="7" t="str">
        <f>"填表日期："&amp;YEAR(基本信息输入表!$O$86)&amp;"年"&amp;MONTH(基本信息输入表!$O$86)&amp;"月"&amp;DAY(基本信息输入表!$O$86)&amp;"日"</f>
        <v>填表日期：2025年2月22日</v>
      </c>
    </row>
  </sheetData>
  <mergeCells count="4">
    <mergeCell ref="A2:I2"/>
    <mergeCell ref="A3:I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2"/>
  <sheetViews>
    <sheetView showGridLines="0" topLeftCell="S1" workbookViewId="0">
      <selection activeCell="U622" sqref="U622"/>
    </sheetView>
  </sheetViews>
  <sheetFormatPr defaultColWidth="9" defaultRowHeight="15.75" customHeight="1"/>
  <cols>
    <col min="1" max="1" width="6.5" style="7" customWidth="1"/>
    <col min="2" max="2" width="22" style="7" customWidth="1"/>
    <col min="3" max="6" width="12.2" style="7" customWidth="1"/>
    <col min="7" max="7" width="11.7" style="7" customWidth="1"/>
    <col min="8" max="8" width="16.7" style="7" customWidth="1"/>
    <col min="9" max="9" width="10.7" style="7" customWidth="1"/>
    <col min="10" max="10" width="10.2" style="7" customWidth="1"/>
    <col min="11" max="11" width="18.2" style="7" customWidth="1"/>
    <col min="12" max="12" width="16.5" style="7" customWidth="1"/>
    <col min="13" max="13" width="14.7" style="7" customWidth="1"/>
    <col min="14" max="15" width="10.7" style="7" customWidth="1"/>
    <col min="16" max="16" width="9.7" style="7" customWidth="1"/>
    <col min="17" max="17" width="13.7" style="7" customWidth="1"/>
    <col min="18" max="18" width="12.2" style="7" customWidth="1"/>
    <col min="19" max="19" width="11.5" style="7" customWidth="1"/>
    <col min="20" max="20" width="21.2" style="7" customWidth="1"/>
    <col min="21" max="23" width="9.7" style="7" customWidth="1"/>
    <col min="24" max="24" width="13.5" style="7" customWidth="1"/>
    <col min="25" max="26" width="9.7" style="7" customWidth="1"/>
    <col min="27" max="27" width="4.7" style="7" customWidth="1"/>
    <col min="28" max="28" width="11" style="7" customWidth="1"/>
    <col min="29" max="29" width="8" style="7" customWidth="1"/>
    <col min="30" max="30" width="15.7" style="7" customWidth="1"/>
    <col min="31" max="31" width="9.7" style="7" customWidth="1"/>
    <col min="32" max="33" width="9" style="7" customWidth="1"/>
    <col min="34" max="16384" width="9" style="7"/>
  </cols>
  <sheetData>
    <row r="1" customHeight="1" spans="1:1">
      <c r="A1" s="8" t="s">
        <v>0</v>
      </c>
    </row>
    <row r="2" s="5" customFormat="1" ht="30" customHeight="1" spans="1:1">
      <c r="A2" s="9" t="s">
        <v>1757</v>
      </c>
    </row>
    <row r="3" customHeight="1" spans="1:1">
      <c r="A3" s="6" t="str">
        <f>"评估基准日："&amp;TEXT(基本信息输入表!M7,"yyyy年mm月dd日")</f>
        <v>评估基准日：2025年02月20日</v>
      </c>
    </row>
    <row r="4" ht="14.25" customHeight="1" spans="1:3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11" t="s">
        <v>1758</v>
      </c>
    </row>
    <row r="5" customHeight="1" spans="1:31">
      <c r="A5" s="51" t="str">
        <f>基本信息输入表!K6&amp;"："&amp;基本信息输入表!M6</f>
        <v>产权持有单位：中国石油天然气股份有限公司塔里木油田分公司塔西南勘探开发公司</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E5" s="11" t="s">
        <v>1326</v>
      </c>
    </row>
    <row r="6" s="6" customFormat="1" customHeight="1" spans="1:32">
      <c r="A6" s="33" t="s">
        <v>4</v>
      </c>
      <c r="B6" s="33" t="s">
        <v>903</v>
      </c>
      <c r="C6" s="33" t="s">
        <v>904</v>
      </c>
      <c r="D6" s="33" t="s">
        <v>780</v>
      </c>
      <c r="E6" s="33" t="s">
        <v>905</v>
      </c>
      <c r="F6" s="33" t="s">
        <v>906</v>
      </c>
      <c r="G6" s="52" t="s">
        <v>1759</v>
      </c>
      <c r="H6" s="52" t="s">
        <v>1760</v>
      </c>
      <c r="I6" s="56" t="s">
        <v>1761</v>
      </c>
      <c r="J6" s="57" t="s">
        <v>1762</v>
      </c>
      <c r="K6" s="52" t="s">
        <v>1763</v>
      </c>
      <c r="L6" s="56" t="s">
        <v>1756</v>
      </c>
      <c r="M6" s="56" t="s">
        <v>1764</v>
      </c>
      <c r="N6" s="58" t="s">
        <v>1765</v>
      </c>
      <c r="O6" s="58"/>
      <c r="P6" s="58"/>
      <c r="Q6" s="58"/>
      <c r="R6" s="58"/>
      <c r="S6" s="58"/>
      <c r="T6" s="58" t="s">
        <v>1766</v>
      </c>
      <c r="U6" s="58"/>
      <c r="V6" s="58"/>
      <c r="W6" s="58"/>
      <c r="X6" s="58" t="s">
        <v>1767</v>
      </c>
      <c r="Y6" s="58"/>
      <c r="Z6" s="58"/>
      <c r="AA6" s="33" t="s">
        <v>1768</v>
      </c>
      <c r="AB6" s="33" t="s">
        <v>1338</v>
      </c>
      <c r="AC6" s="33" t="s">
        <v>6</v>
      </c>
      <c r="AD6" s="33" t="s">
        <v>7</v>
      </c>
      <c r="AE6" s="33" t="s">
        <v>176</v>
      </c>
      <c r="AF6" s="6" t="s">
        <v>1343</v>
      </c>
    </row>
    <row r="7" s="6" customFormat="1" ht="31.95" customHeight="1" spans="1:31">
      <c r="A7" s="33"/>
      <c r="B7" s="33"/>
      <c r="C7" s="33"/>
      <c r="D7" s="33"/>
      <c r="E7" s="33"/>
      <c r="F7" s="33"/>
      <c r="G7" s="52"/>
      <c r="H7" s="52"/>
      <c r="I7" s="56"/>
      <c r="J7" s="57"/>
      <c r="K7" s="52"/>
      <c r="L7" s="56"/>
      <c r="M7" s="56"/>
      <c r="N7" s="58" t="s">
        <v>1769</v>
      </c>
      <c r="O7" s="58" t="s">
        <v>1770</v>
      </c>
      <c r="P7" s="58" t="s">
        <v>1771</v>
      </c>
      <c r="Q7" s="58" t="s">
        <v>1772</v>
      </c>
      <c r="R7" s="58" t="s">
        <v>1773</v>
      </c>
      <c r="S7" s="58" t="s">
        <v>1774</v>
      </c>
      <c r="T7" s="58" t="s">
        <v>1775</v>
      </c>
      <c r="U7" s="58" t="s">
        <v>1776</v>
      </c>
      <c r="V7" s="58" t="s">
        <v>1777</v>
      </c>
      <c r="W7" s="58" t="s">
        <v>1778</v>
      </c>
      <c r="X7" s="58" t="s">
        <v>1779</v>
      </c>
      <c r="Y7" s="58" t="s">
        <v>1780</v>
      </c>
      <c r="Z7" s="58" t="s">
        <v>1781</v>
      </c>
      <c r="AA7" s="33"/>
      <c r="AB7" s="33"/>
      <c r="AC7" s="33"/>
      <c r="AD7" s="33"/>
      <c r="AE7" s="33"/>
    </row>
    <row r="8" spans="1:32">
      <c r="A8" s="17" t="str">
        <f t="shared" ref="A8" si="0">IF(B8="","",ROW()-6)</f>
        <v/>
      </c>
      <c r="B8" s="18"/>
      <c r="C8" s="18"/>
      <c r="D8" s="34"/>
      <c r="E8" s="53"/>
      <c r="F8" s="53"/>
      <c r="G8" s="36"/>
      <c r="H8" s="20"/>
      <c r="I8" s="20"/>
      <c r="J8" s="20"/>
      <c r="K8" s="20"/>
      <c r="L8" s="20"/>
      <c r="M8" s="18"/>
      <c r="N8" s="18"/>
      <c r="O8" s="18"/>
      <c r="P8" s="20"/>
      <c r="Q8" s="20"/>
      <c r="R8" s="20"/>
      <c r="S8" s="20"/>
      <c r="T8" s="18"/>
      <c r="U8" s="53"/>
      <c r="V8" s="53"/>
      <c r="W8" s="53"/>
      <c r="X8" s="18"/>
      <c r="Y8" s="53"/>
      <c r="Z8" s="53"/>
      <c r="AA8" s="60"/>
      <c r="AB8" s="47"/>
      <c r="AC8" s="20"/>
      <c r="AD8" s="20"/>
      <c r="AE8" s="18"/>
      <c r="AF8" s="6"/>
    </row>
    <row r="9" spans="1:32">
      <c r="A9" s="17"/>
      <c r="B9" s="18"/>
      <c r="C9" s="18"/>
      <c r="D9" s="34"/>
      <c r="E9" s="53"/>
      <c r="F9" s="53"/>
      <c r="G9" s="36"/>
      <c r="H9" s="20"/>
      <c r="I9" s="20"/>
      <c r="J9" s="20"/>
      <c r="K9" s="20"/>
      <c r="L9" s="20"/>
      <c r="M9" s="18"/>
      <c r="N9" s="18"/>
      <c r="O9" s="18"/>
      <c r="P9" s="20"/>
      <c r="Q9" s="20"/>
      <c r="R9" s="20"/>
      <c r="S9" s="20"/>
      <c r="T9" s="18"/>
      <c r="U9" s="53"/>
      <c r="V9" s="53"/>
      <c r="W9" s="53"/>
      <c r="X9" s="18"/>
      <c r="Y9" s="53"/>
      <c r="Z9" s="53"/>
      <c r="AA9" s="60"/>
      <c r="AB9" s="47"/>
      <c r="AC9" s="20"/>
      <c r="AD9" s="20"/>
      <c r="AE9" s="18"/>
      <c r="AF9" s="6"/>
    </row>
    <row r="10" spans="1:32">
      <c r="A10" s="17"/>
      <c r="B10" s="18"/>
      <c r="C10" s="18"/>
      <c r="D10" s="34"/>
      <c r="E10" s="53"/>
      <c r="F10" s="53"/>
      <c r="G10" s="36"/>
      <c r="H10" s="20"/>
      <c r="I10" s="20"/>
      <c r="J10" s="20"/>
      <c r="K10" s="20"/>
      <c r="L10" s="20"/>
      <c r="M10" s="18"/>
      <c r="N10" s="18"/>
      <c r="O10" s="18"/>
      <c r="P10" s="20"/>
      <c r="Q10" s="20"/>
      <c r="R10" s="20"/>
      <c r="S10" s="20"/>
      <c r="T10" s="18"/>
      <c r="U10" s="53"/>
      <c r="V10" s="53"/>
      <c r="W10" s="53"/>
      <c r="X10" s="18"/>
      <c r="Y10" s="53"/>
      <c r="Z10" s="53"/>
      <c r="AA10" s="60"/>
      <c r="AB10" s="47"/>
      <c r="AC10" s="20"/>
      <c r="AD10" s="20"/>
      <c r="AE10" s="18"/>
      <c r="AF10" s="6"/>
    </row>
    <row r="11" spans="1:32">
      <c r="A11" s="17"/>
      <c r="B11" s="18"/>
      <c r="C11" s="18"/>
      <c r="D11" s="34"/>
      <c r="E11" s="53"/>
      <c r="F11" s="53"/>
      <c r="G11" s="36"/>
      <c r="H11" s="20"/>
      <c r="I11" s="20"/>
      <c r="J11" s="20"/>
      <c r="K11" s="20"/>
      <c r="L11" s="20"/>
      <c r="M11" s="18"/>
      <c r="N11" s="18"/>
      <c r="O11" s="18"/>
      <c r="P11" s="20"/>
      <c r="Q11" s="20"/>
      <c r="R11" s="20"/>
      <c r="S11" s="20"/>
      <c r="T11" s="18"/>
      <c r="U11" s="53"/>
      <c r="V11" s="53"/>
      <c r="W11" s="53"/>
      <c r="X11" s="18"/>
      <c r="Y11" s="53"/>
      <c r="Z11" s="53"/>
      <c r="AA11" s="60"/>
      <c r="AB11" s="47"/>
      <c r="AC11" s="20"/>
      <c r="AD11" s="20"/>
      <c r="AE11" s="18"/>
      <c r="AF11" s="6"/>
    </row>
    <row r="12" spans="1:32">
      <c r="A12" s="17"/>
      <c r="B12" s="18"/>
      <c r="C12" s="18"/>
      <c r="D12" s="34"/>
      <c r="E12" s="53"/>
      <c r="F12" s="53"/>
      <c r="G12" s="36"/>
      <c r="H12" s="20"/>
      <c r="I12" s="20"/>
      <c r="J12" s="20"/>
      <c r="K12" s="20"/>
      <c r="L12" s="20"/>
      <c r="M12" s="18"/>
      <c r="N12" s="18"/>
      <c r="O12" s="18"/>
      <c r="P12" s="20"/>
      <c r="Q12" s="20"/>
      <c r="R12" s="20"/>
      <c r="S12" s="20"/>
      <c r="T12" s="18"/>
      <c r="U12" s="53"/>
      <c r="V12" s="53"/>
      <c r="W12" s="53"/>
      <c r="X12" s="18"/>
      <c r="Y12" s="53"/>
      <c r="Z12" s="53"/>
      <c r="AA12" s="60"/>
      <c r="AB12" s="47"/>
      <c r="AC12" s="20"/>
      <c r="AD12" s="20"/>
      <c r="AE12" s="18"/>
      <c r="AF12" s="6"/>
    </row>
    <row r="13" spans="1:32">
      <c r="A13" s="17"/>
      <c r="B13" s="18"/>
      <c r="C13" s="18"/>
      <c r="D13" s="34"/>
      <c r="E13" s="53"/>
      <c r="F13" s="53"/>
      <c r="G13" s="36"/>
      <c r="H13" s="20"/>
      <c r="I13" s="20"/>
      <c r="J13" s="20"/>
      <c r="K13" s="20"/>
      <c r="L13" s="20"/>
      <c r="M13" s="18"/>
      <c r="N13" s="18"/>
      <c r="O13" s="18"/>
      <c r="P13" s="20"/>
      <c r="Q13" s="20"/>
      <c r="R13" s="20"/>
      <c r="S13" s="20"/>
      <c r="T13" s="18"/>
      <c r="U13" s="53"/>
      <c r="V13" s="53"/>
      <c r="W13" s="53"/>
      <c r="X13" s="18"/>
      <c r="Y13" s="53"/>
      <c r="Z13" s="53"/>
      <c r="AA13" s="60"/>
      <c r="AB13" s="47"/>
      <c r="AC13" s="20"/>
      <c r="AD13" s="20"/>
      <c r="AE13" s="18"/>
      <c r="AF13" s="6"/>
    </row>
    <row r="14" spans="1:32">
      <c r="A14" s="17"/>
      <c r="B14" s="18"/>
      <c r="C14" s="18"/>
      <c r="D14" s="34"/>
      <c r="E14" s="53"/>
      <c r="F14" s="53"/>
      <c r="G14" s="36"/>
      <c r="H14" s="20"/>
      <c r="I14" s="20"/>
      <c r="J14" s="20"/>
      <c r="K14" s="20"/>
      <c r="L14" s="20"/>
      <c r="M14" s="18"/>
      <c r="N14" s="18"/>
      <c r="O14" s="18"/>
      <c r="P14" s="20"/>
      <c r="Q14" s="20"/>
      <c r="R14" s="20"/>
      <c r="S14" s="20"/>
      <c r="T14" s="18"/>
      <c r="U14" s="53"/>
      <c r="V14" s="53"/>
      <c r="W14" s="53"/>
      <c r="X14" s="18"/>
      <c r="Y14" s="53"/>
      <c r="Z14" s="53"/>
      <c r="AA14" s="60"/>
      <c r="AB14" s="47"/>
      <c r="AC14" s="20"/>
      <c r="AD14" s="20"/>
      <c r="AE14" s="18"/>
      <c r="AF14" s="6"/>
    </row>
    <row r="15" spans="1:32">
      <c r="A15" s="17"/>
      <c r="B15" s="18"/>
      <c r="C15" s="18"/>
      <c r="D15" s="34"/>
      <c r="E15" s="53"/>
      <c r="F15" s="53"/>
      <c r="G15" s="36"/>
      <c r="H15" s="20"/>
      <c r="I15" s="20"/>
      <c r="J15" s="20"/>
      <c r="K15" s="20"/>
      <c r="L15" s="20"/>
      <c r="M15" s="18"/>
      <c r="N15" s="18"/>
      <c r="O15" s="18"/>
      <c r="P15" s="20"/>
      <c r="Q15" s="20"/>
      <c r="R15" s="20"/>
      <c r="S15" s="20"/>
      <c r="T15" s="18"/>
      <c r="U15" s="53"/>
      <c r="V15" s="53"/>
      <c r="W15" s="53"/>
      <c r="X15" s="18"/>
      <c r="Y15" s="53"/>
      <c r="Z15" s="53"/>
      <c r="AA15" s="60"/>
      <c r="AB15" s="47"/>
      <c r="AC15" s="20"/>
      <c r="AD15" s="20"/>
      <c r="AE15" s="18"/>
      <c r="AF15" s="6"/>
    </row>
    <row r="16" spans="1:32">
      <c r="A16" s="17"/>
      <c r="B16" s="18"/>
      <c r="C16" s="18"/>
      <c r="D16" s="34"/>
      <c r="E16" s="53"/>
      <c r="F16" s="53"/>
      <c r="G16" s="36"/>
      <c r="H16" s="20"/>
      <c r="I16" s="20"/>
      <c r="J16" s="20"/>
      <c r="K16" s="20"/>
      <c r="L16" s="20"/>
      <c r="M16" s="18"/>
      <c r="N16" s="18"/>
      <c r="O16" s="18"/>
      <c r="P16" s="20"/>
      <c r="Q16" s="20"/>
      <c r="R16" s="20"/>
      <c r="S16" s="20"/>
      <c r="T16" s="18"/>
      <c r="U16" s="53"/>
      <c r="V16" s="53"/>
      <c r="W16" s="53"/>
      <c r="X16" s="18"/>
      <c r="Y16" s="53"/>
      <c r="Z16" s="53"/>
      <c r="AA16" s="60"/>
      <c r="AB16" s="47"/>
      <c r="AC16" s="20"/>
      <c r="AD16" s="20"/>
      <c r="AE16" s="18"/>
      <c r="AF16" s="6"/>
    </row>
    <row r="17" spans="1:32">
      <c r="A17" s="17"/>
      <c r="B17" s="18"/>
      <c r="C17" s="18"/>
      <c r="D17" s="34"/>
      <c r="E17" s="53"/>
      <c r="F17" s="53"/>
      <c r="G17" s="36"/>
      <c r="H17" s="20"/>
      <c r="I17" s="20"/>
      <c r="J17" s="20"/>
      <c r="K17" s="20"/>
      <c r="L17" s="20"/>
      <c r="M17" s="18"/>
      <c r="N17" s="18"/>
      <c r="O17" s="18"/>
      <c r="P17" s="20"/>
      <c r="Q17" s="20"/>
      <c r="R17" s="20"/>
      <c r="S17" s="20"/>
      <c r="T17" s="18"/>
      <c r="U17" s="53"/>
      <c r="V17" s="53"/>
      <c r="W17" s="53"/>
      <c r="X17" s="18"/>
      <c r="Y17" s="53"/>
      <c r="Z17" s="53"/>
      <c r="AA17" s="60"/>
      <c r="AB17" s="47"/>
      <c r="AC17" s="20"/>
      <c r="AD17" s="20"/>
      <c r="AE17" s="18"/>
      <c r="AF17" s="6"/>
    </row>
    <row r="18" spans="1:32">
      <c r="A18" s="17"/>
      <c r="B18" s="18"/>
      <c r="C18" s="18"/>
      <c r="D18" s="34"/>
      <c r="E18" s="53"/>
      <c r="F18" s="53"/>
      <c r="G18" s="36"/>
      <c r="H18" s="20"/>
      <c r="I18" s="20"/>
      <c r="J18" s="20"/>
      <c r="K18" s="20"/>
      <c r="L18" s="20"/>
      <c r="M18" s="18"/>
      <c r="N18" s="18"/>
      <c r="O18" s="18"/>
      <c r="P18" s="20"/>
      <c r="Q18" s="20"/>
      <c r="R18" s="20"/>
      <c r="S18" s="20"/>
      <c r="T18" s="18"/>
      <c r="U18" s="53"/>
      <c r="V18" s="53"/>
      <c r="W18" s="53"/>
      <c r="X18" s="18"/>
      <c r="Y18" s="53"/>
      <c r="Z18" s="53"/>
      <c r="AA18" s="60"/>
      <c r="AB18" s="47"/>
      <c r="AC18" s="20"/>
      <c r="AD18" s="20"/>
      <c r="AE18" s="18"/>
      <c r="AF18" s="6"/>
    </row>
    <row r="19" spans="1:32">
      <c r="A19" s="17" t="str">
        <f t="shared" ref="A19" si="1">IF(B19="","",ROW()-6)</f>
        <v/>
      </c>
      <c r="B19" s="18"/>
      <c r="C19" s="18"/>
      <c r="D19" s="34"/>
      <c r="E19" s="53"/>
      <c r="F19" s="53"/>
      <c r="G19" s="36"/>
      <c r="H19" s="20"/>
      <c r="I19" s="20"/>
      <c r="J19" s="20"/>
      <c r="K19" s="20"/>
      <c r="L19" s="20"/>
      <c r="M19" s="18"/>
      <c r="N19" s="18"/>
      <c r="O19" s="18"/>
      <c r="P19" s="20"/>
      <c r="Q19" s="20"/>
      <c r="R19" s="20"/>
      <c r="S19" s="20"/>
      <c r="T19" s="18"/>
      <c r="U19" s="53"/>
      <c r="V19" s="53"/>
      <c r="W19" s="53"/>
      <c r="X19" s="18"/>
      <c r="Y19" s="53"/>
      <c r="Z19" s="53"/>
      <c r="AA19" s="60"/>
      <c r="AB19" s="47"/>
      <c r="AC19" s="20"/>
      <c r="AD19" s="20"/>
      <c r="AE19" s="18"/>
      <c r="AF19" s="6"/>
    </row>
    <row r="20" spans="1:31">
      <c r="A20" s="33" t="s">
        <v>1371</v>
      </c>
      <c r="B20" s="54"/>
      <c r="C20" s="54"/>
      <c r="D20" s="54"/>
      <c r="E20" s="55"/>
      <c r="F20" s="55"/>
      <c r="G20" s="36"/>
      <c r="H20" s="20"/>
      <c r="I20" s="20"/>
      <c r="J20" s="20"/>
      <c r="K20" s="20"/>
      <c r="L20" s="20"/>
      <c r="M20" s="59"/>
      <c r="N20" s="54"/>
      <c r="O20" s="59"/>
      <c r="P20" s="20"/>
      <c r="Q20" s="20"/>
      <c r="R20" s="20"/>
      <c r="S20" s="20"/>
      <c r="T20" s="54"/>
      <c r="U20" s="39"/>
      <c r="V20" s="39"/>
      <c r="W20" s="39"/>
      <c r="X20" s="54"/>
      <c r="Y20" s="55"/>
      <c r="Z20" s="39"/>
      <c r="AA20" s="61"/>
      <c r="AB20" s="39"/>
      <c r="AC20" s="40">
        <f>SUM(AC8:AC19)</f>
        <v>0</v>
      </c>
      <c r="AD20" s="40">
        <f>SUM(AD8:AD19)</f>
        <v>0</v>
      </c>
      <c r="AE20" s="39"/>
    </row>
    <row r="21" customHeight="1" spans="1:32">
      <c r="A21" s="7" t="str">
        <f>基本信息输入表!$K$6&amp;"填表人："&amp;基本信息输入表!$M$87</f>
        <v>产权持有单位填表人：刘亚鑫</v>
      </c>
      <c r="AD21" s="7" t="str">
        <f>"评估人员："&amp;基本信息输入表!$Q$87</f>
        <v>评估人员：王庆国</v>
      </c>
      <c r="AF21" s="7" t="s">
        <v>1347</v>
      </c>
    </row>
    <row r="22" customHeight="1" spans="1:1">
      <c r="A22" s="7" t="str">
        <f>"填表日期："&amp;YEAR(基本信息输入表!$O$87)&amp;"年"&amp;MONTH(基本信息输入表!$O$87)&amp;"月"&amp;DAY(基本信息输入表!$O$87)&amp;"日"</f>
        <v>填表日期：2025年2月22日</v>
      </c>
    </row>
  </sheetData>
  <mergeCells count="25">
    <mergeCell ref="A2:AE2"/>
    <mergeCell ref="A3:AE3"/>
    <mergeCell ref="A5:AB5"/>
    <mergeCell ref="N6:S6"/>
    <mergeCell ref="T6:W6"/>
    <mergeCell ref="X6:Z6"/>
    <mergeCell ref="A20:B20"/>
    <mergeCell ref="A6:A7"/>
    <mergeCell ref="B6:B7"/>
    <mergeCell ref="C6:C7"/>
    <mergeCell ref="D6:D7"/>
    <mergeCell ref="E6:E7"/>
    <mergeCell ref="F6:F7"/>
    <mergeCell ref="G6:G7"/>
    <mergeCell ref="H6:H7"/>
    <mergeCell ref="I6:I7"/>
    <mergeCell ref="J6:J7"/>
    <mergeCell ref="K6:K7"/>
    <mergeCell ref="L6:L7"/>
    <mergeCell ref="M6:M7"/>
    <mergeCell ref="AA6:AA7"/>
    <mergeCell ref="AB6:AB7"/>
    <mergeCell ref="AC6:AC7"/>
    <mergeCell ref="AD6:AD7"/>
    <mergeCell ref="AE6:AE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30"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workbookViewId="0">
      <selection activeCell="U622" sqref="U622"/>
    </sheetView>
  </sheetViews>
  <sheetFormatPr defaultColWidth="9" defaultRowHeight="15.75" customHeight="1"/>
  <cols>
    <col min="1" max="1" width="6.2" style="7" customWidth="1"/>
    <col min="2" max="2" width="23.2" style="7" customWidth="1"/>
    <col min="3" max="3" width="11" style="7" customWidth="1"/>
    <col min="4" max="4" width="11.7" style="7" customWidth="1"/>
    <col min="5" max="5" width="10" style="7" customWidth="1"/>
    <col min="6" max="7" width="15.7" style="7" customWidth="1"/>
    <col min="8" max="8" width="16.2" style="7" customWidth="1"/>
    <col min="9" max="10" width="9" style="7" customWidth="1"/>
    <col min="11" max="16384" width="9" style="7"/>
  </cols>
  <sheetData>
    <row r="1" customHeight="1" spans="1:1">
      <c r="A1" s="8" t="s">
        <v>0</v>
      </c>
    </row>
    <row r="2" s="5" customFormat="1" ht="30" customHeight="1" spans="1:10">
      <c r="A2" s="9" t="s">
        <v>1782</v>
      </c>
      <c r="I2" s="7"/>
      <c r="J2" s="7"/>
    </row>
    <row r="3" customHeight="1" spans="1:1">
      <c r="A3" s="6" t="str">
        <f>"评估基准日："&amp;TEXT(基本信息输入表!M7,"yyyy年mm月dd日")</f>
        <v>评估基准日：2025年02月20日</v>
      </c>
    </row>
    <row r="4" ht="14.25" customHeight="1" spans="1:8">
      <c r="A4" s="6"/>
      <c r="B4" s="6"/>
      <c r="C4" s="6"/>
      <c r="D4" s="6"/>
      <c r="E4" s="6"/>
      <c r="F4" s="6"/>
      <c r="G4" s="6"/>
      <c r="H4" s="11" t="s">
        <v>1783</v>
      </c>
    </row>
    <row r="5" customHeight="1" spans="1:8">
      <c r="A5" s="12" t="str">
        <f>基本信息输入表!K6&amp;"："&amp;基本信息输入表!M6</f>
        <v>产权持有单位：中国石油天然气股份有限公司塔里木油田分公司塔西南勘探开发公司</v>
      </c>
      <c r="B5" s="13"/>
      <c r="C5" s="13"/>
      <c r="H5" s="11" t="s">
        <v>1326</v>
      </c>
    </row>
    <row r="6" s="6" customFormat="1" customHeight="1" spans="1:10">
      <c r="A6" s="15" t="s">
        <v>4</v>
      </c>
      <c r="B6" s="15" t="s">
        <v>910</v>
      </c>
      <c r="C6" s="15" t="s">
        <v>937</v>
      </c>
      <c r="D6" s="15" t="s">
        <v>1748</v>
      </c>
      <c r="E6" s="15" t="s">
        <v>885</v>
      </c>
      <c r="F6" s="50" t="s">
        <v>766</v>
      </c>
      <c r="G6" s="15" t="s">
        <v>7</v>
      </c>
      <c r="H6" s="15" t="s">
        <v>176</v>
      </c>
      <c r="I6" s="6" t="s">
        <v>1343</v>
      </c>
      <c r="J6" s="7"/>
    </row>
    <row r="7" ht="12.75" customHeight="1" spans="1:9">
      <c r="A7" s="17" t="str">
        <f t="shared" ref="A7" si="0">IF(B7="","",ROW()-6)</f>
        <v/>
      </c>
      <c r="B7" s="18"/>
      <c r="C7" s="19"/>
      <c r="D7" s="19"/>
      <c r="E7" s="36"/>
      <c r="F7" s="20"/>
      <c r="G7" s="20"/>
      <c r="H7" s="18"/>
      <c r="I7" s="6"/>
    </row>
    <row r="8" ht="12.75" customHeight="1" spans="1:9">
      <c r="A8" s="17"/>
      <c r="B8" s="18"/>
      <c r="C8" s="19"/>
      <c r="D8" s="19"/>
      <c r="E8" s="36"/>
      <c r="F8" s="20"/>
      <c r="G8" s="20"/>
      <c r="H8" s="18"/>
      <c r="I8" s="6"/>
    </row>
    <row r="9" ht="12.75" customHeight="1" spans="1:9">
      <c r="A9" s="17"/>
      <c r="B9" s="18"/>
      <c r="C9" s="19"/>
      <c r="D9" s="19"/>
      <c r="E9" s="36"/>
      <c r="F9" s="20"/>
      <c r="G9" s="20"/>
      <c r="H9" s="18"/>
      <c r="I9" s="6"/>
    </row>
    <row r="10" ht="12.75" customHeight="1" spans="1:9">
      <c r="A10" s="17"/>
      <c r="B10" s="18"/>
      <c r="C10" s="19"/>
      <c r="D10" s="19"/>
      <c r="E10" s="36"/>
      <c r="F10" s="20"/>
      <c r="G10" s="20"/>
      <c r="H10" s="18"/>
      <c r="I10" s="6"/>
    </row>
    <row r="11" ht="12.75" customHeight="1" spans="1:9">
      <c r="A11" s="17"/>
      <c r="B11" s="18"/>
      <c r="C11" s="19"/>
      <c r="D11" s="19"/>
      <c r="E11" s="36"/>
      <c r="F11" s="20"/>
      <c r="G11" s="20"/>
      <c r="H11" s="18"/>
      <c r="I11" s="6"/>
    </row>
    <row r="12" ht="12.75" customHeight="1" spans="1:9">
      <c r="A12" s="17"/>
      <c r="B12" s="18"/>
      <c r="C12" s="19"/>
      <c r="D12" s="19"/>
      <c r="E12" s="36"/>
      <c r="F12" s="20"/>
      <c r="G12" s="20"/>
      <c r="H12" s="18"/>
      <c r="I12" s="6"/>
    </row>
    <row r="13" ht="12.75" customHeight="1" spans="1:9">
      <c r="A13" s="17"/>
      <c r="B13" s="18"/>
      <c r="C13" s="19"/>
      <c r="D13" s="19"/>
      <c r="E13" s="36"/>
      <c r="F13" s="20"/>
      <c r="G13" s="20"/>
      <c r="H13" s="18"/>
      <c r="I13" s="6"/>
    </row>
    <row r="14" ht="12.75" customHeight="1" spans="1:9">
      <c r="A14" s="17"/>
      <c r="B14" s="18"/>
      <c r="C14" s="19"/>
      <c r="D14" s="19"/>
      <c r="E14" s="36"/>
      <c r="F14" s="20"/>
      <c r="G14" s="20"/>
      <c r="H14" s="18"/>
      <c r="I14" s="6"/>
    </row>
    <row r="15" ht="12.75" customHeight="1" spans="1:9">
      <c r="A15" s="17"/>
      <c r="B15" s="18"/>
      <c r="C15" s="19"/>
      <c r="D15" s="19"/>
      <c r="E15" s="36"/>
      <c r="F15" s="20"/>
      <c r="G15" s="20"/>
      <c r="H15" s="18"/>
      <c r="I15" s="6"/>
    </row>
    <row r="16" ht="12.75" customHeight="1" spans="1:9">
      <c r="A16" s="17"/>
      <c r="B16" s="18"/>
      <c r="C16" s="19"/>
      <c r="D16" s="19"/>
      <c r="E16" s="36"/>
      <c r="F16" s="20"/>
      <c r="G16" s="20"/>
      <c r="H16" s="18"/>
      <c r="I16" s="6"/>
    </row>
    <row r="17" ht="12.75" customHeight="1" spans="1:9">
      <c r="A17" s="17"/>
      <c r="B17" s="18"/>
      <c r="C17" s="19"/>
      <c r="D17" s="19"/>
      <c r="E17" s="36"/>
      <c r="F17" s="20"/>
      <c r="G17" s="20"/>
      <c r="H17" s="18"/>
      <c r="I17" s="6"/>
    </row>
    <row r="18" ht="12.75" customHeight="1" spans="1:9">
      <c r="A18" s="17"/>
      <c r="B18" s="18"/>
      <c r="C18" s="19"/>
      <c r="D18" s="19"/>
      <c r="E18" s="36"/>
      <c r="F18" s="20"/>
      <c r="G18" s="20"/>
      <c r="H18" s="18"/>
      <c r="I18" s="6"/>
    </row>
    <row r="19" ht="12.75" customHeight="1" spans="1:9">
      <c r="A19" s="17" t="str">
        <f t="shared" ref="A19" si="1">IF(B19="","",ROW()-6)</f>
        <v/>
      </c>
      <c r="B19" s="18"/>
      <c r="C19" s="19"/>
      <c r="D19" s="19"/>
      <c r="E19" s="36"/>
      <c r="F19" s="20"/>
      <c r="G19" s="20"/>
      <c r="H19" s="18"/>
      <c r="I19" s="6"/>
    </row>
    <row r="20" customHeight="1" spans="1:8">
      <c r="A20" s="21" t="s">
        <v>1371</v>
      </c>
      <c r="B20" s="22"/>
      <c r="C20" s="21"/>
      <c r="D20" s="21"/>
      <c r="E20" s="37"/>
      <c r="F20" s="28">
        <f>SUM(F7:F19)</f>
        <v>0</v>
      </c>
      <c r="G20" s="28">
        <f>SUM(G7:G19)</f>
        <v>0</v>
      </c>
      <c r="H20" s="24"/>
    </row>
    <row r="21" customHeight="1" spans="1:9">
      <c r="A21" s="7" t="str">
        <f>基本信息输入表!$K$6&amp;"填表人："&amp;基本信息输入表!$M$88</f>
        <v>产权持有单位填表人：刘亚鑫</v>
      </c>
      <c r="G21" s="7" t="str">
        <f>"评估人员："&amp;基本信息输入表!$Q$88</f>
        <v>评估人员：王庆国</v>
      </c>
      <c r="I21" s="7" t="s">
        <v>1347</v>
      </c>
    </row>
    <row r="22" customHeight="1" spans="1:1">
      <c r="A22" s="7" t="str">
        <f>"填表日期："&amp;YEAR(基本信息输入表!$O$88)&amp;"年"&amp;MONTH(基本信息输入表!$O$88)&amp;"月"&amp;DAY(基本信息输入表!$O$88)&amp;"日"</f>
        <v>填表日期：2025年2月22日</v>
      </c>
    </row>
  </sheetData>
  <mergeCells count="4">
    <mergeCell ref="A2:H2"/>
    <mergeCell ref="A3:H3"/>
    <mergeCell ref="A5:C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zoomScale="96" zoomScaleNormal="96" topLeftCell="A2" workbookViewId="0">
      <selection activeCell="U622" sqref="U622"/>
    </sheetView>
  </sheetViews>
  <sheetFormatPr defaultColWidth="9" defaultRowHeight="15.75" customHeight="1"/>
  <cols>
    <col min="1" max="1" width="4.2" style="7" customWidth="1"/>
    <col min="2" max="2" width="25.2" style="7" customWidth="1"/>
    <col min="3" max="3" width="11.7" style="7" customWidth="1"/>
    <col min="4" max="6" width="18.5" style="7" customWidth="1"/>
    <col min="7" max="8" width="15.7" style="7" customWidth="1"/>
    <col min="9" max="9" width="15.5" style="7" customWidth="1"/>
    <col min="10" max="11" width="9" style="7" customWidth="1"/>
    <col min="12" max="16384" width="9" style="7"/>
  </cols>
  <sheetData>
    <row r="1" customHeight="1" spans="1:1">
      <c r="A1" s="8" t="s">
        <v>0</v>
      </c>
    </row>
    <row r="2" s="5" customFormat="1" ht="30" customHeight="1" spans="1:1">
      <c r="A2" s="9" t="s">
        <v>1784</v>
      </c>
    </row>
    <row r="3" customHeight="1" spans="1:1">
      <c r="A3" s="6" t="str">
        <f>"评估基准日："&amp;TEXT(基本信息输入表!M7,"yyyy年mm月dd日")</f>
        <v>评估基准日：2025年02月20日</v>
      </c>
    </row>
    <row r="4" ht="14.25" customHeight="1" spans="1:9">
      <c r="A4" s="6"/>
      <c r="B4" s="6"/>
      <c r="C4" s="6"/>
      <c r="D4" s="6"/>
      <c r="E4" s="6"/>
      <c r="F4" s="6"/>
      <c r="G4" s="6"/>
      <c r="H4" s="6"/>
      <c r="I4" s="11" t="s">
        <v>1785</v>
      </c>
    </row>
    <row r="5" customHeight="1" spans="1:9">
      <c r="A5" s="12" t="str">
        <f>基本信息输入表!K6&amp;"："&amp;基本信息输入表!M6</f>
        <v>产权持有单位：中国石油天然气股份有限公司塔里木油田分公司塔西南勘探开发公司</v>
      </c>
      <c r="B5" s="13"/>
      <c r="C5" s="13"/>
      <c r="D5" s="13"/>
      <c r="E5" s="14"/>
      <c r="F5" s="14"/>
      <c r="I5" s="11" t="s">
        <v>1326</v>
      </c>
    </row>
    <row r="6" s="6" customFormat="1" customHeight="1" spans="1:10">
      <c r="A6" s="15" t="s">
        <v>4</v>
      </c>
      <c r="B6" s="15" t="s">
        <v>910</v>
      </c>
      <c r="C6" s="15" t="s">
        <v>937</v>
      </c>
      <c r="D6" s="15" t="s">
        <v>919</v>
      </c>
      <c r="E6" s="15" t="s">
        <v>849</v>
      </c>
      <c r="F6" s="15" t="s">
        <v>1750</v>
      </c>
      <c r="G6" s="16" t="s">
        <v>1786</v>
      </c>
      <c r="H6" s="15" t="s">
        <v>7</v>
      </c>
      <c r="I6" s="15" t="s">
        <v>176</v>
      </c>
      <c r="J6" s="6" t="s">
        <v>1343</v>
      </c>
    </row>
    <row r="7" ht="12.75" customHeight="1" spans="1:10">
      <c r="A7" s="17" t="str">
        <f t="shared" ref="A7" si="0">IF(B7="","",ROW()-6)</f>
        <v/>
      </c>
      <c r="B7" s="18"/>
      <c r="C7" s="19"/>
      <c r="D7" s="18"/>
      <c r="E7" s="18"/>
      <c r="F7" s="20"/>
      <c r="G7" s="20"/>
      <c r="H7" s="20"/>
      <c r="I7" s="18"/>
      <c r="J7" s="6"/>
    </row>
    <row r="8" ht="12.75" customHeight="1" spans="1:10">
      <c r="A8" s="17"/>
      <c r="B8" s="18"/>
      <c r="C8" s="19"/>
      <c r="D8" s="18"/>
      <c r="E8" s="18"/>
      <c r="F8" s="20"/>
      <c r="G8" s="20"/>
      <c r="H8" s="20"/>
      <c r="I8" s="18"/>
      <c r="J8" s="6"/>
    </row>
    <row r="9" ht="12.75" customHeight="1" spans="1:10">
      <c r="A9" s="17"/>
      <c r="B9" s="18"/>
      <c r="C9" s="19"/>
      <c r="D9" s="18"/>
      <c r="E9" s="18"/>
      <c r="F9" s="20"/>
      <c r="G9" s="20"/>
      <c r="H9" s="20"/>
      <c r="I9" s="18"/>
      <c r="J9" s="6"/>
    </row>
    <row r="10" ht="12.75" customHeight="1" spans="1:10">
      <c r="A10" s="17"/>
      <c r="B10" s="18"/>
      <c r="C10" s="19"/>
      <c r="D10" s="18"/>
      <c r="E10" s="18"/>
      <c r="F10" s="20"/>
      <c r="G10" s="20"/>
      <c r="H10" s="20"/>
      <c r="I10" s="18"/>
      <c r="J10" s="6"/>
    </row>
    <row r="11" ht="12.75" customHeight="1" spans="1:10">
      <c r="A11" s="17"/>
      <c r="B11" s="18"/>
      <c r="C11" s="19"/>
      <c r="D11" s="18"/>
      <c r="E11" s="18"/>
      <c r="F11" s="20"/>
      <c r="G11" s="20"/>
      <c r="H11" s="20"/>
      <c r="I11" s="18"/>
      <c r="J11" s="6"/>
    </row>
    <row r="12" ht="12.75" customHeight="1" spans="1:10">
      <c r="A12" s="17"/>
      <c r="B12" s="18"/>
      <c r="C12" s="19"/>
      <c r="D12" s="18"/>
      <c r="E12" s="18"/>
      <c r="F12" s="20"/>
      <c r="G12" s="20"/>
      <c r="H12" s="20"/>
      <c r="I12" s="18"/>
      <c r="J12" s="6"/>
    </row>
    <row r="13" ht="12.75" customHeight="1" spans="1:10">
      <c r="A13" s="17"/>
      <c r="B13" s="18"/>
      <c r="C13" s="19"/>
      <c r="D13" s="18"/>
      <c r="E13" s="18"/>
      <c r="F13" s="20"/>
      <c r="G13" s="20"/>
      <c r="H13" s="20"/>
      <c r="I13" s="18"/>
      <c r="J13" s="6"/>
    </row>
    <row r="14" ht="12.75" customHeight="1" spans="1:10">
      <c r="A14" s="17"/>
      <c r="B14" s="18"/>
      <c r="C14" s="19"/>
      <c r="D14" s="18"/>
      <c r="E14" s="18"/>
      <c r="F14" s="20"/>
      <c r="G14" s="20"/>
      <c r="H14" s="20"/>
      <c r="I14" s="18"/>
      <c r="J14" s="6"/>
    </row>
    <row r="15" ht="12.75" customHeight="1" spans="1:10">
      <c r="A15" s="17"/>
      <c r="B15" s="18"/>
      <c r="C15" s="19"/>
      <c r="D15" s="18"/>
      <c r="E15" s="18"/>
      <c r="F15" s="20"/>
      <c r="G15" s="20"/>
      <c r="H15" s="20"/>
      <c r="I15" s="18"/>
      <c r="J15" s="6"/>
    </row>
    <row r="16" ht="12.75" customHeight="1" spans="1:10">
      <c r="A16" s="17"/>
      <c r="B16" s="18"/>
      <c r="C16" s="19"/>
      <c r="D16" s="18"/>
      <c r="E16" s="18"/>
      <c r="F16" s="20"/>
      <c r="G16" s="20"/>
      <c r="H16" s="20"/>
      <c r="I16" s="18"/>
      <c r="J16" s="6"/>
    </row>
    <row r="17" ht="12.75" customHeight="1" spans="1:10">
      <c r="A17" s="17"/>
      <c r="B17" s="18"/>
      <c r="C17" s="19"/>
      <c r="D17" s="18"/>
      <c r="E17" s="18"/>
      <c r="F17" s="20"/>
      <c r="G17" s="20"/>
      <c r="H17" s="20"/>
      <c r="I17" s="18"/>
      <c r="J17" s="6"/>
    </row>
    <row r="18" ht="12.75" customHeight="1" spans="1:10">
      <c r="A18" s="17"/>
      <c r="B18" s="18"/>
      <c r="C18" s="19"/>
      <c r="D18" s="18"/>
      <c r="E18" s="18"/>
      <c r="F18" s="20"/>
      <c r="G18" s="20"/>
      <c r="H18" s="20"/>
      <c r="I18" s="18"/>
      <c r="J18" s="6"/>
    </row>
    <row r="19" ht="12.75" customHeight="1" spans="1:10">
      <c r="A19" s="17" t="str">
        <f t="shared" ref="A19" si="1">IF(B19="","",ROW()-6)</f>
        <v/>
      </c>
      <c r="B19" s="18"/>
      <c r="C19" s="19"/>
      <c r="D19" s="18"/>
      <c r="E19" s="18"/>
      <c r="F19" s="20"/>
      <c r="G19" s="20"/>
      <c r="H19" s="20"/>
      <c r="I19" s="18"/>
      <c r="J19" s="6"/>
    </row>
    <row r="20" customHeight="1" spans="1:9">
      <c r="A20" s="21" t="s">
        <v>1371</v>
      </c>
      <c r="B20" s="22"/>
      <c r="C20" s="21"/>
      <c r="D20" s="21"/>
      <c r="E20" s="49"/>
      <c r="F20" s="21"/>
      <c r="G20" s="28">
        <f>SUM(G7:G19)</f>
        <v>0</v>
      </c>
      <c r="H20" s="28">
        <f>SUM(H7:H19)</f>
        <v>0</v>
      </c>
      <c r="I20" s="24"/>
    </row>
    <row r="21" customHeight="1" spans="1:10">
      <c r="A21" s="7" t="str">
        <f>基本信息输入表!$K$6&amp;"填表人："&amp;基本信息输入表!$M$89</f>
        <v>产权持有单位填表人：刘亚鑫</v>
      </c>
      <c r="H21" s="7" t="str">
        <f>"评估人员："&amp;基本信息输入表!$Q$89</f>
        <v>评估人员：王庆国</v>
      </c>
      <c r="J21" s="7" t="s">
        <v>1347</v>
      </c>
    </row>
    <row r="22" customHeight="1" spans="1:1">
      <c r="A22" s="7" t="str">
        <f>"填表日期："&amp;YEAR(基本信息输入表!$O$89)&amp;"年"&amp;MONTH(基本信息输入表!$O$89)&amp;"月"&amp;DAY(基本信息输入表!$O$89)&amp;"日"</f>
        <v>填表日期：2025年2月22日</v>
      </c>
    </row>
  </sheetData>
  <mergeCells count="4">
    <mergeCell ref="A2:I2"/>
    <mergeCell ref="A3:I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1"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zoomScale="68" zoomScaleNormal="68" topLeftCell="A2" workbookViewId="0">
      <selection activeCell="U622" sqref="U622"/>
    </sheetView>
  </sheetViews>
  <sheetFormatPr defaultColWidth="9" defaultRowHeight="12.75"/>
  <cols>
    <col min="1" max="1" width="5.2" style="7" customWidth="1"/>
    <col min="2" max="9" width="13.7" style="7" customWidth="1"/>
    <col min="10" max="10" width="15.2" style="7" customWidth="1"/>
    <col min="11" max="12" width="9" style="7" customWidth="1"/>
    <col min="13" max="16384" width="9" style="7"/>
  </cols>
  <sheetData>
    <row r="1" ht="15.75" customHeight="1" spans="1:1">
      <c r="A1" s="8" t="s">
        <v>0</v>
      </c>
    </row>
    <row r="2" s="5" customFormat="1" ht="30" customHeight="1" spans="1:1">
      <c r="A2" s="9" t="s">
        <v>1787</v>
      </c>
    </row>
    <row r="3" ht="15.75" customHeight="1" spans="1:1">
      <c r="A3" s="6" t="str">
        <f>"评估基准日："&amp;TEXT(基本信息输入表!M7,"yyyy年mm月dd日")</f>
        <v>评估基准日：2025年02月20日</v>
      </c>
    </row>
    <row r="4" ht="14.25" customHeight="1" spans="1:9">
      <c r="A4" s="6"/>
      <c r="B4" s="6"/>
      <c r="C4" s="6"/>
      <c r="D4" s="6"/>
      <c r="E4" s="6"/>
      <c r="F4" s="6"/>
      <c r="G4" s="6"/>
      <c r="H4" s="6"/>
      <c r="I4" s="11" t="s">
        <v>1788</v>
      </c>
    </row>
    <row r="5" ht="15.75" customHeight="1" spans="1:9">
      <c r="A5" s="12" t="str">
        <f>基本信息输入表!K6&amp;"："&amp;基本信息输入表!M6</f>
        <v>产权持有单位：中国石油天然气股份有限公司塔里木油田分公司塔西南勘探开发公司</v>
      </c>
      <c r="B5" s="13"/>
      <c r="C5" s="13"/>
      <c r="D5" s="13"/>
      <c r="E5" s="14"/>
      <c r="F5" s="14"/>
      <c r="I5" s="11" t="s">
        <v>1326</v>
      </c>
    </row>
    <row r="6" s="6" customFormat="1" ht="15.75" customHeight="1" spans="1:10">
      <c r="A6" s="15" t="s">
        <v>4</v>
      </c>
      <c r="B6" s="15" t="s">
        <v>910</v>
      </c>
      <c r="C6" s="15" t="s">
        <v>937</v>
      </c>
      <c r="D6" s="15" t="s">
        <v>919</v>
      </c>
      <c r="E6" s="15" t="s">
        <v>849</v>
      </c>
      <c r="F6" s="15" t="s">
        <v>1750</v>
      </c>
      <c r="G6" s="16" t="s">
        <v>1786</v>
      </c>
      <c r="H6" s="15" t="s">
        <v>7</v>
      </c>
      <c r="I6" s="15" t="s">
        <v>176</v>
      </c>
      <c r="J6" s="6" t="s">
        <v>1343</v>
      </c>
    </row>
    <row r="7" ht="15.75" customHeight="1" spans="1:10">
      <c r="A7" s="17" t="str">
        <f t="shared" ref="A7" si="0">IF(B7="","",ROW()-6)</f>
        <v/>
      </c>
      <c r="B7" s="18"/>
      <c r="C7" s="19"/>
      <c r="D7" s="18"/>
      <c r="E7" s="47"/>
      <c r="F7" s="20"/>
      <c r="G7" s="20"/>
      <c r="H7" s="48"/>
      <c r="I7" s="18"/>
      <c r="J7" s="6"/>
    </row>
    <row r="8" ht="15.75" customHeight="1" spans="1:10">
      <c r="A8" s="17"/>
      <c r="B8" s="18"/>
      <c r="C8" s="19"/>
      <c r="D8" s="18"/>
      <c r="E8" s="47"/>
      <c r="F8" s="20"/>
      <c r="G8" s="20"/>
      <c r="H8" s="48"/>
      <c r="I8" s="18"/>
      <c r="J8" s="6"/>
    </row>
    <row r="9" ht="15.75" customHeight="1" spans="1:10">
      <c r="A9" s="17"/>
      <c r="B9" s="18"/>
      <c r="C9" s="19"/>
      <c r="D9" s="18"/>
      <c r="E9" s="47"/>
      <c r="F9" s="20"/>
      <c r="G9" s="20"/>
      <c r="H9" s="48"/>
      <c r="I9" s="18"/>
      <c r="J9" s="6"/>
    </row>
    <row r="10" ht="15.75" customHeight="1" spans="1:10">
      <c r="A10" s="17"/>
      <c r="B10" s="18"/>
      <c r="C10" s="19"/>
      <c r="D10" s="18"/>
      <c r="E10" s="47"/>
      <c r="F10" s="20"/>
      <c r="G10" s="20"/>
      <c r="H10" s="48"/>
      <c r="I10" s="18"/>
      <c r="J10" s="6"/>
    </row>
    <row r="11" ht="15.75" customHeight="1" spans="1:10">
      <c r="A11" s="17"/>
      <c r="B11" s="18"/>
      <c r="C11" s="19"/>
      <c r="D11" s="18"/>
      <c r="E11" s="47"/>
      <c r="F11" s="20"/>
      <c r="G11" s="20"/>
      <c r="H11" s="48"/>
      <c r="I11" s="18"/>
      <c r="J11" s="6"/>
    </row>
    <row r="12" ht="15.75" customHeight="1" spans="1:10">
      <c r="A12" s="17"/>
      <c r="B12" s="18"/>
      <c r="C12" s="19"/>
      <c r="D12" s="18"/>
      <c r="E12" s="47"/>
      <c r="F12" s="20"/>
      <c r="G12" s="20"/>
      <c r="H12" s="48"/>
      <c r="I12" s="18"/>
      <c r="J12" s="6"/>
    </row>
    <row r="13" ht="15.75" customHeight="1" spans="1:10">
      <c r="A13" s="17"/>
      <c r="B13" s="18"/>
      <c r="C13" s="19"/>
      <c r="D13" s="18"/>
      <c r="E13" s="47"/>
      <c r="F13" s="20"/>
      <c r="G13" s="20"/>
      <c r="H13" s="48"/>
      <c r="I13" s="18"/>
      <c r="J13" s="6"/>
    </row>
    <row r="14" ht="15.75" customHeight="1" spans="1:10">
      <c r="A14" s="17"/>
      <c r="B14" s="18"/>
      <c r="C14" s="19"/>
      <c r="D14" s="18"/>
      <c r="E14" s="47"/>
      <c r="F14" s="20"/>
      <c r="G14" s="20"/>
      <c r="H14" s="48"/>
      <c r="I14" s="18"/>
      <c r="J14" s="6"/>
    </row>
    <row r="15" ht="15.75" customHeight="1" spans="1:10">
      <c r="A15" s="17"/>
      <c r="B15" s="18"/>
      <c r="C15" s="19"/>
      <c r="D15" s="18"/>
      <c r="E15" s="47"/>
      <c r="F15" s="20"/>
      <c r="G15" s="20"/>
      <c r="H15" s="48"/>
      <c r="I15" s="18"/>
      <c r="J15" s="6"/>
    </row>
    <row r="16" ht="15.75" customHeight="1" spans="1:10">
      <c r="A16" s="17"/>
      <c r="B16" s="18"/>
      <c r="C16" s="19"/>
      <c r="D16" s="18"/>
      <c r="E16" s="47"/>
      <c r="F16" s="20"/>
      <c r="G16" s="20"/>
      <c r="H16" s="48"/>
      <c r="I16" s="18"/>
      <c r="J16" s="6"/>
    </row>
    <row r="17" ht="15.75" customHeight="1" spans="1:10">
      <c r="A17" s="17"/>
      <c r="B17" s="18"/>
      <c r="C17" s="19"/>
      <c r="D17" s="18"/>
      <c r="E17" s="47"/>
      <c r="F17" s="20"/>
      <c r="G17" s="20"/>
      <c r="H17" s="48"/>
      <c r="I17" s="18"/>
      <c r="J17" s="6"/>
    </row>
    <row r="18" ht="15.75" customHeight="1" spans="1:10">
      <c r="A18" s="17"/>
      <c r="B18" s="18"/>
      <c r="C18" s="19"/>
      <c r="D18" s="18"/>
      <c r="E18" s="47"/>
      <c r="F18" s="20"/>
      <c r="G18" s="20"/>
      <c r="H18" s="48"/>
      <c r="I18" s="18"/>
      <c r="J18" s="6"/>
    </row>
    <row r="19" spans="1:10">
      <c r="A19" s="17" t="str">
        <f t="shared" ref="A19" si="1">IF(B19="","",ROW()-6)</f>
        <v/>
      </c>
      <c r="B19" s="18"/>
      <c r="C19" s="19"/>
      <c r="D19" s="18"/>
      <c r="E19" s="47"/>
      <c r="F19" s="20"/>
      <c r="G19" s="20"/>
      <c r="H19" s="48"/>
      <c r="I19" s="18"/>
      <c r="J19" s="6"/>
    </row>
    <row r="20" ht="15.75" customHeight="1" spans="1:9">
      <c r="A20" s="21" t="s">
        <v>1371</v>
      </c>
      <c r="B20" s="22"/>
      <c r="C20" s="21"/>
      <c r="D20" s="21"/>
      <c r="E20" s="21"/>
      <c r="F20" s="21"/>
      <c r="G20" s="28">
        <f>SUM(G7:G19)</f>
        <v>0</v>
      </c>
      <c r="H20" s="28">
        <f>SUM(H7:H19)</f>
        <v>0</v>
      </c>
      <c r="I20" s="24"/>
    </row>
    <row r="21" ht="15.75" customHeight="1" spans="1:10">
      <c r="A21" s="7" t="str">
        <f>基本信息输入表!$K$6&amp;"填表人："&amp;基本信息输入表!$M$90</f>
        <v>产权持有单位填表人：刘亚鑫</v>
      </c>
      <c r="H21" s="7" t="str">
        <f>"评估人员："&amp;基本信息输入表!$Q$90</f>
        <v>评估人员：王庆国</v>
      </c>
      <c r="J21" s="7" t="s">
        <v>1347</v>
      </c>
    </row>
    <row r="22" ht="15.75" customHeight="1" spans="1:1">
      <c r="A22" s="7" t="str">
        <f>"填表日期："&amp;YEAR(基本信息输入表!$O$90)&amp;"年"&amp;MONTH(基本信息输入表!$O$90)&amp;"月"&amp;DAY(基本信息输入表!$O$90)&amp;"日"</f>
        <v>填表日期：2025年2月22日</v>
      </c>
    </row>
  </sheetData>
  <mergeCells count="4">
    <mergeCell ref="A2:I2"/>
    <mergeCell ref="A3:I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showGridLines="0" zoomScale="80" zoomScaleNormal="80" workbookViewId="0">
      <selection activeCell="U622" sqref="U622"/>
    </sheetView>
  </sheetViews>
  <sheetFormatPr defaultColWidth="9" defaultRowHeight="15.75" customHeight="1"/>
  <cols>
    <col min="1" max="1" width="5.2" style="7" customWidth="1"/>
    <col min="2" max="2" width="13.7" style="7" customWidth="1"/>
    <col min="3" max="3" width="8.2" style="7" customWidth="1"/>
    <col min="4" max="5" width="12.5" style="7" customWidth="1"/>
    <col min="6" max="6" width="14.7" style="7" customWidth="1"/>
    <col min="7" max="9" width="12.5" style="7" customWidth="1"/>
    <col min="10" max="10" width="16.7" style="7" customWidth="1"/>
    <col min="11" max="11" width="8" style="7" customWidth="1"/>
    <col min="12" max="13" width="9" style="7" customWidth="1"/>
    <col min="14" max="16384" width="9" style="7"/>
  </cols>
  <sheetData>
    <row r="1" customHeight="1" spans="1:1">
      <c r="A1" s="8" t="s">
        <v>0</v>
      </c>
    </row>
    <row r="2" s="5" customFormat="1" ht="30" customHeight="1" spans="1:1">
      <c r="A2" s="9" t="s">
        <v>1789</v>
      </c>
    </row>
    <row r="3" customHeight="1" spans="1:1">
      <c r="A3" s="6" t="str">
        <f>"评估基准日："&amp;TEXT(基本信息输入表!M7,"yyyy年mm月dd日")</f>
        <v>评估基准日：2025年02月20日</v>
      </c>
    </row>
    <row r="4" ht="14.25" customHeight="1" spans="1:10">
      <c r="A4" s="6"/>
      <c r="B4" s="6"/>
      <c r="C4" s="6"/>
      <c r="D4" s="6"/>
      <c r="E4" s="6"/>
      <c r="F4" s="6"/>
      <c r="G4" s="6"/>
      <c r="H4" s="6"/>
      <c r="I4" s="6"/>
      <c r="J4" s="11" t="s">
        <v>1790</v>
      </c>
    </row>
    <row r="5" customHeight="1" spans="1:10">
      <c r="A5" s="12" t="str">
        <f>基本信息输入表!K6&amp;"："&amp;基本信息输入表!M6</f>
        <v>产权持有单位：中国石油天然气股份有限公司塔里木油田分公司塔西南勘探开发公司</v>
      </c>
      <c r="B5" s="13"/>
      <c r="C5" s="13"/>
      <c r="D5" s="13"/>
      <c r="E5" s="45"/>
      <c r="F5" s="14"/>
      <c r="G5" s="14"/>
      <c r="J5" s="11" t="s">
        <v>1326</v>
      </c>
    </row>
    <row r="6" s="6" customFormat="1" customHeight="1" spans="1:11">
      <c r="A6" s="15" t="s">
        <v>4</v>
      </c>
      <c r="B6" s="15" t="s">
        <v>910</v>
      </c>
      <c r="C6" s="15" t="s">
        <v>937</v>
      </c>
      <c r="D6" s="15" t="s">
        <v>919</v>
      </c>
      <c r="E6" s="15" t="s">
        <v>1791</v>
      </c>
      <c r="F6" s="15" t="s">
        <v>849</v>
      </c>
      <c r="G6" s="15" t="s">
        <v>1750</v>
      </c>
      <c r="H6" s="16" t="s">
        <v>1786</v>
      </c>
      <c r="I6" s="15" t="s">
        <v>7</v>
      </c>
      <c r="J6" s="15" t="s">
        <v>176</v>
      </c>
      <c r="K6" s="6" t="s">
        <v>1343</v>
      </c>
    </row>
    <row r="7" ht="12.75" customHeight="1" spans="1:11">
      <c r="A7" s="17" t="str">
        <f t="shared" ref="A7" si="0">IF(B7="","",ROW()-6)</f>
        <v/>
      </c>
      <c r="B7" s="18"/>
      <c r="C7" s="19"/>
      <c r="D7" s="18"/>
      <c r="E7" s="18"/>
      <c r="F7" s="47"/>
      <c r="G7" s="20"/>
      <c r="H7" s="20"/>
      <c r="I7" s="20"/>
      <c r="J7" s="18"/>
      <c r="K7" s="6"/>
    </row>
    <row r="8" ht="12.75" customHeight="1" spans="1:11">
      <c r="A8" s="17"/>
      <c r="B8" s="18"/>
      <c r="C8" s="19"/>
      <c r="D8" s="18"/>
      <c r="E8" s="18"/>
      <c r="F8" s="47"/>
      <c r="G8" s="20"/>
      <c r="H8" s="20"/>
      <c r="I8" s="20"/>
      <c r="J8" s="18"/>
      <c r="K8" s="6"/>
    </row>
    <row r="9" ht="12.75" customHeight="1" spans="1:11">
      <c r="A9" s="17"/>
      <c r="B9" s="18"/>
      <c r="C9" s="19"/>
      <c r="D9" s="18"/>
      <c r="E9" s="18"/>
      <c r="F9" s="47"/>
      <c r="G9" s="20"/>
      <c r="H9" s="20"/>
      <c r="I9" s="20"/>
      <c r="J9" s="18"/>
      <c r="K9" s="6"/>
    </row>
    <row r="10" ht="12.75" customHeight="1" spans="1:11">
      <c r="A10" s="17"/>
      <c r="B10" s="18"/>
      <c r="C10" s="19"/>
      <c r="D10" s="18"/>
      <c r="E10" s="18"/>
      <c r="F10" s="47"/>
      <c r="G10" s="20"/>
      <c r="H10" s="20"/>
      <c r="I10" s="20"/>
      <c r="J10" s="18"/>
      <c r="K10" s="6"/>
    </row>
    <row r="11" ht="12.75" customHeight="1" spans="1:11">
      <c r="A11" s="17"/>
      <c r="B11" s="18"/>
      <c r="C11" s="19"/>
      <c r="D11" s="18"/>
      <c r="E11" s="18"/>
      <c r="F11" s="47"/>
      <c r="G11" s="20"/>
      <c r="H11" s="20"/>
      <c r="I11" s="20"/>
      <c r="J11" s="18"/>
      <c r="K11" s="6"/>
    </row>
    <row r="12" ht="12.75" customHeight="1" spans="1:11">
      <c r="A12" s="17"/>
      <c r="B12" s="18"/>
      <c r="C12" s="19"/>
      <c r="D12" s="18"/>
      <c r="E12" s="18"/>
      <c r="F12" s="47"/>
      <c r="G12" s="20"/>
      <c r="H12" s="20"/>
      <c r="I12" s="20"/>
      <c r="J12" s="18"/>
      <c r="K12" s="6"/>
    </row>
    <row r="13" ht="12.75" customHeight="1" spans="1:11">
      <c r="A13" s="17"/>
      <c r="B13" s="18"/>
      <c r="C13" s="19"/>
      <c r="D13" s="18"/>
      <c r="E13" s="18"/>
      <c r="F13" s="47"/>
      <c r="G13" s="20"/>
      <c r="H13" s="20"/>
      <c r="I13" s="20"/>
      <c r="J13" s="18"/>
      <c r="K13" s="6"/>
    </row>
    <row r="14" ht="12.75" customHeight="1" spans="1:11">
      <c r="A14" s="17"/>
      <c r="B14" s="18"/>
      <c r="C14" s="19"/>
      <c r="D14" s="18"/>
      <c r="E14" s="18"/>
      <c r="F14" s="47"/>
      <c r="G14" s="20"/>
      <c r="H14" s="20"/>
      <c r="I14" s="20"/>
      <c r="J14" s="18"/>
      <c r="K14" s="6"/>
    </row>
    <row r="15" ht="12.75" customHeight="1" spans="1:11">
      <c r="A15" s="17"/>
      <c r="B15" s="18"/>
      <c r="C15" s="19"/>
      <c r="D15" s="18"/>
      <c r="E15" s="18"/>
      <c r="F15" s="47"/>
      <c r="G15" s="20"/>
      <c r="H15" s="20"/>
      <c r="I15" s="20"/>
      <c r="J15" s="18"/>
      <c r="K15" s="6"/>
    </row>
    <row r="16" ht="12.75" customHeight="1" spans="1:11">
      <c r="A16" s="17"/>
      <c r="B16" s="18"/>
      <c r="C16" s="19"/>
      <c r="D16" s="18"/>
      <c r="E16" s="18"/>
      <c r="F16" s="47"/>
      <c r="G16" s="20"/>
      <c r="H16" s="20"/>
      <c r="I16" s="20"/>
      <c r="J16" s="18"/>
      <c r="K16" s="6"/>
    </row>
    <row r="17" ht="12.75" customHeight="1" spans="1:11">
      <c r="A17" s="17"/>
      <c r="B17" s="18"/>
      <c r="C17" s="19"/>
      <c r="D17" s="18"/>
      <c r="E17" s="18"/>
      <c r="F17" s="47"/>
      <c r="G17" s="20"/>
      <c r="H17" s="20"/>
      <c r="I17" s="20"/>
      <c r="J17" s="18"/>
      <c r="K17" s="6"/>
    </row>
    <row r="18" ht="12.75" customHeight="1" spans="1:11">
      <c r="A18" s="17"/>
      <c r="B18" s="18"/>
      <c r="C18" s="19"/>
      <c r="D18" s="18"/>
      <c r="E18" s="18"/>
      <c r="F18" s="47"/>
      <c r="G18" s="20"/>
      <c r="H18" s="20"/>
      <c r="I18" s="20"/>
      <c r="J18" s="18"/>
      <c r="K18" s="6"/>
    </row>
    <row r="19" ht="12.75" customHeight="1" spans="1:11">
      <c r="A19" s="17" t="str">
        <f t="shared" ref="A19" si="1">IF(B19="","",ROW()-6)</f>
        <v/>
      </c>
      <c r="B19" s="18"/>
      <c r="C19" s="19"/>
      <c r="D19" s="18"/>
      <c r="E19" s="18"/>
      <c r="F19" s="47"/>
      <c r="G19" s="20"/>
      <c r="H19" s="20"/>
      <c r="I19" s="20"/>
      <c r="J19" s="18"/>
      <c r="K19" s="6"/>
    </row>
    <row r="20" customHeight="1" spans="1:10">
      <c r="A20" s="21" t="s">
        <v>1371</v>
      </c>
      <c r="B20" s="22"/>
      <c r="C20" s="21"/>
      <c r="D20" s="21"/>
      <c r="E20" s="21"/>
      <c r="F20" s="21"/>
      <c r="G20" s="21"/>
      <c r="H20" s="28">
        <f>SUM(H7:H19)</f>
        <v>0</v>
      </c>
      <c r="I20" s="28">
        <f>SUM(I7:I19)</f>
        <v>0</v>
      </c>
      <c r="J20" s="24"/>
    </row>
    <row r="21" customHeight="1" spans="1:11">
      <c r="A21" s="7" t="str">
        <f>基本信息输入表!$K$6&amp;"填表人："&amp;基本信息输入表!$M$91</f>
        <v>产权持有单位填表人：刘亚鑫</v>
      </c>
      <c r="I21" s="7" t="str">
        <f>"评估人员："&amp;基本信息输入表!$Q$91</f>
        <v>评估人员：王庆国</v>
      </c>
      <c r="K21" s="7" t="s">
        <v>1347</v>
      </c>
    </row>
    <row r="22" customHeight="1" spans="1:1">
      <c r="A22" s="7" t="str">
        <f>"填表日期："&amp;YEAR(基本信息输入表!$O$91)&amp;"年"&amp;MONTH(基本信息输入表!$O$91)&amp;"月"&amp;DAY(基本信息输入表!$O$91)&amp;"日"</f>
        <v>填表日期：2025年2月22日</v>
      </c>
    </row>
  </sheetData>
  <mergeCells count="4">
    <mergeCell ref="A2:J2"/>
    <mergeCell ref="A3:J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zoomScale="96" zoomScaleNormal="96" workbookViewId="0">
      <selection activeCell="U622" sqref="U622"/>
    </sheetView>
  </sheetViews>
  <sheetFormatPr defaultColWidth="9" defaultRowHeight="15.75" customHeight="1" outlineLevelCol="6"/>
  <cols>
    <col min="1" max="1" width="7.7" style="7" customWidth="1"/>
    <col min="2" max="2" width="30" style="7" customWidth="1"/>
    <col min="3" max="3" width="8.2" style="7" customWidth="1"/>
    <col min="4" max="4" width="19.2" style="7" customWidth="1"/>
    <col min="5" max="5" width="20.2" style="7" customWidth="1"/>
    <col min="6" max="6" width="19.2" style="7" customWidth="1"/>
    <col min="7" max="8" width="9" style="7" customWidth="1"/>
    <col min="9" max="16384" width="9" style="7"/>
  </cols>
  <sheetData>
    <row r="1" customHeight="1" spans="1:1">
      <c r="A1" s="8" t="s">
        <v>0</v>
      </c>
    </row>
    <row r="2" s="5" customFormat="1" ht="30" customHeight="1" spans="1:1">
      <c r="A2" s="9" t="s">
        <v>1792</v>
      </c>
    </row>
    <row r="3" customHeight="1" spans="1:1">
      <c r="A3" s="6" t="str">
        <f>"评估基准日："&amp;TEXT(基本信息输入表!M7,"yyyy年mm月dd日")</f>
        <v>评估基准日：2025年02月20日</v>
      </c>
    </row>
    <row r="4" ht="14.25" customHeight="1" spans="1:6">
      <c r="A4" s="6"/>
      <c r="B4" s="6"/>
      <c r="C4" s="6"/>
      <c r="D4" s="6"/>
      <c r="E4" s="6"/>
      <c r="F4" s="11" t="s">
        <v>1793</v>
      </c>
    </row>
    <row r="5" customHeight="1" spans="1:6">
      <c r="A5" s="7" t="str">
        <f>基本信息输入表!K6&amp;"："&amp;基本信息输入表!M6</f>
        <v>产权持有单位：中国石油天然气股份有限公司塔里木油田分公司塔西南勘探开发公司</v>
      </c>
      <c r="F5" s="11" t="s">
        <v>1326</v>
      </c>
    </row>
    <row r="6" s="6" customFormat="1" customHeight="1" spans="1:7">
      <c r="A6" s="15" t="s">
        <v>4</v>
      </c>
      <c r="B6" s="15" t="s">
        <v>1386</v>
      </c>
      <c r="C6" s="15" t="s">
        <v>937</v>
      </c>
      <c r="D6" s="16" t="s">
        <v>6</v>
      </c>
      <c r="E6" s="15" t="s">
        <v>7</v>
      </c>
      <c r="F6" s="15" t="s">
        <v>176</v>
      </c>
      <c r="G6" s="6" t="s">
        <v>1343</v>
      </c>
    </row>
    <row r="7" ht="12.75" customHeight="1" spans="1:7">
      <c r="A7" s="17" t="str">
        <f t="shared" ref="A7" si="0">IF(B7="","",ROW()-6)</f>
        <v/>
      </c>
      <c r="B7" s="18"/>
      <c r="C7" s="19"/>
      <c r="D7" s="20"/>
      <c r="E7" s="20"/>
      <c r="F7" s="18"/>
      <c r="G7" s="6"/>
    </row>
    <row r="8" ht="12.75" customHeight="1" spans="1:7">
      <c r="A8" s="17"/>
      <c r="B8" s="18"/>
      <c r="C8" s="19"/>
      <c r="D8" s="20"/>
      <c r="E8" s="20"/>
      <c r="F8" s="18"/>
      <c r="G8" s="6"/>
    </row>
    <row r="9" ht="12.75" customHeight="1" spans="1:7">
      <c r="A9" s="17"/>
      <c r="B9" s="18"/>
      <c r="C9" s="19"/>
      <c r="D9" s="20"/>
      <c r="E9" s="20"/>
      <c r="F9" s="18"/>
      <c r="G9" s="6"/>
    </row>
    <row r="10" ht="12.75" customHeight="1" spans="1:7">
      <c r="A10" s="17"/>
      <c r="B10" s="18"/>
      <c r="C10" s="19"/>
      <c r="D10" s="20"/>
      <c r="E10" s="20"/>
      <c r="F10" s="18"/>
      <c r="G10" s="6"/>
    </row>
    <row r="11" ht="12.75" customHeight="1" spans="1:7">
      <c r="A11" s="17"/>
      <c r="B11" s="18"/>
      <c r="C11" s="19"/>
      <c r="D11" s="20"/>
      <c r="E11" s="20"/>
      <c r="F11" s="18"/>
      <c r="G11" s="6"/>
    </row>
    <row r="12" ht="12.75" customHeight="1" spans="1:7">
      <c r="A12" s="17"/>
      <c r="B12" s="18"/>
      <c r="C12" s="19"/>
      <c r="D12" s="20"/>
      <c r="E12" s="20"/>
      <c r="F12" s="18"/>
      <c r="G12" s="6"/>
    </row>
    <row r="13" ht="12.75" customHeight="1" spans="1:7">
      <c r="A13" s="17"/>
      <c r="B13" s="18"/>
      <c r="C13" s="19"/>
      <c r="D13" s="20"/>
      <c r="E13" s="20"/>
      <c r="F13" s="18"/>
      <c r="G13" s="6"/>
    </row>
    <row r="14" ht="12.75" customHeight="1" spans="1:7">
      <c r="A14" s="17"/>
      <c r="B14" s="18"/>
      <c r="C14" s="19"/>
      <c r="D14" s="20"/>
      <c r="E14" s="20"/>
      <c r="F14" s="18"/>
      <c r="G14" s="6"/>
    </row>
    <row r="15" ht="12.75" customHeight="1" spans="1:7">
      <c r="A15" s="17"/>
      <c r="B15" s="18"/>
      <c r="C15" s="19"/>
      <c r="D15" s="20"/>
      <c r="E15" s="20"/>
      <c r="F15" s="18"/>
      <c r="G15" s="6"/>
    </row>
    <row r="16" ht="12.75" customHeight="1" spans="1:7">
      <c r="A16" s="17"/>
      <c r="B16" s="18"/>
      <c r="C16" s="19"/>
      <c r="D16" s="20"/>
      <c r="E16" s="20"/>
      <c r="F16" s="18"/>
      <c r="G16" s="6"/>
    </row>
    <row r="17" ht="12.75" customHeight="1" spans="1:7">
      <c r="A17" s="17"/>
      <c r="B17" s="18"/>
      <c r="C17" s="19"/>
      <c r="D17" s="20"/>
      <c r="E17" s="20"/>
      <c r="F17" s="18"/>
      <c r="G17" s="6"/>
    </row>
    <row r="18" ht="12.75" customHeight="1" spans="1:7">
      <c r="A18" s="17"/>
      <c r="B18" s="18"/>
      <c r="C18" s="19"/>
      <c r="D18" s="20"/>
      <c r="E18" s="20"/>
      <c r="F18" s="18"/>
      <c r="G18" s="6"/>
    </row>
    <row r="19" ht="12.75" customHeight="1" spans="1:7">
      <c r="A19" s="17" t="str">
        <f t="shared" ref="A19" si="1">IF(B19="","",ROW()-6)</f>
        <v/>
      </c>
      <c r="B19" s="18"/>
      <c r="C19" s="19"/>
      <c r="D19" s="20"/>
      <c r="E19" s="20"/>
      <c r="F19" s="18"/>
      <c r="G19" s="6"/>
    </row>
    <row r="20" customHeight="1" spans="1:6">
      <c r="A20" s="21" t="s">
        <v>1371</v>
      </c>
      <c r="B20" s="22"/>
      <c r="C20" s="21"/>
      <c r="D20" s="28">
        <f>SUM(D7:D19)</f>
        <v>0</v>
      </c>
      <c r="E20" s="28">
        <f>SUM(E7:E19)</f>
        <v>0</v>
      </c>
      <c r="F20" s="24"/>
    </row>
    <row r="21" customHeight="1" spans="1:7">
      <c r="A21" s="7" t="str">
        <f>基本信息输入表!$K$6&amp;"填表人："&amp;基本信息输入表!$M$92</f>
        <v>产权持有单位填表人：刘亚鑫</v>
      </c>
      <c r="E21" s="7" t="str">
        <f>"评估人员："&amp;基本信息输入表!$Q$92</f>
        <v>评估人员：王庆国</v>
      </c>
      <c r="G21" s="7" t="s">
        <v>1347</v>
      </c>
    </row>
    <row r="22" customHeight="1" spans="1:1">
      <c r="A22" s="7" t="str">
        <f>"填表日期："&amp;YEAR(基本信息输入表!$O$92)&amp;"年"&amp;MONTH(基本信息输入表!$O$92)&amp;"月"&amp;DAY(基本信息输入表!$O$92)&amp;"日"</f>
        <v>填表日期：2025年2月22日</v>
      </c>
    </row>
  </sheetData>
  <mergeCells count="3">
    <mergeCell ref="A2:F2"/>
    <mergeCell ref="A3:F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96" zoomScaleNormal="96" topLeftCell="A2" workbookViewId="0">
      <selection activeCell="U622" sqref="U622"/>
    </sheetView>
  </sheetViews>
  <sheetFormatPr defaultColWidth="9" defaultRowHeight="15.75" customHeight="1" outlineLevelCol="7"/>
  <cols>
    <col min="1" max="6" width="18" style="7" customWidth="1"/>
    <col min="7" max="7" width="16.7" style="7" customWidth="1"/>
    <col min="8" max="8" width="8.7" style="7" customWidth="1"/>
    <col min="9" max="10" width="9" style="7" customWidth="1"/>
    <col min="11" max="16384" width="9" style="7"/>
  </cols>
  <sheetData>
    <row r="1" customHeight="1" spans="1:1">
      <c r="A1" s="8" t="s">
        <v>0</v>
      </c>
    </row>
    <row r="2" s="5" customFormat="1" ht="30" customHeight="1" spans="1:1">
      <c r="A2" s="9" t="s">
        <v>1794</v>
      </c>
    </row>
    <row r="3" customHeight="1" spans="1:1">
      <c r="A3" s="6" t="str">
        <f>"评估基准日："&amp;TEXT(基本信息输入表!M7,"yyyy年mm月dd日")</f>
        <v>评估基准日：2025年02月20日</v>
      </c>
    </row>
    <row r="4" ht="14.25" customHeight="1" spans="1:7">
      <c r="A4" s="6"/>
      <c r="B4" s="6"/>
      <c r="C4" s="6"/>
      <c r="D4" s="6"/>
      <c r="E4" s="6"/>
      <c r="F4" s="6"/>
      <c r="G4" s="11" t="s">
        <v>1795</v>
      </c>
    </row>
    <row r="5" customHeight="1" spans="1:7">
      <c r="A5" s="7" t="str">
        <f>基本信息输入表!K6&amp;"："&amp;基本信息输入表!M6</f>
        <v>产权持有单位：中国石油天然气股份有限公司塔里木油田分公司塔西南勘探开发公司</v>
      </c>
      <c r="G5" s="11" t="s">
        <v>1326</v>
      </c>
    </row>
    <row r="6" s="6" customFormat="1" customHeight="1" spans="1:8">
      <c r="A6" s="15" t="s">
        <v>4</v>
      </c>
      <c r="B6" s="15" t="s">
        <v>1796</v>
      </c>
      <c r="C6" s="15" t="s">
        <v>937</v>
      </c>
      <c r="D6" s="15" t="s">
        <v>1797</v>
      </c>
      <c r="E6" s="16" t="s">
        <v>6</v>
      </c>
      <c r="F6" s="15" t="s">
        <v>7</v>
      </c>
      <c r="G6" s="15" t="s">
        <v>176</v>
      </c>
      <c r="H6" s="6" t="s">
        <v>1343</v>
      </c>
    </row>
    <row r="7" ht="12.75" customHeight="1" spans="1:8">
      <c r="A7" s="17" t="str">
        <f t="shared" ref="A7" si="0">IF(D7="","",ROW()-6)</f>
        <v/>
      </c>
      <c r="B7" s="18"/>
      <c r="C7" s="19"/>
      <c r="D7" s="18"/>
      <c r="E7" s="20"/>
      <c r="F7" s="20"/>
      <c r="G7" s="18"/>
      <c r="H7" s="6"/>
    </row>
    <row r="8" ht="12.75" customHeight="1" spans="1:8">
      <c r="A8" s="17"/>
      <c r="B8" s="18"/>
      <c r="C8" s="19"/>
      <c r="D8" s="18"/>
      <c r="E8" s="20"/>
      <c r="F8" s="20"/>
      <c r="G8" s="18"/>
      <c r="H8" s="6"/>
    </row>
    <row r="9" ht="12.75" customHeight="1" spans="1:8">
      <c r="A9" s="17"/>
      <c r="B9" s="18"/>
      <c r="C9" s="19"/>
      <c r="D9" s="18"/>
      <c r="E9" s="20"/>
      <c r="F9" s="20"/>
      <c r="G9" s="18"/>
      <c r="H9" s="6"/>
    </row>
    <row r="10" ht="12.75" customHeight="1" spans="1:8">
      <c r="A10" s="17"/>
      <c r="B10" s="18"/>
      <c r="C10" s="19"/>
      <c r="D10" s="18"/>
      <c r="E10" s="20"/>
      <c r="F10" s="20"/>
      <c r="G10" s="18"/>
      <c r="H10" s="6"/>
    </row>
    <row r="11" ht="12.75" customHeight="1" spans="1:8">
      <c r="A11" s="17"/>
      <c r="B11" s="18"/>
      <c r="C11" s="19"/>
      <c r="D11" s="18"/>
      <c r="E11" s="20"/>
      <c r="F11" s="20"/>
      <c r="G11" s="18"/>
      <c r="H11" s="6"/>
    </row>
    <row r="12" ht="12.75" customHeight="1" spans="1:8">
      <c r="A12" s="17"/>
      <c r="B12" s="18"/>
      <c r="C12" s="19"/>
      <c r="D12" s="18"/>
      <c r="E12" s="20"/>
      <c r="F12" s="20"/>
      <c r="G12" s="18"/>
      <c r="H12" s="6"/>
    </row>
    <row r="13" ht="12.75" customHeight="1" spans="1:8">
      <c r="A13" s="17"/>
      <c r="B13" s="18"/>
      <c r="C13" s="19"/>
      <c r="D13" s="18"/>
      <c r="E13" s="20"/>
      <c r="F13" s="20"/>
      <c r="G13" s="18"/>
      <c r="H13" s="6"/>
    </row>
    <row r="14" ht="12.75" customHeight="1" spans="1:8">
      <c r="A14" s="17"/>
      <c r="B14" s="18"/>
      <c r="C14" s="19"/>
      <c r="D14" s="18"/>
      <c r="E14" s="20"/>
      <c r="F14" s="20"/>
      <c r="G14" s="18"/>
      <c r="H14" s="6"/>
    </row>
    <row r="15" ht="12.75" customHeight="1" spans="1:8">
      <c r="A15" s="17"/>
      <c r="B15" s="18"/>
      <c r="C15" s="19"/>
      <c r="D15" s="18"/>
      <c r="E15" s="20"/>
      <c r="F15" s="20"/>
      <c r="G15" s="18"/>
      <c r="H15" s="6"/>
    </row>
    <row r="16" ht="12.75" customHeight="1" spans="1:8">
      <c r="A16" s="17"/>
      <c r="B16" s="18"/>
      <c r="C16" s="19"/>
      <c r="D16" s="18"/>
      <c r="E16" s="20"/>
      <c r="F16" s="20"/>
      <c r="G16" s="18"/>
      <c r="H16" s="6"/>
    </row>
    <row r="17" ht="12.75" customHeight="1" spans="1:8">
      <c r="A17" s="17"/>
      <c r="B17" s="18"/>
      <c r="C17" s="19"/>
      <c r="D17" s="18"/>
      <c r="E17" s="20"/>
      <c r="F17" s="20"/>
      <c r="G17" s="18"/>
      <c r="H17" s="6"/>
    </row>
    <row r="18" ht="12.75" customHeight="1" spans="1:8">
      <c r="A18" s="17"/>
      <c r="B18" s="18"/>
      <c r="C18" s="19"/>
      <c r="D18" s="18"/>
      <c r="E18" s="20"/>
      <c r="F18" s="20"/>
      <c r="G18" s="18"/>
      <c r="H18" s="6"/>
    </row>
    <row r="19" ht="12.75" customHeight="1" spans="1:8">
      <c r="A19" s="17" t="str">
        <f t="shared" ref="A19" si="1">IF(D19="","",ROW()-6)</f>
        <v/>
      </c>
      <c r="B19" s="18"/>
      <c r="C19" s="19"/>
      <c r="D19" s="18"/>
      <c r="E19" s="20"/>
      <c r="F19" s="20"/>
      <c r="G19" s="18"/>
      <c r="H19" s="6"/>
    </row>
    <row r="20" customHeight="1" spans="1:7">
      <c r="A20" s="21" t="s">
        <v>1371</v>
      </c>
      <c r="B20" s="22"/>
      <c r="C20" s="21"/>
      <c r="D20" s="21"/>
      <c r="E20" s="28">
        <f>SUM(E7:E19)</f>
        <v>0</v>
      </c>
      <c r="F20" s="28">
        <f>SUM(F7:F19)</f>
        <v>0</v>
      </c>
      <c r="G20" s="24"/>
    </row>
    <row r="21" customHeight="1" spans="1:8">
      <c r="A21" s="7" t="str">
        <f>基本信息输入表!$K$6&amp;"填表人："&amp;基本信息输入表!$M$93</f>
        <v>产权持有单位填表人：刘亚鑫</v>
      </c>
      <c r="F21" s="7" t="str">
        <f>"评估人员："&amp;基本信息输入表!$Q$93</f>
        <v>评估人员：王庆国</v>
      </c>
      <c r="H21" s="7" t="s">
        <v>1347</v>
      </c>
    </row>
    <row r="22" customHeight="1" spans="1:1">
      <c r="A22" s="7" t="str">
        <f>"填表日期："&amp;YEAR(基本信息输入表!$O$93)&amp;"年"&amp;MONTH(基本信息输入表!$O$93)&amp;"月"&amp;DAY(基本信息输入表!$O$93)&amp;"日"</f>
        <v>填表日期：2025年2月22日</v>
      </c>
    </row>
  </sheetData>
  <mergeCells count="3">
    <mergeCell ref="A2:G2"/>
    <mergeCell ref="A3:G3"/>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3"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zoomScale="96" zoomScaleNormal="96" topLeftCell="A4" workbookViewId="0">
      <selection activeCell="U622" sqref="U622"/>
    </sheetView>
  </sheetViews>
  <sheetFormatPr defaultColWidth="7" defaultRowHeight="18" customHeight="1"/>
  <cols>
    <col min="1" max="1" width="18.2" style="537" customWidth="1"/>
    <col min="2" max="5" width="15.2" style="538" customWidth="1"/>
    <col min="6" max="6" width="15.2" style="539" customWidth="1"/>
    <col min="7" max="7" width="18" style="537" customWidth="1"/>
    <col min="8" max="11" width="15.2" style="537" customWidth="1"/>
    <col min="12" max="12" width="15.2" style="539" customWidth="1"/>
    <col min="13" max="14" width="7" style="537" customWidth="1"/>
    <col min="15" max="16384" width="7" style="537"/>
  </cols>
  <sheetData>
    <row r="1" s="532" customFormat="1" customHeight="1" spans="1:12">
      <c r="A1" s="540" t="s">
        <v>643</v>
      </c>
      <c r="B1" s="534"/>
      <c r="C1" s="534"/>
      <c r="D1" s="534"/>
      <c r="E1" s="534"/>
      <c r="F1" s="534"/>
      <c r="G1" s="534"/>
      <c r="H1" s="534"/>
      <c r="I1" s="534"/>
      <c r="J1" s="534"/>
      <c r="K1" s="534"/>
      <c r="L1" s="534"/>
    </row>
    <row r="2" s="533" customFormat="1" ht="22.5" spans="1:1">
      <c r="A2" s="541" t="s">
        <v>326</v>
      </c>
    </row>
    <row r="3" s="534" customFormat="1" customHeight="1" spans="1:1">
      <c r="A3" s="542" t="str">
        <f>"评估基准日："&amp;TEXT(基本信息输入表!M7,"yyyy年mm月dd日")</f>
        <v>评估基准日：2025年02月20日</v>
      </c>
    </row>
    <row r="4" customHeight="1" spans="1:12">
      <c r="A4" s="543" t="str">
        <f>基本信息输入表!K6&amp;"："&amp;基本信息输入表!M6</f>
        <v>产权持有单位：中国石油天然气股份有限公司塔里木油田分公司塔西南勘探开发公司</v>
      </c>
      <c r="B4" s="544"/>
      <c r="C4" s="544"/>
      <c r="D4" s="544"/>
      <c r="E4" s="544"/>
      <c r="G4" s="532"/>
      <c r="L4" s="539" t="s">
        <v>3</v>
      </c>
    </row>
    <row r="5" s="535" customFormat="1" ht="15.75" customHeight="1" spans="1:12">
      <c r="A5" s="545" t="s">
        <v>644</v>
      </c>
      <c r="B5" s="545" t="s">
        <v>645</v>
      </c>
      <c r="C5" s="545" t="str">
        <f>YEAR(基本信息输入表!M7)-3&amp;"年"</f>
        <v>2022年</v>
      </c>
      <c r="D5" s="545" t="str">
        <f>YEAR(基本信息输入表!M7)-2&amp;"年"</f>
        <v>2023年</v>
      </c>
      <c r="E5" s="545" t="str">
        <f>YEAR(基本信息输入表!M7)-1&amp;"年"</f>
        <v>2024年</v>
      </c>
      <c r="F5" s="545" t="s">
        <v>646</v>
      </c>
      <c r="G5" s="546" t="s">
        <v>647</v>
      </c>
      <c r="H5" s="545" t="s">
        <v>645</v>
      </c>
      <c r="I5" s="545" t="str">
        <f>YEAR(基本信息输入表!M7)-3&amp;"年"</f>
        <v>2022年</v>
      </c>
      <c r="J5" s="545" t="str">
        <f>YEAR(基本信息输入表!M7)-2&amp;"年"</f>
        <v>2023年</v>
      </c>
      <c r="K5" s="545" t="str">
        <f>YEAR(基本信息输入表!M7)-1&amp;"年"</f>
        <v>2024年</v>
      </c>
      <c r="L5" s="545" t="s">
        <v>646</v>
      </c>
    </row>
    <row r="6" ht="15.75" customHeight="1" spans="1:12">
      <c r="A6" s="547" t="s">
        <v>648</v>
      </c>
      <c r="B6" s="548"/>
      <c r="C6" s="549"/>
      <c r="D6" s="549"/>
      <c r="E6" s="549"/>
      <c r="F6" s="549"/>
      <c r="G6" s="547" t="s">
        <v>649</v>
      </c>
      <c r="H6" s="550"/>
      <c r="I6" s="549"/>
      <c r="J6" s="549"/>
      <c r="K6" s="549"/>
      <c r="L6" s="549"/>
    </row>
    <row r="7" ht="15.75" customHeight="1" spans="1:12">
      <c r="A7" s="551" t="s">
        <v>650</v>
      </c>
      <c r="B7" s="548"/>
      <c r="C7" s="549"/>
      <c r="D7" s="549"/>
      <c r="E7" s="549"/>
      <c r="F7" s="549"/>
      <c r="G7" s="551" t="s">
        <v>334</v>
      </c>
      <c r="H7" s="550"/>
      <c r="I7" s="549"/>
      <c r="J7" s="549"/>
      <c r="K7" s="549"/>
      <c r="L7" s="549"/>
    </row>
    <row r="8" ht="15.75" customHeight="1" spans="1:12">
      <c r="A8" s="551" t="s">
        <v>651</v>
      </c>
      <c r="B8" s="548"/>
      <c r="C8" s="549"/>
      <c r="D8" s="549"/>
      <c r="E8" s="549"/>
      <c r="F8" s="549"/>
      <c r="G8" s="551" t="s">
        <v>336</v>
      </c>
      <c r="H8" s="550"/>
      <c r="I8" s="549"/>
      <c r="J8" s="549"/>
      <c r="K8" s="549"/>
      <c r="L8" s="549"/>
    </row>
    <row r="9" ht="15.75" customHeight="1" spans="1:12">
      <c r="A9" s="551" t="s">
        <v>209</v>
      </c>
      <c r="B9" s="548"/>
      <c r="C9" s="549"/>
      <c r="D9" s="549"/>
      <c r="E9" s="549"/>
      <c r="F9" s="549"/>
      <c r="G9" s="551" t="s">
        <v>338</v>
      </c>
      <c r="H9" s="550"/>
      <c r="I9" s="549"/>
      <c r="J9" s="549"/>
      <c r="K9" s="549"/>
      <c r="L9" s="549"/>
    </row>
    <row r="10" ht="15.75" customHeight="1" spans="1:12">
      <c r="A10" s="551" t="s">
        <v>210</v>
      </c>
      <c r="B10" s="548"/>
      <c r="C10" s="549"/>
      <c r="D10" s="549"/>
      <c r="E10" s="549"/>
      <c r="F10" s="549"/>
      <c r="G10" s="551" t="s">
        <v>341</v>
      </c>
      <c r="H10" s="552"/>
      <c r="I10" s="549"/>
      <c r="J10" s="549"/>
      <c r="K10" s="549"/>
      <c r="L10" s="549"/>
    </row>
    <row r="11" ht="15.75" customHeight="1" spans="1:12">
      <c r="A11" s="551" t="s">
        <v>211</v>
      </c>
      <c r="B11" s="548"/>
      <c r="C11" s="549"/>
      <c r="D11" s="549"/>
      <c r="E11" s="549"/>
      <c r="F11" s="549"/>
      <c r="G11" s="551" t="s">
        <v>343</v>
      </c>
      <c r="H11" s="550"/>
      <c r="I11" s="549"/>
      <c r="J11" s="549"/>
      <c r="K11" s="549"/>
      <c r="L11" s="549"/>
    </row>
    <row r="12" ht="15.75" customHeight="1" spans="1:12">
      <c r="A12" s="551" t="s">
        <v>652</v>
      </c>
      <c r="B12" s="548"/>
      <c r="C12" s="549"/>
      <c r="D12" s="549"/>
      <c r="E12" s="549"/>
      <c r="F12" s="549"/>
      <c r="G12" s="551" t="s">
        <v>345</v>
      </c>
      <c r="H12" s="552"/>
      <c r="I12" s="549"/>
      <c r="J12" s="549"/>
      <c r="K12" s="549"/>
      <c r="L12" s="549"/>
    </row>
    <row r="13" ht="15.75" customHeight="1" spans="1:12">
      <c r="A13" s="551" t="s">
        <v>653</v>
      </c>
      <c r="B13" s="548"/>
      <c r="C13" s="549"/>
      <c r="D13" s="549"/>
      <c r="E13" s="549"/>
      <c r="F13" s="549"/>
      <c r="G13" s="551" t="s">
        <v>347</v>
      </c>
      <c r="H13" s="552"/>
      <c r="I13" s="549"/>
      <c r="J13" s="549"/>
      <c r="K13" s="549"/>
      <c r="L13" s="549"/>
    </row>
    <row r="14" ht="15.75" customHeight="1" spans="1:12">
      <c r="A14" s="551" t="s">
        <v>214</v>
      </c>
      <c r="B14" s="548"/>
      <c r="C14" s="549"/>
      <c r="D14" s="549"/>
      <c r="E14" s="549"/>
      <c r="F14" s="549"/>
      <c r="G14" s="551" t="s">
        <v>349</v>
      </c>
      <c r="H14" s="550"/>
      <c r="I14" s="549"/>
      <c r="J14" s="549"/>
      <c r="K14" s="549"/>
      <c r="L14" s="549"/>
    </row>
    <row r="15" ht="15.75" customHeight="1" spans="1:12">
      <c r="A15" s="551" t="s">
        <v>654</v>
      </c>
      <c r="B15" s="548"/>
      <c r="C15" s="549"/>
      <c r="D15" s="549"/>
      <c r="E15" s="549"/>
      <c r="F15" s="549"/>
      <c r="G15" s="551" t="s">
        <v>351</v>
      </c>
      <c r="H15" s="550"/>
      <c r="I15" s="549"/>
      <c r="J15" s="549"/>
      <c r="K15" s="549"/>
      <c r="L15" s="549"/>
    </row>
    <row r="16" ht="15.75" customHeight="1" spans="1:12">
      <c r="A16" s="551" t="s">
        <v>655</v>
      </c>
      <c r="B16" s="548"/>
      <c r="C16" s="549"/>
      <c r="D16" s="549"/>
      <c r="E16" s="549"/>
      <c r="F16" s="549"/>
      <c r="G16" s="551" t="s">
        <v>353</v>
      </c>
      <c r="H16" s="552"/>
      <c r="I16" s="549"/>
      <c r="J16" s="549"/>
      <c r="K16" s="549"/>
      <c r="L16" s="549"/>
    </row>
    <row r="17" ht="15.75" customHeight="1" spans="1:12">
      <c r="A17" s="551" t="s">
        <v>656</v>
      </c>
      <c r="B17" s="548"/>
      <c r="C17" s="549"/>
      <c r="D17" s="549"/>
      <c r="E17" s="549"/>
      <c r="F17" s="549"/>
      <c r="G17" s="551" t="s">
        <v>355</v>
      </c>
      <c r="H17" s="552"/>
      <c r="I17" s="549"/>
      <c r="J17" s="549"/>
      <c r="K17" s="549"/>
      <c r="L17" s="549"/>
    </row>
    <row r="18" ht="15.75" customHeight="1" spans="1:12">
      <c r="A18" s="551" t="s">
        <v>657</v>
      </c>
      <c r="B18" s="548"/>
      <c r="C18" s="549"/>
      <c r="D18" s="549"/>
      <c r="E18" s="549"/>
      <c r="F18" s="549"/>
      <c r="G18" s="551" t="s">
        <v>357</v>
      </c>
      <c r="H18" s="552"/>
      <c r="I18" s="549"/>
      <c r="J18" s="549"/>
      <c r="K18" s="549"/>
      <c r="L18" s="549"/>
    </row>
    <row r="19" ht="15.75" customHeight="1" spans="1:12">
      <c r="A19" s="551" t="s">
        <v>381</v>
      </c>
      <c r="B19" s="548"/>
      <c r="C19" s="549"/>
      <c r="D19" s="549"/>
      <c r="E19" s="549"/>
      <c r="F19" s="549"/>
      <c r="G19" s="551" t="s">
        <v>359</v>
      </c>
      <c r="H19" s="550"/>
      <c r="I19" s="549"/>
      <c r="J19" s="549"/>
      <c r="K19" s="549"/>
      <c r="L19" s="549"/>
    </row>
    <row r="20" ht="15.75" customHeight="1" spans="1:12">
      <c r="A20" s="553" t="s">
        <v>658</v>
      </c>
      <c r="B20" s="548"/>
      <c r="C20" s="549">
        <f>SUM(C7:C19)</f>
        <v>0</v>
      </c>
      <c r="D20" s="549">
        <f>SUM(D7:D19)</f>
        <v>0</v>
      </c>
      <c r="E20" s="549">
        <f>SUM(E7:E19)</f>
        <v>0</v>
      </c>
      <c r="F20" s="549">
        <f>SUM(F7:F19)</f>
        <v>0</v>
      </c>
      <c r="G20" s="553" t="s">
        <v>659</v>
      </c>
      <c r="H20" s="550"/>
      <c r="I20" s="549">
        <f>SUM(I7:I19)</f>
        <v>0</v>
      </c>
      <c r="J20" s="549">
        <f>SUM(J7:J19)</f>
        <v>0</v>
      </c>
      <c r="K20" s="549">
        <f>SUM(K7:K19)</f>
        <v>0</v>
      </c>
      <c r="L20" s="549">
        <f>SUM(L7:L19)</f>
        <v>0</v>
      </c>
    </row>
    <row r="21" ht="15.75" customHeight="1" spans="1:12">
      <c r="A21" s="547" t="s">
        <v>660</v>
      </c>
      <c r="B21" s="548"/>
      <c r="C21" s="549"/>
      <c r="D21" s="549"/>
      <c r="E21" s="549"/>
      <c r="F21" s="549"/>
      <c r="G21" s="547" t="s">
        <v>661</v>
      </c>
      <c r="H21" s="554"/>
      <c r="I21" s="549"/>
      <c r="J21" s="549"/>
      <c r="K21" s="549"/>
      <c r="L21" s="549"/>
    </row>
    <row r="22" ht="15.75" customHeight="1" spans="1:12">
      <c r="A22" s="551" t="s">
        <v>662</v>
      </c>
      <c r="B22" s="548"/>
      <c r="C22" s="549"/>
      <c r="D22" s="549"/>
      <c r="E22" s="549"/>
      <c r="F22" s="549"/>
      <c r="G22" s="551" t="s">
        <v>365</v>
      </c>
      <c r="H22" s="552"/>
      <c r="I22" s="549"/>
      <c r="J22" s="549"/>
      <c r="K22" s="549"/>
      <c r="L22" s="549"/>
    </row>
    <row r="23" ht="15.75" customHeight="1" spans="1:12">
      <c r="A23" s="551" t="s">
        <v>232</v>
      </c>
      <c r="B23" s="548"/>
      <c r="C23" s="549"/>
      <c r="D23" s="549"/>
      <c r="E23" s="549"/>
      <c r="F23" s="549"/>
      <c r="G23" s="551" t="s">
        <v>367</v>
      </c>
      <c r="H23" s="550"/>
      <c r="I23" s="549"/>
      <c r="J23" s="549"/>
      <c r="K23" s="549"/>
      <c r="L23" s="549"/>
    </row>
    <row r="24" ht="15.75" customHeight="1" spans="1:12">
      <c r="A24" s="551" t="s">
        <v>663</v>
      </c>
      <c r="B24" s="548"/>
      <c r="C24" s="549"/>
      <c r="D24" s="549"/>
      <c r="E24" s="549"/>
      <c r="F24" s="549"/>
      <c r="G24" s="551" t="s">
        <v>369</v>
      </c>
      <c r="H24" s="550"/>
      <c r="I24" s="549"/>
      <c r="J24" s="549"/>
      <c r="K24" s="549"/>
      <c r="L24" s="549"/>
    </row>
    <row r="25" ht="15.75" customHeight="1" spans="1:12">
      <c r="A25" s="551" t="s">
        <v>389</v>
      </c>
      <c r="B25" s="548"/>
      <c r="C25" s="549"/>
      <c r="D25" s="549"/>
      <c r="E25" s="549"/>
      <c r="F25" s="549"/>
      <c r="G25" s="551" t="s">
        <v>371</v>
      </c>
      <c r="H25" s="550"/>
      <c r="I25" s="549"/>
      <c r="J25" s="549"/>
      <c r="K25" s="549"/>
      <c r="L25" s="549"/>
    </row>
    <row r="26" ht="15.75" customHeight="1" spans="1:12">
      <c r="A26" s="551" t="s">
        <v>664</v>
      </c>
      <c r="B26" s="548"/>
      <c r="C26" s="549"/>
      <c r="D26" s="549"/>
      <c r="E26" s="549"/>
      <c r="F26" s="549"/>
      <c r="G26" s="551" t="s">
        <v>374</v>
      </c>
      <c r="H26" s="550"/>
      <c r="I26" s="549"/>
      <c r="J26" s="549"/>
      <c r="K26" s="549"/>
      <c r="L26" s="549"/>
    </row>
    <row r="27" ht="15.75" customHeight="1" spans="1:12">
      <c r="A27" s="551" t="s">
        <v>236</v>
      </c>
      <c r="B27" s="548"/>
      <c r="C27" s="549"/>
      <c r="D27" s="549"/>
      <c r="E27" s="549"/>
      <c r="F27" s="549"/>
      <c r="G27" s="551" t="s">
        <v>377</v>
      </c>
      <c r="H27" s="550"/>
      <c r="I27" s="549"/>
      <c r="J27" s="549"/>
      <c r="K27" s="549"/>
      <c r="L27" s="549"/>
    </row>
    <row r="28" ht="15.75" customHeight="1" spans="1:12">
      <c r="A28" s="551" t="s">
        <v>392</v>
      </c>
      <c r="B28" s="548"/>
      <c r="C28" s="549"/>
      <c r="D28" s="549"/>
      <c r="E28" s="549"/>
      <c r="F28" s="549"/>
      <c r="G28" s="551" t="s">
        <v>380</v>
      </c>
      <c r="H28" s="550"/>
      <c r="I28" s="549"/>
      <c r="J28" s="549"/>
      <c r="K28" s="549"/>
      <c r="L28" s="549"/>
    </row>
    <row r="29" ht="15.75" customHeight="1" spans="1:12">
      <c r="A29" s="551" t="s">
        <v>665</v>
      </c>
      <c r="B29" s="548"/>
      <c r="C29" s="549"/>
      <c r="D29" s="549"/>
      <c r="E29" s="549"/>
      <c r="F29" s="549"/>
      <c r="G29" s="551" t="s">
        <v>383</v>
      </c>
      <c r="H29" s="550"/>
      <c r="I29" s="549"/>
      <c r="J29" s="549"/>
      <c r="K29" s="549"/>
      <c r="L29" s="549"/>
    </row>
    <row r="30" ht="15.75" customHeight="1" spans="1:12">
      <c r="A30" s="551" t="s">
        <v>407</v>
      </c>
      <c r="B30" s="548"/>
      <c r="C30" s="549"/>
      <c r="D30" s="549"/>
      <c r="E30" s="549"/>
      <c r="F30" s="549"/>
      <c r="G30" s="553" t="s">
        <v>666</v>
      </c>
      <c r="H30" s="550"/>
      <c r="I30" s="549">
        <f>SUM(I22:I29)</f>
        <v>0</v>
      </c>
      <c r="J30" s="549">
        <f>SUM(J22:J29)</f>
        <v>0</v>
      </c>
      <c r="K30" s="549">
        <f>SUM(K22:K29)</f>
        <v>0</v>
      </c>
      <c r="L30" s="549">
        <f>SUM(L22:L29)</f>
        <v>0</v>
      </c>
    </row>
    <row r="31" ht="15.75" customHeight="1" spans="1:12">
      <c r="A31" s="551" t="s">
        <v>412</v>
      </c>
      <c r="B31" s="548"/>
      <c r="C31" s="549"/>
      <c r="D31" s="549"/>
      <c r="E31" s="549"/>
      <c r="F31" s="549"/>
      <c r="G31" s="553" t="s">
        <v>667</v>
      </c>
      <c r="H31" s="550"/>
      <c r="I31" s="549">
        <f>I20+I30</f>
        <v>0</v>
      </c>
      <c r="J31" s="549">
        <f>J20+J30</f>
        <v>0</v>
      </c>
      <c r="K31" s="549">
        <f>K20+K30</f>
        <v>0</v>
      </c>
      <c r="L31" s="549">
        <f>L20+L30</f>
        <v>0</v>
      </c>
    </row>
    <row r="32" ht="15.75" customHeight="1" spans="1:12">
      <c r="A32" s="551" t="s">
        <v>413</v>
      </c>
      <c r="B32" s="548"/>
      <c r="C32" s="549"/>
      <c r="D32" s="549"/>
      <c r="E32" s="549"/>
      <c r="F32" s="549"/>
      <c r="G32" s="555" t="s">
        <v>668</v>
      </c>
      <c r="H32" s="550"/>
      <c r="I32" s="549"/>
      <c r="J32" s="549"/>
      <c r="K32" s="549"/>
      <c r="L32" s="549"/>
    </row>
    <row r="33" ht="15.75" customHeight="1" spans="1:12">
      <c r="A33" s="551" t="s">
        <v>259</v>
      </c>
      <c r="B33" s="548"/>
      <c r="C33" s="549"/>
      <c r="D33" s="549"/>
      <c r="E33" s="549"/>
      <c r="F33" s="549"/>
      <c r="G33" s="556" t="s">
        <v>669</v>
      </c>
      <c r="H33" s="552"/>
      <c r="I33" s="549"/>
      <c r="J33" s="549"/>
      <c r="K33" s="549"/>
      <c r="L33" s="549"/>
    </row>
    <row r="34" ht="15.75" customHeight="1" spans="1:12">
      <c r="A34" s="551" t="s">
        <v>415</v>
      </c>
      <c r="B34" s="548"/>
      <c r="C34" s="549"/>
      <c r="D34" s="549"/>
      <c r="E34" s="549"/>
      <c r="F34" s="549"/>
      <c r="G34" s="557" t="s">
        <v>670</v>
      </c>
      <c r="H34" s="554"/>
      <c r="I34" s="549"/>
      <c r="J34" s="549"/>
      <c r="K34" s="549"/>
      <c r="L34" s="549"/>
    </row>
    <row r="35" ht="15.75" customHeight="1" spans="1:12">
      <c r="A35" s="551" t="s">
        <v>420</v>
      </c>
      <c r="B35" s="548"/>
      <c r="C35" s="549"/>
      <c r="D35" s="549"/>
      <c r="E35" s="549"/>
      <c r="F35" s="549"/>
      <c r="G35" s="557" t="s">
        <v>671</v>
      </c>
      <c r="H35" s="550"/>
      <c r="I35" s="549"/>
      <c r="J35" s="549"/>
      <c r="K35" s="549"/>
      <c r="L35" s="549"/>
    </row>
    <row r="36" ht="15.75" customHeight="1" spans="1:12">
      <c r="A36" s="551" t="s">
        <v>421</v>
      </c>
      <c r="B36" s="548"/>
      <c r="C36" s="549"/>
      <c r="D36" s="549"/>
      <c r="E36" s="549"/>
      <c r="F36" s="549"/>
      <c r="G36" s="557" t="s">
        <v>672</v>
      </c>
      <c r="H36" s="550"/>
      <c r="I36" s="549"/>
      <c r="J36" s="549"/>
      <c r="K36" s="549"/>
      <c r="L36" s="549"/>
    </row>
    <row r="37" ht="15.75" customHeight="1" spans="1:12">
      <c r="A37" s="551" t="s">
        <v>422</v>
      </c>
      <c r="B37" s="548"/>
      <c r="C37" s="549"/>
      <c r="D37" s="549"/>
      <c r="E37" s="549"/>
      <c r="F37" s="549"/>
      <c r="G37" s="556" t="s">
        <v>673</v>
      </c>
      <c r="H37" s="550"/>
      <c r="I37" s="549"/>
      <c r="J37" s="549"/>
      <c r="K37" s="549"/>
      <c r="L37" s="549"/>
    </row>
    <row r="38" ht="15.75" customHeight="1" spans="1:12">
      <c r="A38" s="551" t="s">
        <v>423</v>
      </c>
      <c r="B38" s="548"/>
      <c r="C38" s="549"/>
      <c r="D38" s="549"/>
      <c r="E38" s="549"/>
      <c r="F38" s="549"/>
      <c r="G38" s="556" t="s">
        <v>674</v>
      </c>
      <c r="H38" s="550"/>
      <c r="I38" s="549"/>
      <c r="J38" s="549"/>
      <c r="K38" s="549"/>
      <c r="L38" s="549"/>
    </row>
    <row r="39" ht="15.75" customHeight="1" spans="1:12">
      <c r="A39" s="551" t="s">
        <v>424</v>
      </c>
      <c r="B39" s="548"/>
      <c r="C39" s="549"/>
      <c r="D39" s="549"/>
      <c r="E39" s="549"/>
      <c r="F39" s="549"/>
      <c r="G39" s="557" t="s">
        <v>675</v>
      </c>
      <c r="H39" s="550"/>
      <c r="I39" s="549"/>
      <c r="J39" s="549"/>
      <c r="K39" s="549"/>
      <c r="L39" s="549"/>
    </row>
    <row r="40" ht="15.75" customHeight="1" spans="1:12">
      <c r="A40" s="553" t="s">
        <v>676</v>
      </c>
      <c r="B40" s="548"/>
      <c r="C40" s="549">
        <f>SUM(C22:C39)</f>
        <v>0</v>
      </c>
      <c r="D40" s="549">
        <f>SUM(D22:D39)</f>
        <v>0</v>
      </c>
      <c r="E40" s="549">
        <f>SUM(E22:E39)</f>
        <v>0</v>
      </c>
      <c r="F40" s="549">
        <f>SUM(F22:F39)</f>
        <v>0</v>
      </c>
      <c r="G40" s="556" t="s">
        <v>677</v>
      </c>
      <c r="H40" s="550"/>
      <c r="I40" s="549"/>
      <c r="J40" s="549"/>
      <c r="K40" s="549"/>
      <c r="L40" s="549"/>
    </row>
    <row r="41" ht="15.75" customHeight="1" spans="1:12">
      <c r="A41" s="558"/>
      <c r="B41" s="558"/>
      <c r="C41" s="549"/>
      <c r="D41" s="549"/>
      <c r="E41" s="549"/>
      <c r="F41" s="549"/>
      <c r="G41" s="556" t="s">
        <v>678</v>
      </c>
      <c r="H41" s="550"/>
      <c r="I41" s="549"/>
      <c r="J41" s="549"/>
      <c r="K41" s="549"/>
      <c r="L41" s="549"/>
    </row>
    <row r="42" ht="15.75" customHeight="1" spans="1:12">
      <c r="A42" s="558"/>
      <c r="B42" s="558"/>
      <c r="C42" s="549"/>
      <c r="D42" s="549"/>
      <c r="E42" s="549"/>
      <c r="F42" s="549"/>
      <c r="G42" s="556" t="s">
        <v>679</v>
      </c>
      <c r="H42" s="550"/>
      <c r="I42" s="549"/>
      <c r="J42" s="549"/>
      <c r="K42" s="549"/>
      <c r="L42" s="549"/>
    </row>
    <row r="43" ht="15.75" customHeight="1" spans="1:12">
      <c r="A43" s="559"/>
      <c r="B43" s="548"/>
      <c r="C43" s="549"/>
      <c r="D43" s="549"/>
      <c r="E43" s="549"/>
      <c r="F43" s="549"/>
      <c r="G43" s="560" t="s">
        <v>680</v>
      </c>
      <c r="H43" s="550"/>
      <c r="I43" s="549">
        <f>SUM(I33:I42)-I35-I36-I38</f>
        <v>0</v>
      </c>
      <c r="J43" s="549">
        <f>SUM(J33:J42)-J35-J36-J38</f>
        <v>0</v>
      </c>
      <c r="K43" s="549">
        <f>SUM(K33:K42)-K35-K36-K38</f>
        <v>0</v>
      </c>
      <c r="L43" s="549">
        <f>SUM(L33:L42)-L35-L36-L38</f>
        <v>0</v>
      </c>
    </row>
    <row r="44" ht="24" spans="1:12">
      <c r="A44" s="553" t="s">
        <v>681</v>
      </c>
      <c r="B44" s="548"/>
      <c r="C44" s="549">
        <f>C20+C40</f>
        <v>0</v>
      </c>
      <c r="D44" s="549">
        <f>D20+D40</f>
        <v>0</v>
      </c>
      <c r="E44" s="549">
        <f>E20+E40</f>
        <v>0</v>
      </c>
      <c r="F44" s="549">
        <f>F20+F40</f>
        <v>0</v>
      </c>
      <c r="G44" s="560" t="s">
        <v>682</v>
      </c>
      <c r="H44" s="550"/>
      <c r="I44" s="549">
        <f>I31+I43</f>
        <v>0</v>
      </c>
      <c r="J44" s="549">
        <f>J31+J43</f>
        <v>0</v>
      </c>
      <c r="K44" s="549">
        <f>K31+K43</f>
        <v>0</v>
      </c>
      <c r="L44" s="549">
        <f>L31+L43</f>
        <v>0</v>
      </c>
    </row>
    <row r="45" s="536" customFormat="1" ht="15.75" customHeight="1" spans="1:12">
      <c r="A45" s="561"/>
      <c r="B45" s="561"/>
      <c r="C45" s="561"/>
      <c r="D45" s="561"/>
      <c r="E45" s="561"/>
      <c r="F45" s="561"/>
      <c r="G45" s="561"/>
      <c r="H45" s="561"/>
      <c r="I45" s="561"/>
      <c r="J45" s="561"/>
      <c r="K45" s="561"/>
      <c r="L45" s="561"/>
    </row>
  </sheetData>
  <mergeCells count="3">
    <mergeCell ref="A2:L2"/>
    <mergeCell ref="A3:L3"/>
    <mergeCell ref="A4:E4"/>
  </mergeCells>
  <hyperlinks>
    <hyperlink ref="A1" location="索引目录!C4" display="返回索引页"/>
  </hyperlinks>
  <pageMargins left="0.747916666666667" right="0.747916666666667" top="0.984027777777778" bottom="0.984027777777778" header="0.511805555555556" footer="0.511805555555556"/>
  <pageSetup paperSize="9" scale="64" orientation="landscape"/>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zoomScale="96" zoomScaleNormal="96" topLeftCell="A4" workbookViewId="0">
      <selection activeCell="U622" sqref="U622"/>
    </sheetView>
  </sheetViews>
  <sheetFormatPr defaultColWidth="9" defaultRowHeight="15.75" customHeight="1"/>
  <cols>
    <col min="1" max="1" width="10.2" style="7" customWidth="1"/>
    <col min="2" max="2" width="13.7" style="7" customWidth="1"/>
    <col min="3" max="8" width="10.2" style="7" customWidth="1"/>
    <col min="9" max="9" width="17.2" style="7" customWidth="1"/>
    <col min="10" max="10" width="8.2" style="7" customWidth="1"/>
    <col min="11" max="12" width="9" style="7" customWidth="1"/>
    <col min="13" max="16384" width="9" style="7"/>
  </cols>
  <sheetData>
    <row r="1" customHeight="1" spans="1:1">
      <c r="A1" s="8" t="s">
        <v>0</v>
      </c>
    </row>
    <row r="2" s="5" customFormat="1" ht="30" customHeight="1" spans="1:1">
      <c r="A2" s="9" t="s">
        <v>1798</v>
      </c>
    </row>
    <row r="3" customHeight="1" spans="1:1">
      <c r="A3" s="6" t="str">
        <f>"评估基准日："&amp;TEXT(基本信息输入表!M7,"yyyy年mm月dd日")</f>
        <v>评估基准日：2025年02月20日</v>
      </c>
    </row>
    <row r="4" ht="14.25" customHeight="1" spans="1:9">
      <c r="A4" s="6"/>
      <c r="B4" s="6"/>
      <c r="C4" s="6"/>
      <c r="D4" s="6"/>
      <c r="E4" s="6"/>
      <c r="F4" s="6"/>
      <c r="G4" s="6"/>
      <c r="H4" s="6"/>
      <c r="I4" s="11" t="s">
        <v>1799</v>
      </c>
    </row>
    <row r="5" customHeight="1" spans="1:9">
      <c r="A5" s="12" t="str">
        <f>基本信息输入表!K6&amp;"："&amp;基本信息输入表!M6</f>
        <v>产权持有单位：中国石油天然气股份有限公司塔里木油田分公司塔西南勘探开发公司</v>
      </c>
      <c r="B5" s="13"/>
      <c r="C5" s="13"/>
      <c r="D5" s="13"/>
      <c r="E5" s="14"/>
      <c r="F5" s="14"/>
      <c r="I5" s="11" t="s">
        <v>1326</v>
      </c>
    </row>
    <row r="6" s="6" customFormat="1" customHeight="1" spans="1:10">
      <c r="A6" s="15" t="s">
        <v>4</v>
      </c>
      <c r="B6" s="15" t="s">
        <v>910</v>
      </c>
      <c r="C6" s="15" t="s">
        <v>937</v>
      </c>
      <c r="D6" s="15" t="s">
        <v>919</v>
      </c>
      <c r="E6" s="15" t="s">
        <v>849</v>
      </c>
      <c r="F6" s="15" t="s">
        <v>1750</v>
      </c>
      <c r="G6" s="16" t="s">
        <v>6</v>
      </c>
      <c r="H6" s="15" t="s">
        <v>7</v>
      </c>
      <c r="I6" s="15" t="s">
        <v>176</v>
      </c>
      <c r="J6" s="6" t="s">
        <v>1343</v>
      </c>
    </row>
    <row r="7" ht="12.75" customHeight="1" spans="1:10">
      <c r="A7" s="17" t="str">
        <f t="shared" ref="A7" si="0">IF(B7="","",ROW()-6)</f>
        <v/>
      </c>
      <c r="B7" s="18"/>
      <c r="C7" s="19"/>
      <c r="D7" s="18"/>
      <c r="E7" s="18"/>
      <c r="F7" s="20"/>
      <c r="G7" s="20"/>
      <c r="H7" s="20"/>
      <c r="I7" s="18"/>
      <c r="J7" s="6"/>
    </row>
    <row r="8" ht="12.75" customHeight="1" spans="1:10">
      <c r="A8" s="17"/>
      <c r="B8" s="18"/>
      <c r="C8" s="19"/>
      <c r="D8" s="18"/>
      <c r="E8" s="18"/>
      <c r="F8" s="20"/>
      <c r="G8" s="20"/>
      <c r="H8" s="20"/>
      <c r="I8" s="18"/>
      <c r="J8" s="6"/>
    </row>
    <row r="9" ht="12.75" customHeight="1" spans="1:10">
      <c r="A9" s="17"/>
      <c r="B9" s="18"/>
      <c r="C9" s="19"/>
      <c r="D9" s="18"/>
      <c r="E9" s="18"/>
      <c r="F9" s="20"/>
      <c r="G9" s="20"/>
      <c r="H9" s="20"/>
      <c r="I9" s="18"/>
      <c r="J9" s="6"/>
    </row>
    <row r="10" ht="12.75" customHeight="1" spans="1:10">
      <c r="A10" s="17"/>
      <c r="B10" s="18"/>
      <c r="C10" s="19"/>
      <c r="D10" s="18"/>
      <c r="E10" s="18"/>
      <c r="F10" s="20"/>
      <c r="G10" s="20"/>
      <c r="H10" s="20"/>
      <c r="I10" s="18"/>
      <c r="J10" s="6"/>
    </row>
    <row r="11" ht="12.75" customHeight="1" spans="1:10">
      <c r="A11" s="17"/>
      <c r="B11" s="18"/>
      <c r="C11" s="19"/>
      <c r="D11" s="18"/>
      <c r="E11" s="18"/>
      <c r="F11" s="20"/>
      <c r="G11" s="20"/>
      <c r="H11" s="20"/>
      <c r="I11" s="18"/>
      <c r="J11" s="6"/>
    </row>
    <row r="12" ht="12.75" customHeight="1" spans="1:10">
      <c r="A12" s="17"/>
      <c r="B12" s="18"/>
      <c r="C12" s="19"/>
      <c r="D12" s="18"/>
      <c r="E12" s="18"/>
      <c r="F12" s="20"/>
      <c r="G12" s="20"/>
      <c r="H12" s="20"/>
      <c r="I12" s="18"/>
      <c r="J12" s="6"/>
    </row>
    <row r="13" ht="12.75" customHeight="1" spans="1:10">
      <c r="A13" s="17"/>
      <c r="B13" s="18"/>
      <c r="C13" s="19"/>
      <c r="D13" s="18"/>
      <c r="E13" s="18"/>
      <c r="F13" s="20"/>
      <c r="G13" s="20"/>
      <c r="H13" s="20"/>
      <c r="I13" s="18"/>
      <c r="J13" s="6"/>
    </row>
    <row r="14" ht="12.75" customHeight="1" spans="1:10">
      <c r="A14" s="17"/>
      <c r="B14" s="18"/>
      <c r="C14" s="19"/>
      <c r="D14" s="18"/>
      <c r="E14" s="18"/>
      <c r="F14" s="20"/>
      <c r="G14" s="20"/>
      <c r="H14" s="20"/>
      <c r="I14" s="18"/>
      <c r="J14" s="6"/>
    </row>
    <row r="15" ht="12.75" customHeight="1" spans="1:10">
      <c r="A15" s="17"/>
      <c r="B15" s="18"/>
      <c r="C15" s="19"/>
      <c r="D15" s="18"/>
      <c r="E15" s="18"/>
      <c r="F15" s="20"/>
      <c r="G15" s="20"/>
      <c r="H15" s="20"/>
      <c r="I15" s="18"/>
      <c r="J15" s="6"/>
    </row>
    <row r="16" ht="12.75" customHeight="1" spans="1:10">
      <c r="A16" s="17"/>
      <c r="B16" s="18"/>
      <c r="C16" s="19"/>
      <c r="D16" s="18"/>
      <c r="E16" s="18"/>
      <c r="F16" s="20"/>
      <c r="G16" s="20"/>
      <c r="H16" s="20"/>
      <c r="I16" s="18"/>
      <c r="J16" s="6"/>
    </row>
    <row r="17" ht="12.75" customHeight="1" spans="1:10">
      <c r="A17" s="17"/>
      <c r="B17" s="18"/>
      <c r="C17" s="19"/>
      <c r="D17" s="18"/>
      <c r="E17" s="18"/>
      <c r="F17" s="20"/>
      <c r="G17" s="20"/>
      <c r="H17" s="20"/>
      <c r="I17" s="18"/>
      <c r="J17" s="6"/>
    </row>
    <row r="18" ht="12.75" customHeight="1" spans="1:10">
      <c r="A18" s="17"/>
      <c r="B18" s="18"/>
      <c r="C18" s="19"/>
      <c r="D18" s="18"/>
      <c r="E18" s="18"/>
      <c r="F18" s="20"/>
      <c r="G18" s="20"/>
      <c r="H18" s="20"/>
      <c r="I18" s="18"/>
      <c r="J18" s="6"/>
    </row>
    <row r="19" ht="12.75" customHeight="1" spans="1:10">
      <c r="A19" s="17" t="str">
        <f t="shared" ref="A19" si="1">IF(B19="","",ROW()-6)</f>
        <v/>
      </c>
      <c r="B19" s="18"/>
      <c r="C19" s="19"/>
      <c r="D19" s="18"/>
      <c r="E19" s="18"/>
      <c r="F19" s="20"/>
      <c r="G19" s="20"/>
      <c r="H19" s="20"/>
      <c r="I19" s="18"/>
      <c r="J19" s="6"/>
    </row>
    <row r="20" customHeight="1" spans="1:9">
      <c r="A20" s="21" t="s">
        <v>1371</v>
      </c>
      <c r="B20" s="22"/>
      <c r="C20" s="21"/>
      <c r="D20" s="21"/>
      <c r="E20" s="21"/>
      <c r="F20" s="21"/>
      <c r="G20" s="28">
        <f>SUM(G7:G19)</f>
        <v>0</v>
      </c>
      <c r="H20" s="28">
        <f>SUM(H7:H19)</f>
        <v>0</v>
      </c>
      <c r="I20" s="24"/>
    </row>
    <row r="21" customHeight="1" spans="1:10">
      <c r="A21" s="7" t="str">
        <f>基本信息输入表!$K$6&amp;"填表人："&amp;基本信息输入表!$M$94</f>
        <v>产权持有单位填表人：刘亚鑫</v>
      </c>
      <c r="H21" s="7" t="str">
        <f>"评估人员："&amp;基本信息输入表!$Q$94</f>
        <v>评估人员：王庆国</v>
      </c>
      <c r="J21" s="7" t="s">
        <v>1347</v>
      </c>
    </row>
    <row r="22" customHeight="1" spans="1:1">
      <c r="A22" s="7" t="str">
        <f>"填表日期："&amp;YEAR(基本信息输入表!$O$94)&amp;"年"&amp;MONTH(基本信息输入表!$O$94)&amp;"月"&amp;DAY(基本信息输入表!$O$94)&amp;"日"</f>
        <v>填表日期：2025年2月22日</v>
      </c>
    </row>
    <row r="23" customHeight="1" spans="10:10">
      <c r="J23" s="41"/>
    </row>
  </sheetData>
  <mergeCells count="4">
    <mergeCell ref="A2:I2"/>
    <mergeCell ref="A3:I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96" zoomScaleNormal="96" topLeftCell="A4" workbookViewId="0">
      <selection activeCell="U622" sqref="U622"/>
    </sheetView>
  </sheetViews>
  <sheetFormatPr defaultColWidth="9" defaultRowHeight="15.75" customHeight="1" outlineLevelCol="7"/>
  <cols>
    <col min="1" max="1" width="6.7" style="7" customWidth="1"/>
    <col min="2" max="2" width="22.5" style="7" customWidth="1"/>
    <col min="3" max="4" width="13.7" style="7" customWidth="1"/>
    <col min="5" max="6" width="15.7" style="7" customWidth="1"/>
    <col min="7" max="7" width="18.2" style="7" customWidth="1"/>
    <col min="8" max="9" width="9" style="7" customWidth="1"/>
    <col min="10" max="16384" width="9" style="7"/>
  </cols>
  <sheetData>
    <row r="1" customHeight="1" spans="1:1">
      <c r="A1" s="8" t="s">
        <v>0</v>
      </c>
    </row>
    <row r="2" s="5" customFormat="1" ht="30" customHeight="1" spans="1:1">
      <c r="A2" s="9" t="s">
        <v>1800</v>
      </c>
    </row>
    <row r="3" customHeight="1" spans="1:1">
      <c r="A3" s="6" t="str">
        <f>"评估基准日："&amp;TEXT(基本信息输入表!M7,"yyyy年mm月dd日")</f>
        <v>评估基准日：2025年02月20日</v>
      </c>
    </row>
    <row r="4" ht="14.25" customHeight="1" spans="1:7">
      <c r="A4" s="6"/>
      <c r="B4" s="6"/>
      <c r="C4" s="6"/>
      <c r="D4" s="6"/>
      <c r="E4" s="6"/>
      <c r="F4" s="6"/>
      <c r="G4" s="11" t="s">
        <v>1801</v>
      </c>
    </row>
    <row r="5" customHeight="1" spans="1:7">
      <c r="A5" s="12" t="str">
        <f>基本信息输入表!K6&amp;"："&amp;基本信息输入表!M6</f>
        <v>产权持有单位：中国石油天然气股份有限公司塔里木油田分公司塔西南勘探开发公司</v>
      </c>
      <c r="B5" s="13"/>
      <c r="C5" s="13"/>
      <c r="D5" s="45"/>
      <c r="G5" s="11" t="s">
        <v>1326</v>
      </c>
    </row>
    <row r="6" s="6" customFormat="1" customHeight="1" spans="1:8">
      <c r="A6" s="15" t="s">
        <v>4</v>
      </c>
      <c r="B6" s="15" t="s">
        <v>910</v>
      </c>
      <c r="C6" s="15" t="s">
        <v>937</v>
      </c>
      <c r="D6" s="15" t="s">
        <v>919</v>
      </c>
      <c r="E6" s="16" t="s">
        <v>6</v>
      </c>
      <c r="F6" s="15" t="s">
        <v>7</v>
      </c>
      <c r="G6" s="15" t="s">
        <v>176</v>
      </c>
      <c r="H6" s="6" t="s">
        <v>1343</v>
      </c>
    </row>
    <row r="7" ht="12.75" customHeight="1" spans="1:8">
      <c r="A7" s="17" t="str">
        <f t="shared" ref="A7" si="0">IF(B7="","",ROW()-6)</f>
        <v/>
      </c>
      <c r="B7" s="18"/>
      <c r="C7" s="19"/>
      <c r="D7" s="46"/>
      <c r="E7" s="20"/>
      <c r="F7" s="20"/>
      <c r="G7" s="18"/>
      <c r="H7" s="6"/>
    </row>
    <row r="8" ht="12.75" customHeight="1" spans="1:8">
      <c r="A8" s="17"/>
      <c r="B8" s="18"/>
      <c r="C8" s="19"/>
      <c r="D8" s="46"/>
      <c r="E8" s="20"/>
      <c r="F8" s="20"/>
      <c r="G8" s="18"/>
      <c r="H8" s="6"/>
    </row>
    <row r="9" ht="12.75" customHeight="1" spans="1:8">
      <c r="A9" s="17"/>
      <c r="B9" s="18"/>
      <c r="C9" s="19"/>
      <c r="D9" s="46"/>
      <c r="E9" s="20"/>
      <c r="F9" s="20"/>
      <c r="G9" s="18"/>
      <c r="H9" s="6"/>
    </row>
    <row r="10" ht="12.75" customHeight="1" spans="1:8">
      <c r="A10" s="17"/>
      <c r="B10" s="18"/>
      <c r="C10" s="19"/>
      <c r="D10" s="46"/>
      <c r="E10" s="20"/>
      <c r="F10" s="20"/>
      <c r="G10" s="18"/>
      <c r="H10" s="6"/>
    </row>
    <row r="11" ht="12.75" customHeight="1" spans="1:8">
      <c r="A11" s="17"/>
      <c r="B11" s="18"/>
      <c r="C11" s="19"/>
      <c r="D11" s="46"/>
      <c r="E11" s="20"/>
      <c r="F11" s="20"/>
      <c r="G11" s="18"/>
      <c r="H11" s="6"/>
    </row>
    <row r="12" ht="12.75" customHeight="1" spans="1:8">
      <c r="A12" s="17"/>
      <c r="B12" s="18"/>
      <c r="C12" s="19"/>
      <c r="D12" s="46"/>
      <c r="E12" s="20"/>
      <c r="F12" s="20"/>
      <c r="G12" s="18"/>
      <c r="H12" s="6"/>
    </row>
    <row r="13" ht="12.75" customHeight="1" spans="1:8">
      <c r="A13" s="17"/>
      <c r="B13" s="18"/>
      <c r="C13" s="19"/>
      <c r="D13" s="46"/>
      <c r="E13" s="20"/>
      <c r="F13" s="20"/>
      <c r="G13" s="18"/>
      <c r="H13" s="6"/>
    </row>
    <row r="14" ht="12.75" customHeight="1" spans="1:8">
      <c r="A14" s="17"/>
      <c r="B14" s="18"/>
      <c r="C14" s="19"/>
      <c r="D14" s="46"/>
      <c r="E14" s="20"/>
      <c r="F14" s="20"/>
      <c r="G14" s="18"/>
      <c r="H14" s="6"/>
    </row>
    <row r="15" ht="12.75" customHeight="1" spans="1:8">
      <c r="A15" s="17"/>
      <c r="B15" s="18"/>
      <c r="C15" s="19"/>
      <c r="D15" s="46"/>
      <c r="E15" s="20"/>
      <c r="F15" s="20"/>
      <c r="G15" s="18"/>
      <c r="H15" s="6"/>
    </row>
    <row r="16" ht="12.75" customHeight="1" spans="1:8">
      <c r="A16" s="17"/>
      <c r="B16" s="18"/>
      <c r="C16" s="19"/>
      <c r="D16" s="46"/>
      <c r="E16" s="20"/>
      <c r="F16" s="20"/>
      <c r="G16" s="18"/>
      <c r="H16" s="6"/>
    </row>
    <row r="17" ht="12.75" customHeight="1" spans="1:8">
      <c r="A17" s="17"/>
      <c r="B17" s="18"/>
      <c r="C17" s="19"/>
      <c r="D17" s="46"/>
      <c r="E17" s="20"/>
      <c r="F17" s="20"/>
      <c r="G17" s="18"/>
      <c r="H17" s="6"/>
    </row>
    <row r="18" ht="12.75" customHeight="1" spans="1:8">
      <c r="A18" s="17"/>
      <c r="B18" s="18"/>
      <c r="C18" s="19"/>
      <c r="D18" s="46"/>
      <c r="E18" s="20"/>
      <c r="F18" s="20"/>
      <c r="G18" s="18"/>
      <c r="H18" s="6"/>
    </row>
    <row r="19" ht="12.75" customHeight="1" spans="1:8">
      <c r="A19" s="17" t="str">
        <f t="shared" ref="A19" si="1">IF(B19="","",ROW()-6)</f>
        <v/>
      </c>
      <c r="B19" s="18"/>
      <c r="C19" s="19"/>
      <c r="D19" s="46"/>
      <c r="E19" s="20"/>
      <c r="F19" s="20"/>
      <c r="G19" s="18"/>
      <c r="H19" s="6"/>
    </row>
    <row r="20" customHeight="1" spans="1:7">
      <c r="A20" s="21" t="s">
        <v>1371</v>
      </c>
      <c r="B20" s="22"/>
      <c r="C20" s="21"/>
      <c r="D20" s="21"/>
      <c r="E20" s="28">
        <f>SUM(E7:E19)</f>
        <v>0</v>
      </c>
      <c r="F20" s="28">
        <f>SUM(F7:F19)</f>
        <v>0</v>
      </c>
      <c r="G20" s="24"/>
    </row>
    <row r="21" customHeight="1" spans="1:8">
      <c r="A21" s="7" t="str">
        <f>基本信息输入表!$K$6&amp;"填表人："&amp;基本信息输入表!$M$95</f>
        <v>产权持有单位填表人：刘亚鑫</v>
      </c>
      <c r="F21" s="7" t="str">
        <f>"评估人员："&amp;基本信息输入表!$Q$95</f>
        <v>评估人员：王庆国</v>
      </c>
      <c r="H21" s="7" t="s">
        <v>1347</v>
      </c>
    </row>
    <row r="22" customHeight="1" spans="1:1">
      <c r="A22" s="7" t="str">
        <f>"填表日期："&amp;YEAR(基本信息输入表!$O$95)&amp;"年"&amp;MONTH(基本信息输入表!$O$95)&amp;"月"&amp;DAY(基本信息输入表!$O$95)&amp;"日"</f>
        <v>填表日期：2025年2月22日</v>
      </c>
    </row>
  </sheetData>
  <mergeCells count="4">
    <mergeCell ref="A2:G2"/>
    <mergeCell ref="A3:G3"/>
    <mergeCell ref="A5:C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zoomScale="96" zoomScaleNormal="96" workbookViewId="0">
      <selection activeCell="U622" sqref="U622"/>
    </sheetView>
  </sheetViews>
  <sheetFormatPr defaultColWidth="9" defaultRowHeight="15.75" customHeight="1"/>
  <cols>
    <col min="1" max="1" width="7.7" style="7" customWidth="1"/>
    <col min="2" max="2" width="20.7" style="7" customWidth="1"/>
    <col min="3" max="3" width="12.7" style="7" customWidth="1"/>
    <col min="4" max="5" width="12.2" style="7" customWidth="1"/>
    <col min="6" max="7" width="15.7" style="7" customWidth="1"/>
    <col min="8" max="8" width="14.7" style="7" customWidth="1"/>
    <col min="9" max="10" width="9" style="7" customWidth="1"/>
    <col min="11" max="16384" width="9" style="7"/>
  </cols>
  <sheetData>
    <row r="1" customHeight="1" spans="1:1">
      <c r="A1" s="8" t="s">
        <v>0</v>
      </c>
    </row>
    <row r="2" s="5" customFormat="1" ht="30" customHeight="1" spans="1:1">
      <c r="A2" s="9" t="s">
        <v>1802</v>
      </c>
    </row>
    <row r="3" customHeight="1" spans="1:1">
      <c r="A3" s="6" t="str">
        <f>"评估基准日："&amp;TEXT(基本信息输入表!M7,"yyyy年mm月dd日")</f>
        <v>评估基准日：2025年02月20日</v>
      </c>
    </row>
    <row r="4" ht="14.25" customHeight="1" spans="1:8">
      <c r="A4" s="6"/>
      <c r="B4" s="6"/>
      <c r="C4" s="6"/>
      <c r="D4" s="6"/>
      <c r="E4" s="6"/>
      <c r="F4" s="6"/>
      <c r="G4" s="6"/>
      <c r="H4" s="11" t="s">
        <v>1803</v>
      </c>
    </row>
    <row r="5" customHeight="1" spans="1:8">
      <c r="A5" s="12" t="str">
        <f>基本信息输入表!K6&amp;"："&amp;基本信息输入表!M6</f>
        <v>产权持有单位：中国石油天然气股份有限公司塔里木油田分公司塔西南勘探开发公司</v>
      </c>
      <c r="B5" s="13"/>
      <c r="C5" s="13"/>
      <c r="H5" s="11" t="s">
        <v>1326</v>
      </c>
    </row>
    <row r="6" s="6" customFormat="1" customHeight="1" spans="1:9">
      <c r="A6" s="15" t="s">
        <v>4</v>
      </c>
      <c r="B6" s="15" t="s">
        <v>1804</v>
      </c>
      <c r="C6" s="15" t="s">
        <v>937</v>
      </c>
      <c r="D6" s="15" t="s">
        <v>1748</v>
      </c>
      <c r="E6" s="15" t="s">
        <v>1805</v>
      </c>
      <c r="F6" s="16" t="s">
        <v>6</v>
      </c>
      <c r="G6" s="15" t="s">
        <v>7</v>
      </c>
      <c r="H6" s="15" t="s">
        <v>176</v>
      </c>
      <c r="I6" s="6" t="s">
        <v>1343</v>
      </c>
    </row>
    <row r="7" spans="1:9">
      <c r="A7" s="17" t="str">
        <f t="shared" ref="A7" si="0">IF(B7="","",ROW()-6)</f>
        <v/>
      </c>
      <c r="B7" s="18"/>
      <c r="C7" s="19"/>
      <c r="D7" s="19"/>
      <c r="E7" s="36"/>
      <c r="F7" s="20"/>
      <c r="G7" s="20"/>
      <c r="H7" s="18"/>
      <c r="I7" s="6"/>
    </row>
    <row r="8" spans="1:9">
      <c r="A8" s="17"/>
      <c r="B8" s="18"/>
      <c r="C8" s="19"/>
      <c r="D8" s="19"/>
      <c r="E8" s="36"/>
      <c r="F8" s="20"/>
      <c r="G8" s="20"/>
      <c r="H8" s="18"/>
      <c r="I8" s="6"/>
    </row>
    <row r="9" spans="1:9">
      <c r="A9" s="17"/>
      <c r="B9" s="18"/>
      <c r="C9" s="19"/>
      <c r="D9" s="19"/>
      <c r="E9" s="36"/>
      <c r="F9" s="20"/>
      <c r="G9" s="20"/>
      <c r="H9" s="18"/>
      <c r="I9" s="6"/>
    </row>
    <row r="10" spans="1:9">
      <c r="A10" s="17"/>
      <c r="B10" s="18"/>
      <c r="C10" s="19"/>
      <c r="D10" s="19"/>
      <c r="E10" s="36"/>
      <c r="F10" s="20"/>
      <c r="G10" s="20"/>
      <c r="H10" s="18"/>
      <c r="I10" s="6"/>
    </row>
    <row r="11" spans="1:9">
      <c r="A11" s="17"/>
      <c r="B11" s="18"/>
      <c r="C11" s="19"/>
      <c r="D11" s="19"/>
      <c r="E11" s="36"/>
      <c r="F11" s="20"/>
      <c r="G11" s="20"/>
      <c r="H11" s="18"/>
      <c r="I11" s="6"/>
    </row>
    <row r="12" spans="1:9">
      <c r="A12" s="17"/>
      <c r="B12" s="18"/>
      <c r="C12" s="19"/>
      <c r="D12" s="19"/>
      <c r="E12" s="36"/>
      <c r="F12" s="20"/>
      <c r="G12" s="20"/>
      <c r="H12" s="18"/>
      <c r="I12" s="6"/>
    </row>
    <row r="13" spans="1:9">
      <c r="A13" s="17"/>
      <c r="B13" s="18"/>
      <c r="C13" s="19"/>
      <c r="D13" s="19"/>
      <c r="E13" s="36"/>
      <c r="F13" s="20"/>
      <c r="G13" s="20"/>
      <c r="H13" s="18"/>
      <c r="I13" s="6"/>
    </row>
    <row r="14" spans="1:9">
      <c r="A14" s="17"/>
      <c r="B14" s="18"/>
      <c r="C14" s="19"/>
      <c r="D14" s="19"/>
      <c r="E14" s="36"/>
      <c r="F14" s="20"/>
      <c r="G14" s="20"/>
      <c r="H14" s="18"/>
      <c r="I14" s="6"/>
    </row>
    <row r="15" spans="1:9">
      <c r="A15" s="17"/>
      <c r="B15" s="18"/>
      <c r="C15" s="19"/>
      <c r="D15" s="19"/>
      <c r="E15" s="36"/>
      <c r="F15" s="20"/>
      <c r="G15" s="20"/>
      <c r="H15" s="18"/>
      <c r="I15" s="6"/>
    </row>
    <row r="16" spans="1:9">
      <c r="A16" s="17"/>
      <c r="B16" s="18"/>
      <c r="C16" s="19"/>
      <c r="D16" s="19"/>
      <c r="E16" s="36"/>
      <c r="F16" s="20"/>
      <c r="G16" s="20"/>
      <c r="H16" s="18"/>
      <c r="I16" s="6"/>
    </row>
    <row r="17" spans="1:9">
      <c r="A17" s="17"/>
      <c r="B17" s="18"/>
      <c r="C17" s="19"/>
      <c r="D17" s="19"/>
      <c r="E17" s="36"/>
      <c r="F17" s="20"/>
      <c r="G17" s="20"/>
      <c r="H17" s="18"/>
      <c r="I17" s="6"/>
    </row>
    <row r="18" spans="1:9">
      <c r="A18" s="17"/>
      <c r="B18" s="18"/>
      <c r="C18" s="19"/>
      <c r="D18" s="19"/>
      <c r="E18" s="36"/>
      <c r="F18" s="20"/>
      <c r="G18" s="20"/>
      <c r="H18" s="18"/>
      <c r="I18" s="6"/>
    </row>
    <row r="19" spans="1:9">
      <c r="A19" s="17" t="str">
        <f t="shared" ref="A19" si="1">IF(B19="","",ROW()-6)</f>
        <v/>
      </c>
      <c r="B19" s="18"/>
      <c r="C19" s="19"/>
      <c r="D19" s="19"/>
      <c r="E19" s="36"/>
      <c r="F19" s="20"/>
      <c r="G19" s="20"/>
      <c r="H19" s="18"/>
      <c r="I19" s="6"/>
    </row>
    <row r="20" spans="1:8">
      <c r="A20" s="21" t="s">
        <v>1371</v>
      </c>
      <c r="B20" s="22"/>
      <c r="C20" s="21"/>
      <c r="D20" s="21"/>
      <c r="E20" s="44"/>
      <c r="F20" s="28">
        <f>SUM(F7:F19)</f>
        <v>0</v>
      </c>
      <c r="G20" s="28">
        <f>SUM(G7:G19)</f>
        <v>0</v>
      </c>
      <c r="H20" s="24"/>
    </row>
    <row r="21" customHeight="1" spans="1:9">
      <c r="A21" s="7" t="str">
        <f>基本信息输入表!$K$6&amp;"填表人："&amp;基本信息输入表!$M$96</f>
        <v>产权持有单位填表人：刘亚鑫</v>
      </c>
      <c r="G21" s="7" t="str">
        <f>"评估人员："&amp;基本信息输入表!$Q$96</f>
        <v>评估人员：王庆国</v>
      </c>
      <c r="I21" s="7" t="s">
        <v>1347</v>
      </c>
    </row>
    <row r="22" customHeight="1" spans="1:1">
      <c r="A22" s="7" t="str">
        <f>"填表日期："&amp;YEAR(基本信息输入表!$O$96)&amp;"年"&amp;MONTH(基本信息输入表!$O$96)&amp;"月"&amp;DAY(基本信息输入表!$O$96)&amp;"日"</f>
        <v>填表日期：2025年2月22日</v>
      </c>
    </row>
  </sheetData>
  <mergeCells count="4">
    <mergeCell ref="A2:H2"/>
    <mergeCell ref="A3:H3"/>
    <mergeCell ref="A5:C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96" zoomScaleNormal="96" workbookViewId="0">
      <selection activeCell="U622" sqref="U622"/>
    </sheetView>
  </sheetViews>
  <sheetFormatPr defaultColWidth="9" defaultRowHeight="15.75" customHeight="1" outlineLevelCol="7"/>
  <cols>
    <col min="1" max="1" width="5.7" style="7" customWidth="1"/>
    <col min="2" max="2" width="23.7" style="7" customWidth="1"/>
    <col min="3" max="3" width="12" style="7" customWidth="1"/>
    <col min="4" max="4" width="18.7" style="7" customWidth="1"/>
    <col min="5" max="6" width="15.7" style="7" customWidth="1"/>
    <col min="7" max="7" width="15.5" style="7" customWidth="1"/>
    <col min="8" max="9" width="9" style="7" customWidth="1"/>
    <col min="10" max="16384" width="9" style="7"/>
  </cols>
  <sheetData>
    <row r="1" customHeight="1" spans="1:1">
      <c r="A1" s="8" t="s">
        <v>0</v>
      </c>
    </row>
    <row r="2" s="5" customFormat="1" ht="30" customHeight="1" spans="1:1">
      <c r="A2" s="9" t="s">
        <v>1806</v>
      </c>
    </row>
    <row r="3" customHeight="1" spans="1:1">
      <c r="A3" s="6" t="str">
        <f>"评估基准日："&amp;TEXT(基本信息输入表!M7,"yyyy年mm月dd日")</f>
        <v>评估基准日：2025年02月20日</v>
      </c>
    </row>
    <row r="4" ht="14.25" customHeight="1" spans="1:7">
      <c r="A4" s="6"/>
      <c r="B4" s="6"/>
      <c r="C4" s="6"/>
      <c r="D4" s="6"/>
      <c r="E4" s="6"/>
      <c r="F4" s="6"/>
      <c r="G4" s="11" t="s">
        <v>1807</v>
      </c>
    </row>
    <row r="5" customHeight="1" spans="1:7">
      <c r="A5" s="12" t="str">
        <f>基本信息输入表!K6&amp;"："&amp;基本信息输入表!M6</f>
        <v>产权持有单位：中国石油天然气股份有限公司塔里木油田分公司塔西南勘探开发公司</v>
      </c>
      <c r="B5" s="13"/>
      <c r="C5" s="13"/>
      <c r="D5" s="13"/>
      <c r="G5" s="11" t="s">
        <v>1326</v>
      </c>
    </row>
    <row r="6" s="6" customFormat="1" customHeight="1" spans="1:8">
      <c r="A6" s="15" t="s">
        <v>4</v>
      </c>
      <c r="B6" s="15" t="s">
        <v>910</v>
      </c>
      <c r="C6" s="15" t="s">
        <v>937</v>
      </c>
      <c r="D6" s="15" t="s">
        <v>1386</v>
      </c>
      <c r="E6" s="16" t="s">
        <v>6</v>
      </c>
      <c r="F6" s="15" t="s">
        <v>7</v>
      </c>
      <c r="G6" s="15" t="s">
        <v>176</v>
      </c>
      <c r="H6" s="6" t="s">
        <v>1343</v>
      </c>
    </row>
    <row r="7" ht="12.75" customHeight="1" spans="1:8">
      <c r="A7" s="17" t="str">
        <f t="shared" ref="A7" si="0">IF(B7="","",ROW()-6)</f>
        <v/>
      </c>
      <c r="B7" s="18"/>
      <c r="C7" s="19"/>
      <c r="D7" s="18"/>
      <c r="E7" s="20"/>
      <c r="F7" s="20"/>
      <c r="G7" s="18"/>
      <c r="H7" s="6"/>
    </row>
    <row r="8" ht="12.75" customHeight="1" spans="1:8">
      <c r="A8" s="17"/>
      <c r="B8" s="18"/>
      <c r="C8" s="19"/>
      <c r="D8" s="18"/>
      <c r="E8" s="20"/>
      <c r="F8" s="20"/>
      <c r="G8" s="18"/>
      <c r="H8" s="6"/>
    </row>
    <row r="9" ht="12.75" customHeight="1" spans="1:8">
      <c r="A9" s="17"/>
      <c r="B9" s="18"/>
      <c r="C9" s="19"/>
      <c r="D9" s="18"/>
      <c r="E9" s="20"/>
      <c r="F9" s="20"/>
      <c r="G9" s="18"/>
      <c r="H9" s="6"/>
    </row>
    <row r="10" ht="12.75" customHeight="1" spans="1:8">
      <c r="A10" s="17"/>
      <c r="B10" s="18"/>
      <c r="C10" s="19"/>
      <c r="D10" s="18"/>
      <c r="E10" s="20"/>
      <c r="F10" s="20"/>
      <c r="G10" s="18"/>
      <c r="H10" s="6"/>
    </row>
    <row r="11" ht="12.75" customHeight="1" spans="1:8">
      <c r="A11" s="17"/>
      <c r="B11" s="18"/>
      <c r="C11" s="19"/>
      <c r="D11" s="18"/>
      <c r="E11" s="20"/>
      <c r="F11" s="20"/>
      <c r="G11" s="18"/>
      <c r="H11" s="6"/>
    </row>
    <row r="12" ht="12.75" customHeight="1" spans="1:8">
      <c r="A12" s="17"/>
      <c r="B12" s="18"/>
      <c r="C12" s="19"/>
      <c r="D12" s="18"/>
      <c r="E12" s="20"/>
      <c r="F12" s="20"/>
      <c r="G12" s="18"/>
      <c r="H12" s="6"/>
    </row>
    <row r="13" ht="12.75" customHeight="1" spans="1:8">
      <c r="A13" s="17"/>
      <c r="B13" s="18"/>
      <c r="C13" s="19"/>
      <c r="D13" s="18"/>
      <c r="E13" s="20"/>
      <c r="F13" s="20"/>
      <c r="G13" s="18"/>
      <c r="H13" s="6"/>
    </row>
    <row r="14" ht="12.75" customHeight="1" spans="1:8">
      <c r="A14" s="17"/>
      <c r="B14" s="18"/>
      <c r="C14" s="19"/>
      <c r="D14" s="18"/>
      <c r="E14" s="20"/>
      <c r="F14" s="20"/>
      <c r="G14" s="18"/>
      <c r="H14" s="6"/>
    </row>
    <row r="15" ht="12.75" customHeight="1" spans="1:8">
      <c r="A15" s="17"/>
      <c r="B15" s="18"/>
      <c r="C15" s="19"/>
      <c r="D15" s="18"/>
      <c r="E15" s="20"/>
      <c r="F15" s="20"/>
      <c r="G15" s="18"/>
      <c r="H15" s="6"/>
    </row>
    <row r="16" ht="12.75" customHeight="1" spans="1:8">
      <c r="A16" s="17"/>
      <c r="B16" s="18"/>
      <c r="C16" s="19"/>
      <c r="D16" s="18"/>
      <c r="E16" s="20"/>
      <c r="F16" s="20"/>
      <c r="G16" s="18"/>
      <c r="H16" s="6"/>
    </row>
    <row r="17" ht="12.75" customHeight="1" spans="1:8">
      <c r="A17" s="17"/>
      <c r="B17" s="18"/>
      <c r="C17" s="19"/>
      <c r="D17" s="18"/>
      <c r="E17" s="20"/>
      <c r="F17" s="20"/>
      <c r="G17" s="18"/>
      <c r="H17" s="6"/>
    </row>
    <row r="18" ht="12.75" customHeight="1" spans="1:8">
      <c r="A18" s="17"/>
      <c r="B18" s="18"/>
      <c r="C18" s="19"/>
      <c r="D18" s="18"/>
      <c r="E18" s="20"/>
      <c r="F18" s="20"/>
      <c r="G18" s="18"/>
      <c r="H18" s="6"/>
    </row>
    <row r="19" ht="12.75" customHeight="1" spans="1:8">
      <c r="A19" s="17" t="str">
        <f t="shared" ref="A19" si="1">IF(B19="","",ROW()-6)</f>
        <v/>
      </c>
      <c r="B19" s="18"/>
      <c r="C19" s="19"/>
      <c r="D19" s="18"/>
      <c r="E19" s="20"/>
      <c r="F19" s="20"/>
      <c r="G19" s="18"/>
      <c r="H19" s="6"/>
    </row>
    <row r="20" customHeight="1" spans="1:7">
      <c r="A20" s="21" t="s">
        <v>1371</v>
      </c>
      <c r="B20" s="22"/>
      <c r="C20" s="21"/>
      <c r="D20" s="21"/>
      <c r="E20" s="28">
        <f>SUM(E7:E19)</f>
        <v>0</v>
      </c>
      <c r="F20" s="28">
        <f>SUM(F7:F19)</f>
        <v>0</v>
      </c>
      <c r="G20" s="24"/>
    </row>
    <row r="21" customHeight="1" spans="1:8">
      <c r="A21" s="7" t="str">
        <f>基本信息输入表!$K$6&amp;"填表人："&amp;基本信息输入表!$M$97</f>
        <v>产权持有单位填表人：刘亚鑫</v>
      </c>
      <c r="F21" s="7" t="str">
        <f>"评估人员："&amp;基本信息输入表!$Q$97</f>
        <v>评估人员：王庆国</v>
      </c>
      <c r="H21" s="7" t="s">
        <v>1347</v>
      </c>
    </row>
    <row r="22" customHeight="1" spans="1:1">
      <c r="A22" s="7" t="str">
        <f>"填表日期："&amp;YEAR(基本信息输入表!$O$97)&amp;"年"&amp;MONTH(基本信息输入表!$O$97)&amp;"月"&amp;DAY(基本信息输入表!$O$97)&amp;"日"</f>
        <v>填表日期：2025年2月22日</v>
      </c>
    </row>
  </sheetData>
  <mergeCells count="4">
    <mergeCell ref="A2:G2"/>
    <mergeCell ref="A3:G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zoomScale="96" zoomScaleNormal="96" topLeftCell="B2" workbookViewId="0">
      <selection activeCell="U622" sqref="U622"/>
    </sheetView>
  </sheetViews>
  <sheetFormatPr defaultColWidth="9" defaultRowHeight="15.75" customHeight="1" outlineLevelCol="6"/>
  <cols>
    <col min="1" max="1" width="6.2" style="7" customWidth="1"/>
    <col min="2" max="2" width="25.5" style="7" customWidth="1"/>
    <col min="3" max="5" width="18.7" style="7" customWidth="1"/>
    <col min="6" max="6" width="17.2" style="7" customWidth="1"/>
    <col min="7" max="8" width="9" style="7" customWidth="1"/>
    <col min="9" max="16384" width="9" style="7"/>
  </cols>
  <sheetData>
    <row r="1" customHeight="1" spans="1:1">
      <c r="A1" s="8" t="s">
        <v>0</v>
      </c>
    </row>
    <row r="2" s="5" customFormat="1" ht="30" customHeight="1" spans="1:1">
      <c r="A2" s="9" t="s">
        <v>1808</v>
      </c>
    </row>
    <row r="3" customHeight="1" spans="1:1">
      <c r="A3" s="6" t="str">
        <f>"评估基准日："&amp;TEXT(基本信息输入表!M7,"yyyy年mm月dd日")</f>
        <v>评估基准日：2025年02月20日</v>
      </c>
    </row>
    <row r="4" ht="14.25" customHeight="1" spans="1:6">
      <c r="A4" s="6"/>
      <c r="B4" s="6"/>
      <c r="C4" s="6"/>
      <c r="D4" s="6"/>
      <c r="E4" s="6"/>
      <c r="F4" s="11" t="s">
        <v>1809</v>
      </c>
    </row>
    <row r="5" customHeight="1" spans="1:6">
      <c r="A5" s="12" t="str">
        <f>基本信息输入表!K6&amp;"："&amp;基本信息输入表!M6</f>
        <v>产权持有单位：中国石油天然气股份有限公司塔里木油田分公司塔西南勘探开发公司</v>
      </c>
      <c r="B5" s="12"/>
      <c r="C5" s="12"/>
      <c r="F5" s="11" t="s">
        <v>822</v>
      </c>
    </row>
    <row r="6" s="6" customFormat="1" customHeight="1" spans="1:6">
      <c r="A6" s="33" t="s">
        <v>823</v>
      </c>
      <c r="B6" s="33" t="s">
        <v>5</v>
      </c>
      <c r="C6" s="33" t="s">
        <v>6</v>
      </c>
      <c r="D6" s="33" t="s">
        <v>7</v>
      </c>
      <c r="E6" s="33" t="s">
        <v>8</v>
      </c>
      <c r="F6" s="33" t="s">
        <v>729</v>
      </c>
    </row>
    <row r="7" customHeight="1" spans="1:6">
      <c r="A7" s="33" t="s">
        <v>1810</v>
      </c>
      <c r="B7" s="39" t="s">
        <v>365</v>
      </c>
      <c r="C7" s="40">
        <f>'6-1长期借款'!I20</f>
        <v>0</v>
      </c>
      <c r="D7" s="40">
        <f>'6-1长期借款'!J20</f>
        <v>0</v>
      </c>
      <c r="E7" s="40">
        <f t="shared" ref="E7:E14" si="0">D7-C7</f>
        <v>0</v>
      </c>
      <c r="F7" s="40" t="str">
        <f t="shared" ref="F7:F14" si="1">IF(C7=0,"",E7/C7*100)</f>
        <v/>
      </c>
    </row>
    <row r="8" customHeight="1" spans="1:6">
      <c r="A8" s="33" t="s">
        <v>1811</v>
      </c>
      <c r="B8" s="39" t="s">
        <v>367</v>
      </c>
      <c r="C8" s="40">
        <f>'6-2应付债券'!G20</f>
        <v>0</v>
      </c>
      <c r="D8" s="40">
        <f>'6-2应付债券'!H20</f>
        <v>0</v>
      </c>
      <c r="E8" s="40">
        <f t="shared" si="0"/>
        <v>0</v>
      </c>
      <c r="F8" s="40" t="str">
        <f t="shared" si="1"/>
        <v/>
      </c>
    </row>
    <row r="9" customHeight="1" spans="1:6">
      <c r="A9" s="33" t="s">
        <v>1812</v>
      </c>
      <c r="B9" s="41" t="s">
        <v>369</v>
      </c>
      <c r="C9" s="40">
        <f>'6-3租赁负债'!E20</f>
        <v>0</v>
      </c>
      <c r="D9" s="40">
        <f>'6-3租赁负债'!F20</f>
        <v>0</v>
      </c>
      <c r="E9" s="40">
        <f t="shared" si="0"/>
        <v>0</v>
      </c>
      <c r="F9" s="40" t="str">
        <f t="shared" si="1"/>
        <v/>
      </c>
    </row>
    <row r="10" customHeight="1" spans="1:6">
      <c r="A10" s="33" t="s">
        <v>1813</v>
      </c>
      <c r="B10" s="42" t="s">
        <v>371</v>
      </c>
      <c r="C10" s="40">
        <f>'6-4长期应付款'!E20</f>
        <v>0</v>
      </c>
      <c r="D10" s="40">
        <f>'6-4长期应付款'!F20</f>
        <v>0</v>
      </c>
      <c r="E10" s="40">
        <f t="shared" si="0"/>
        <v>0</v>
      </c>
      <c r="F10" s="40" t="str">
        <f t="shared" si="1"/>
        <v/>
      </c>
    </row>
    <row r="11" customHeight="1" spans="1:6">
      <c r="A11" s="33" t="s">
        <v>1814</v>
      </c>
      <c r="B11" s="39" t="s">
        <v>374</v>
      </c>
      <c r="C11" s="40">
        <f>'6-5预计负债'!E20</f>
        <v>0</v>
      </c>
      <c r="D11" s="40">
        <f>'6-5预计负债'!F20</f>
        <v>0</v>
      </c>
      <c r="E11" s="40">
        <f t="shared" si="0"/>
        <v>0</v>
      </c>
      <c r="F11" s="40" t="str">
        <f t="shared" si="1"/>
        <v/>
      </c>
    </row>
    <row r="12" customHeight="1" spans="1:6">
      <c r="A12" s="33" t="s">
        <v>1815</v>
      </c>
      <c r="B12" s="42" t="s">
        <v>377</v>
      </c>
      <c r="C12" s="40">
        <f>'6-6递延收益'!G20</f>
        <v>0</v>
      </c>
      <c r="D12" s="40">
        <f>'6-6递延收益'!H20</f>
        <v>0</v>
      </c>
      <c r="E12" s="40">
        <f t="shared" si="0"/>
        <v>0</v>
      </c>
      <c r="F12" s="40" t="str">
        <f t="shared" si="1"/>
        <v/>
      </c>
    </row>
    <row r="13" customHeight="1" spans="1:6">
      <c r="A13" s="33" t="s">
        <v>1816</v>
      </c>
      <c r="B13" s="39" t="s">
        <v>380</v>
      </c>
      <c r="C13" s="40">
        <f>'6-7递延所得税负债'!D20</f>
        <v>0</v>
      </c>
      <c r="D13" s="40">
        <f>'6-7递延所得税负债'!E20</f>
        <v>0</v>
      </c>
      <c r="E13" s="40">
        <f t="shared" si="0"/>
        <v>0</v>
      </c>
      <c r="F13" s="40" t="str">
        <f t="shared" si="1"/>
        <v/>
      </c>
    </row>
    <row r="14" customHeight="1" spans="1:6">
      <c r="A14" s="33" t="s">
        <v>1817</v>
      </c>
      <c r="B14" s="39" t="s">
        <v>383</v>
      </c>
      <c r="C14" s="40">
        <f>'6-8其他非流动负债'!E20</f>
        <v>0</v>
      </c>
      <c r="D14" s="40">
        <f>'6-8其他非流动负债'!F20</f>
        <v>0</v>
      </c>
      <c r="E14" s="40">
        <f t="shared" si="0"/>
        <v>0</v>
      </c>
      <c r="F14" s="40" t="str">
        <f t="shared" si="1"/>
        <v/>
      </c>
    </row>
    <row r="15" customHeight="1" spans="1:6">
      <c r="A15" s="33"/>
      <c r="C15" s="40"/>
      <c r="D15" s="40"/>
      <c r="E15" s="40"/>
      <c r="F15" s="40"/>
    </row>
    <row r="16" customHeight="1" spans="1:6">
      <c r="A16" s="33"/>
      <c r="B16" s="39"/>
      <c r="C16" s="40"/>
      <c r="D16" s="40"/>
      <c r="E16" s="40"/>
      <c r="F16" s="40"/>
    </row>
    <row r="17" customHeight="1" spans="1:6">
      <c r="A17" s="33"/>
      <c r="B17" s="39"/>
      <c r="C17" s="40"/>
      <c r="D17" s="40"/>
      <c r="E17" s="40"/>
      <c r="F17" s="40"/>
    </row>
    <row r="18" customHeight="1" spans="1:6">
      <c r="A18" s="33"/>
      <c r="B18" s="39"/>
      <c r="C18" s="40"/>
      <c r="D18" s="40"/>
      <c r="E18" s="40"/>
      <c r="F18" s="40"/>
    </row>
    <row r="19" customHeight="1" spans="1:6">
      <c r="A19" s="33"/>
      <c r="B19" s="39"/>
      <c r="C19" s="40"/>
      <c r="D19" s="40"/>
      <c r="E19" s="40"/>
      <c r="F19" s="40"/>
    </row>
    <row r="20" customHeight="1" spans="1:6">
      <c r="A20" s="33"/>
      <c r="B20" s="39"/>
      <c r="C20" s="40"/>
      <c r="D20" s="40"/>
      <c r="E20" s="40"/>
      <c r="F20" s="40"/>
    </row>
    <row r="21" customHeight="1" spans="1:6">
      <c r="A21" s="33"/>
      <c r="B21" s="39"/>
      <c r="C21" s="40"/>
      <c r="D21" s="40"/>
      <c r="E21" s="40"/>
      <c r="F21" s="40"/>
    </row>
    <row r="22" customHeight="1" spans="1:6">
      <c r="A22" s="33"/>
      <c r="B22" s="39"/>
      <c r="C22" s="40"/>
      <c r="D22" s="40"/>
      <c r="E22" s="40"/>
      <c r="F22" s="40"/>
    </row>
    <row r="23" customHeight="1" spans="1:6">
      <c r="A23" s="33"/>
      <c r="B23" s="39"/>
      <c r="C23" s="40"/>
      <c r="D23" s="40"/>
      <c r="E23" s="40"/>
      <c r="F23" s="40"/>
    </row>
    <row r="24" customHeight="1" spans="1:6">
      <c r="A24" s="33"/>
      <c r="B24" s="39"/>
      <c r="C24" s="40"/>
      <c r="D24" s="40"/>
      <c r="E24" s="40"/>
      <c r="F24" s="40"/>
    </row>
    <row r="25" customHeight="1" spans="1:6">
      <c r="A25" s="33"/>
      <c r="B25" s="39"/>
      <c r="C25" s="40"/>
      <c r="D25" s="40"/>
      <c r="E25" s="40"/>
      <c r="F25" s="40"/>
    </row>
    <row r="26" customHeight="1" spans="1:6">
      <c r="A26" s="33"/>
      <c r="B26" s="39"/>
      <c r="C26" s="40"/>
      <c r="D26" s="40"/>
      <c r="E26" s="40"/>
      <c r="F26" s="40"/>
    </row>
    <row r="27" customHeight="1" spans="1:6">
      <c r="A27" s="33" t="s">
        <v>666</v>
      </c>
      <c r="B27" s="43"/>
      <c r="C27" s="40">
        <f>SUM(C7:C26)</f>
        <v>0</v>
      </c>
      <c r="D27" s="40">
        <f>SUM(D7:D26)</f>
        <v>0</v>
      </c>
      <c r="E27" s="40">
        <f>D27-C27</f>
        <v>0</v>
      </c>
      <c r="F27" s="40" t="str">
        <f>IF(C27=0,"",E27/C27*100)</f>
        <v/>
      </c>
    </row>
    <row r="28" customHeight="1" spans="4:7">
      <c r="D28" s="7" t="str">
        <f>"评估人员："&amp;基本信息输入表!$Q$98</f>
        <v>评估人员：王庆国</v>
      </c>
      <c r="G28" s="41" t="s">
        <v>838</v>
      </c>
    </row>
  </sheetData>
  <mergeCells count="4">
    <mergeCell ref="A2:F2"/>
    <mergeCell ref="A3:F3"/>
    <mergeCell ref="A5:C5"/>
    <mergeCell ref="A27:B27"/>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8"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zoomScale="96" zoomScaleNormal="96" workbookViewId="0">
      <selection activeCell="U622" sqref="U622"/>
    </sheetView>
  </sheetViews>
  <sheetFormatPr defaultColWidth="9" defaultRowHeight="15.75" customHeight="1"/>
  <cols>
    <col min="1" max="1" width="5.5" style="7" customWidth="1"/>
    <col min="2" max="2" width="20.5" style="7" customWidth="1"/>
    <col min="3" max="3" width="11.2" style="7" customWidth="1"/>
    <col min="4" max="8" width="13" style="7" customWidth="1"/>
    <col min="9" max="10" width="15.7" style="7" customWidth="1"/>
    <col min="11" max="11" width="12.7" style="7" customWidth="1"/>
    <col min="12" max="12" width="10.7" style="7" customWidth="1"/>
    <col min="13" max="14" width="9" style="7" customWidth="1"/>
    <col min="15" max="16384" width="9" style="7"/>
  </cols>
  <sheetData>
    <row r="1" customHeight="1" spans="1:1">
      <c r="A1" s="8" t="s">
        <v>0</v>
      </c>
    </row>
    <row r="2" s="5" customFormat="1" ht="30" customHeight="1" spans="1:1">
      <c r="A2" s="9" t="s">
        <v>1818</v>
      </c>
    </row>
    <row r="3" customHeight="1" spans="1:1">
      <c r="A3" s="6" t="str">
        <f>"评估基准日："&amp;TEXT(基本信息输入表!M7,"yyyy年mm月dd日")</f>
        <v>评估基准日：2025年02月20日</v>
      </c>
    </row>
    <row r="4" ht="14.25" customHeight="1" spans="1:12">
      <c r="A4" s="6"/>
      <c r="B4" s="6"/>
      <c r="C4" s="6"/>
      <c r="D4" s="6"/>
      <c r="E4" s="6"/>
      <c r="F4" s="6"/>
      <c r="G4" s="6"/>
      <c r="H4" s="6"/>
      <c r="I4" s="6"/>
      <c r="J4" s="6"/>
      <c r="K4" s="6"/>
      <c r="L4" s="11" t="s">
        <v>1819</v>
      </c>
    </row>
    <row r="5" customHeight="1" spans="1:12">
      <c r="A5" s="12" t="str">
        <f>基本信息输入表!K6&amp;"："&amp;基本信息输入表!M6</f>
        <v>产权持有单位：中国石油天然气股份有限公司塔里木油田分公司塔西南勘探开发公司</v>
      </c>
      <c r="B5" s="13"/>
      <c r="C5" s="13"/>
      <c r="D5" s="13"/>
      <c r="E5" s="13"/>
      <c r="F5" s="13"/>
      <c r="G5" s="13"/>
      <c r="L5" s="11" t="s">
        <v>822</v>
      </c>
    </row>
    <row r="6" s="6" customFormat="1" customHeight="1" spans="1:13">
      <c r="A6" s="15" t="s">
        <v>4</v>
      </c>
      <c r="B6" s="15" t="s">
        <v>1746</v>
      </c>
      <c r="C6" s="15" t="s">
        <v>1747</v>
      </c>
      <c r="D6" s="15" t="s">
        <v>937</v>
      </c>
      <c r="E6" s="15" t="s">
        <v>1748</v>
      </c>
      <c r="F6" s="15" t="s">
        <v>1749</v>
      </c>
      <c r="G6" s="15" t="s">
        <v>849</v>
      </c>
      <c r="H6" s="15" t="s">
        <v>1750</v>
      </c>
      <c r="I6" s="16" t="s">
        <v>6</v>
      </c>
      <c r="J6" s="15" t="s">
        <v>7</v>
      </c>
      <c r="K6" s="15" t="s">
        <v>1751</v>
      </c>
      <c r="L6" s="15" t="s">
        <v>176</v>
      </c>
      <c r="M6" s="6" t="s">
        <v>1343</v>
      </c>
    </row>
    <row r="7" ht="12.75" customHeight="1" spans="1:13">
      <c r="A7" s="17" t="str">
        <f t="shared" ref="A7" si="0">IF(B7="","",ROW()-6)</f>
        <v/>
      </c>
      <c r="B7" s="18"/>
      <c r="C7" s="18"/>
      <c r="D7" s="19"/>
      <c r="E7" s="19"/>
      <c r="F7" s="36"/>
      <c r="G7" s="18"/>
      <c r="H7" s="20"/>
      <c r="I7" s="20"/>
      <c r="J7" s="20"/>
      <c r="K7" s="20"/>
      <c r="L7" s="18"/>
      <c r="M7" s="6"/>
    </row>
    <row r="8" ht="12.75" customHeight="1" spans="1:13">
      <c r="A8" s="17"/>
      <c r="B8" s="18"/>
      <c r="C8" s="18"/>
      <c r="D8" s="19"/>
      <c r="E8" s="19"/>
      <c r="F8" s="36"/>
      <c r="G8" s="18"/>
      <c r="H8" s="20"/>
      <c r="I8" s="20"/>
      <c r="J8" s="20"/>
      <c r="K8" s="20"/>
      <c r="L8" s="18"/>
      <c r="M8" s="6"/>
    </row>
    <row r="9" ht="12.75" customHeight="1" spans="1:13">
      <c r="A9" s="17"/>
      <c r="B9" s="18"/>
      <c r="C9" s="18"/>
      <c r="D9" s="19"/>
      <c r="E9" s="19"/>
      <c r="F9" s="36"/>
      <c r="G9" s="18"/>
      <c r="H9" s="20"/>
      <c r="I9" s="20"/>
      <c r="J9" s="20"/>
      <c r="K9" s="20"/>
      <c r="L9" s="18"/>
      <c r="M9" s="6"/>
    </row>
    <row r="10" ht="12.75" customHeight="1" spans="1:13">
      <c r="A10" s="17"/>
      <c r="B10" s="18"/>
      <c r="C10" s="18"/>
      <c r="D10" s="19"/>
      <c r="E10" s="19"/>
      <c r="F10" s="36"/>
      <c r="G10" s="18"/>
      <c r="H10" s="20"/>
      <c r="I10" s="20"/>
      <c r="J10" s="20"/>
      <c r="K10" s="20"/>
      <c r="L10" s="18"/>
      <c r="M10" s="6"/>
    </row>
    <row r="11" ht="12.75" customHeight="1" spans="1:13">
      <c r="A11" s="17"/>
      <c r="B11" s="18"/>
      <c r="C11" s="18"/>
      <c r="D11" s="19"/>
      <c r="E11" s="19"/>
      <c r="F11" s="36"/>
      <c r="G11" s="18"/>
      <c r="H11" s="20"/>
      <c r="I11" s="20"/>
      <c r="J11" s="20"/>
      <c r="K11" s="20"/>
      <c r="L11" s="18"/>
      <c r="M11" s="6"/>
    </row>
    <row r="12" ht="12.75" customHeight="1" spans="1:13">
      <c r="A12" s="17"/>
      <c r="B12" s="18"/>
      <c r="C12" s="18"/>
      <c r="D12" s="19"/>
      <c r="E12" s="19"/>
      <c r="F12" s="36"/>
      <c r="G12" s="18"/>
      <c r="H12" s="20"/>
      <c r="I12" s="20"/>
      <c r="J12" s="20"/>
      <c r="K12" s="20"/>
      <c r="L12" s="18"/>
      <c r="M12" s="6"/>
    </row>
    <row r="13" ht="12.75" customHeight="1" spans="1:13">
      <c r="A13" s="17"/>
      <c r="B13" s="18"/>
      <c r="C13" s="18"/>
      <c r="D13" s="19"/>
      <c r="E13" s="19"/>
      <c r="F13" s="36"/>
      <c r="G13" s="18"/>
      <c r="H13" s="20"/>
      <c r="I13" s="20"/>
      <c r="J13" s="20"/>
      <c r="K13" s="20"/>
      <c r="L13" s="18"/>
      <c r="M13" s="6"/>
    </row>
    <row r="14" ht="12.75" customHeight="1" spans="1:13">
      <c r="A14" s="17"/>
      <c r="B14" s="18"/>
      <c r="C14" s="18"/>
      <c r="D14" s="19"/>
      <c r="E14" s="19"/>
      <c r="F14" s="36"/>
      <c r="G14" s="18"/>
      <c r="H14" s="20"/>
      <c r="I14" s="20"/>
      <c r="J14" s="20"/>
      <c r="K14" s="20"/>
      <c r="L14" s="18"/>
      <c r="M14" s="6"/>
    </row>
    <row r="15" ht="12.75" customHeight="1" spans="1:13">
      <c r="A15" s="17"/>
      <c r="B15" s="18"/>
      <c r="C15" s="18"/>
      <c r="D15" s="19"/>
      <c r="E15" s="19"/>
      <c r="F15" s="36"/>
      <c r="G15" s="18"/>
      <c r="H15" s="20"/>
      <c r="I15" s="20"/>
      <c r="J15" s="20"/>
      <c r="K15" s="20"/>
      <c r="L15" s="18"/>
      <c r="M15" s="6"/>
    </row>
    <row r="16" ht="12.75" customHeight="1" spans="1:13">
      <c r="A16" s="17"/>
      <c r="B16" s="18"/>
      <c r="C16" s="18"/>
      <c r="D16" s="19"/>
      <c r="E16" s="19"/>
      <c r="F16" s="36"/>
      <c r="G16" s="18"/>
      <c r="H16" s="20"/>
      <c r="I16" s="20"/>
      <c r="J16" s="20"/>
      <c r="K16" s="20"/>
      <c r="L16" s="18"/>
      <c r="M16" s="6"/>
    </row>
    <row r="17" ht="12.75" customHeight="1" spans="1:13">
      <c r="A17" s="17"/>
      <c r="B17" s="18"/>
      <c r="C17" s="18"/>
      <c r="D17" s="19"/>
      <c r="E17" s="19"/>
      <c r="F17" s="36"/>
      <c r="G17" s="18"/>
      <c r="H17" s="20"/>
      <c r="I17" s="20"/>
      <c r="J17" s="20"/>
      <c r="K17" s="20"/>
      <c r="L17" s="18"/>
      <c r="M17" s="6"/>
    </row>
    <row r="18" ht="12.75" customHeight="1" spans="1:13">
      <c r="A18" s="17"/>
      <c r="B18" s="18"/>
      <c r="C18" s="18"/>
      <c r="D18" s="19"/>
      <c r="E18" s="19"/>
      <c r="F18" s="36"/>
      <c r="G18" s="18"/>
      <c r="H18" s="20"/>
      <c r="I18" s="20"/>
      <c r="J18" s="20"/>
      <c r="K18" s="20"/>
      <c r="L18" s="18"/>
      <c r="M18" s="6"/>
    </row>
    <row r="19" ht="12.75" customHeight="1" spans="1:13">
      <c r="A19" s="17" t="str">
        <f t="shared" ref="A19" si="1">IF(B19="","",ROW()-6)</f>
        <v/>
      </c>
      <c r="B19" s="18"/>
      <c r="C19" s="18"/>
      <c r="D19" s="19"/>
      <c r="E19" s="19"/>
      <c r="F19" s="36"/>
      <c r="G19" s="18"/>
      <c r="H19" s="20"/>
      <c r="I19" s="20"/>
      <c r="J19" s="20"/>
      <c r="K19" s="20"/>
      <c r="L19" s="18"/>
      <c r="M19" s="6"/>
    </row>
    <row r="20" customHeight="1" spans="1:12">
      <c r="A20" s="21" t="s">
        <v>1371</v>
      </c>
      <c r="B20" s="22"/>
      <c r="C20" s="38"/>
      <c r="D20" s="21"/>
      <c r="E20" s="21"/>
      <c r="F20" s="37"/>
      <c r="G20" s="21"/>
      <c r="H20" s="28"/>
      <c r="I20" s="23">
        <f>SUM(I7:I19)</f>
        <v>0</v>
      </c>
      <c r="J20" s="23">
        <f>SUM(J7:J19)</f>
        <v>0</v>
      </c>
      <c r="K20" s="28"/>
      <c r="L20" s="24"/>
    </row>
    <row r="21" customHeight="1" spans="1:13">
      <c r="A21" s="7" t="str">
        <f>基本信息输入表!$K$6&amp;"填表人："&amp;基本信息输入表!$M$99</f>
        <v>产权持有单位填表人：刘亚鑫</v>
      </c>
      <c r="J21" s="7" t="str">
        <f>"评估人员："&amp;基本信息输入表!$Q$99</f>
        <v>评估人员：王庆国</v>
      </c>
      <c r="M21" s="7" t="s">
        <v>1347</v>
      </c>
    </row>
    <row r="22" customHeight="1" spans="1:1">
      <c r="A22" s="7" t="str">
        <f>"填表日期："&amp;YEAR(基本信息输入表!$O$99)&amp;"年"&amp;MONTH(基本信息输入表!$O$99)&amp;"月"&amp;DAY(基本信息输入表!$O$99)&amp;"日"</f>
        <v>填表日期：2025年2月22日</v>
      </c>
    </row>
  </sheetData>
  <mergeCells count="4">
    <mergeCell ref="A2:L2"/>
    <mergeCell ref="A3:L3"/>
    <mergeCell ref="A5:G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74"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workbookViewId="0">
      <selection activeCell="U622" sqref="U622"/>
    </sheetView>
  </sheetViews>
  <sheetFormatPr defaultColWidth="8.7" defaultRowHeight="12.75"/>
  <cols>
    <col min="1" max="1" width="5.7" style="7" customWidth="1"/>
    <col min="2" max="2" width="20.7" style="7" customWidth="1"/>
    <col min="3" max="3" width="9.7" style="7" customWidth="1"/>
    <col min="4" max="5" width="11.7" style="7" customWidth="1"/>
    <col min="6" max="6" width="11.2" style="7" customWidth="1"/>
    <col min="7" max="8" width="15.7" style="7" customWidth="1"/>
    <col min="9" max="9" width="12.7" style="7" customWidth="1"/>
    <col min="10" max="11" width="8.7" style="7" customWidth="1"/>
    <col min="12" max="16384" width="8.7" style="7"/>
  </cols>
  <sheetData>
    <row r="1" spans="1:1">
      <c r="A1" s="8" t="s">
        <v>0</v>
      </c>
    </row>
    <row r="2" s="5" customFormat="1" ht="21.45" customHeight="1" spans="1:1">
      <c r="A2" s="10" t="s">
        <v>1820</v>
      </c>
    </row>
    <row r="3" ht="15.75" customHeight="1" spans="1:1">
      <c r="A3" s="6" t="str">
        <f>"评估基准日："&amp;TEXT(基本信息输入表!M7,"yyyy年mm月dd日")</f>
        <v>评估基准日：2025年02月20日</v>
      </c>
    </row>
    <row r="4" ht="14.25" customHeight="1" spans="2:9">
      <c r="B4" s="6"/>
      <c r="C4" s="6"/>
      <c r="D4" s="6"/>
      <c r="E4" s="6"/>
      <c r="F4" s="6"/>
      <c r="G4" s="6"/>
      <c r="H4" s="6"/>
      <c r="I4" s="11" t="s">
        <v>1821</v>
      </c>
    </row>
    <row r="5" ht="15.75" customHeight="1" spans="1:9">
      <c r="A5" s="12" t="str">
        <f>基本信息输入表!K6&amp;"："&amp;基本信息输入表!M6</f>
        <v>产权持有单位：中国石油天然气股份有限公司塔里木油田分公司塔西南勘探开发公司</v>
      </c>
      <c r="B5" s="13"/>
      <c r="C5" s="13"/>
      <c r="D5" s="13"/>
      <c r="I5" s="11" t="s">
        <v>822</v>
      </c>
    </row>
    <row r="6" spans="1:10">
      <c r="A6" s="15" t="s">
        <v>4</v>
      </c>
      <c r="B6" s="15" t="s">
        <v>1822</v>
      </c>
      <c r="C6" s="15" t="s">
        <v>1823</v>
      </c>
      <c r="D6" s="15" t="s">
        <v>937</v>
      </c>
      <c r="E6" s="15" t="s">
        <v>1748</v>
      </c>
      <c r="F6" s="15" t="s">
        <v>885</v>
      </c>
      <c r="G6" s="16" t="s">
        <v>6</v>
      </c>
      <c r="H6" s="15" t="s">
        <v>7</v>
      </c>
      <c r="I6" s="15" t="s">
        <v>1824</v>
      </c>
      <c r="J6" s="6" t="s">
        <v>1343</v>
      </c>
    </row>
    <row r="7" spans="1:10">
      <c r="A7" s="17" t="str">
        <f t="shared" ref="A7" si="0">IF(B7="","",ROW()-6)</f>
        <v/>
      </c>
      <c r="B7" s="18"/>
      <c r="C7" s="18"/>
      <c r="D7" s="19"/>
      <c r="E7" s="19"/>
      <c r="F7" s="36"/>
      <c r="G7" s="20"/>
      <c r="H7" s="20"/>
      <c r="I7" s="18"/>
      <c r="J7" s="6"/>
    </row>
    <row r="8" spans="1:10">
      <c r="A8" s="17"/>
      <c r="B8" s="18"/>
      <c r="C8" s="18"/>
      <c r="D8" s="19"/>
      <c r="E8" s="19"/>
      <c r="F8" s="36"/>
      <c r="G8" s="20"/>
      <c r="H8" s="20"/>
      <c r="I8" s="18"/>
      <c r="J8" s="6"/>
    </row>
    <row r="9" spans="1:10">
      <c r="A9" s="17"/>
      <c r="B9" s="18"/>
      <c r="C9" s="18"/>
      <c r="D9" s="19"/>
      <c r="E9" s="19"/>
      <c r="F9" s="36"/>
      <c r="G9" s="20"/>
      <c r="H9" s="20"/>
      <c r="I9" s="18"/>
      <c r="J9" s="6"/>
    </row>
    <row r="10" spans="1:10">
      <c r="A10" s="17"/>
      <c r="B10" s="18"/>
      <c r="C10" s="18"/>
      <c r="D10" s="19"/>
      <c r="E10" s="19"/>
      <c r="F10" s="36"/>
      <c r="G10" s="20"/>
      <c r="H10" s="20"/>
      <c r="I10" s="18"/>
      <c r="J10" s="6"/>
    </row>
    <row r="11" spans="1:10">
      <c r="A11" s="17"/>
      <c r="B11" s="18"/>
      <c r="C11" s="18"/>
      <c r="D11" s="19"/>
      <c r="E11" s="19"/>
      <c r="F11" s="36"/>
      <c r="G11" s="20"/>
      <c r="H11" s="20"/>
      <c r="I11" s="18"/>
      <c r="J11" s="6"/>
    </row>
    <row r="12" spans="1:10">
      <c r="A12" s="17"/>
      <c r="B12" s="18"/>
      <c r="C12" s="18"/>
      <c r="D12" s="19"/>
      <c r="E12" s="19"/>
      <c r="F12" s="36"/>
      <c r="G12" s="20"/>
      <c r="H12" s="20"/>
      <c r="I12" s="18"/>
      <c r="J12" s="6"/>
    </row>
    <row r="13" spans="1:10">
      <c r="A13" s="17"/>
      <c r="B13" s="18"/>
      <c r="C13" s="18"/>
      <c r="D13" s="19"/>
      <c r="E13" s="19"/>
      <c r="F13" s="36"/>
      <c r="G13" s="20"/>
      <c r="H13" s="20"/>
      <c r="I13" s="18"/>
      <c r="J13" s="6"/>
    </row>
    <row r="14" spans="1:10">
      <c r="A14" s="17"/>
      <c r="B14" s="18"/>
      <c r="C14" s="18"/>
      <c r="D14" s="19"/>
      <c r="E14" s="19"/>
      <c r="F14" s="36"/>
      <c r="G14" s="20"/>
      <c r="H14" s="20"/>
      <c r="I14" s="18"/>
      <c r="J14" s="6"/>
    </row>
    <row r="15" spans="1:10">
      <c r="A15" s="17"/>
      <c r="B15" s="18"/>
      <c r="C15" s="18"/>
      <c r="D15" s="19"/>
      <c r="E15" s="19"/>
      <c r="F15" s="36"/>
      <c r="G15" s="20"/>
      <c r="H15" s="20"/>
      <c r="I15" s="18"/>
      <c r="J15" s="6"/>
    </row>
    <row r="16" spans="1:10">
      <c r="A16" s="17"/>
      <c r="B16" s="18"/>
      <c r="C16" s="18"/>
      <c r="D16" s="19"/>
      <c r="E16" s="19"/>
      <c r="F16" s="36"/>
      <c r="G16" s="20"/>
      <c r="H16" s="20"/>
      <c r="I16" s="18"/>
      <c r="J16" s="6"/>
    </row>
    <row r="17" spans="1:10">
      <c r="A17" s="17"/>
      <c r="B17" s="18"/>
      <c r="C17" s="18"/>
      <c r="D17" s="19"/>
      <c r="E17" s="19"/>
      <c r="F17" s="36"/>
      <c r="G17" s="20"/>
      <c r="H17" s="20"/>
      <c r="I17" s="18"/>
      <c r="J17" s="6"/>
    </row>
    <row r="18" spans="1:10">
      <c r="A18" s="17"/>
      <c r="B18" s="18"/>
      <c r="C18" s="18"/>
      <c r="D18" s="19"/>
      <c r="E18" s="19"/>
      <c r="F18" s="36"/>
      <c r="G18" s="20"/>
      <c r="H18" s="20"/>
      <c r="I18" s="18"/>
      <c r="J18" s="6"/>
    </row>
    <row r="19" spans="1:10">
      <c r="A19" s="17" t="str">
        <f t="shared" ref="A19" si="1">IF(B19="","",ROW()-6)</f>
        <v/>
      </c>
      <c r="B19" s="18"/>
      <c r="C19" s="18"/>
      <c r="D19" s="19"/>
      <c r="E19" s="19"/>
      <c r="F19" s="36"/>
      <c r="G19" s="20"/>
      <c r="H19" s="20"/>
      <c r="I19" s="18"/>
      <c r="J19" s="6"/>
    </row>
    <row r="20" spans="1:9">
      <c r="A20" s="21" t="s">
        <v>1371</v>
      </c>
      <c r="B20" s="13"/>
      <c r="C20" s="22"/>
      <c r="D20" s="24"/>
      <c r="E20" s="21"/>
      <c r="F20" s="37"/>
      <c r="G20" s="28">
        <f>SUM(G7:G19)</f>
        <v>0</v>
      </c>
      <c r="H20" s="28">
        <f>SUM(H7:H19)</f>
        <v>0</v>
      </c>
      <c r="I20" s="35"/>
    </row>
    <row r="21" ht="15.75" customHeight="1" spans="1:10">
      <c r="A21" s="7" t="str">
        <f>基本信息输入表!$K$6&amp;"填表人："&amp;基本信息输入表!$M$100</f>
        <v>产权持有单位填表人：刘亚鑫</v>
      </c>
      <c r="H21" s="7" t="str">
        <f>"评估人员："&amp;基本信息输入表!$Q$100</f>
        <v>评估人员：王庆国</v>
      </c>
      <c r="J21" s="7" t="s">
        <v>1347</v>
      </c>
    </row>
    <row r="22" ht="15.75" customHeight="1" spans="1:1">
      <c r="A22" s="7" t="str">
        <f>"填表日期："&amp;YEAR(基本信息输入表!$O$100)&amp;"年"&amp;MONTH(基本信息输入表!$O$100)&amp;"月"&amp;DAY(基本信息输入表!$O$100)&amp;"日"</f>
        <v>填表日期：2025年2月22日</v>
      </c>
    </row>
  </sheetData>
  <mergeCells count="4">
    <mergeCell ref="A2:I2"/>
    <mergeCell ref="A3:I3"/>
    <mergeCell ref="A5:D5"/>
    <mergeCell ref="A20:C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81" zoomScaleNormal="81" workbookViewId="0">
      <selection activeCell="U622" sqref="U622"/>
    </sheetView>
  </sheetViews>
  <sheetFormatPr defaultColWidth="8.7" defaultRowHeight="12.75" outlineLevelCol="7"/>
  <cols>
    <col min="1" max="1" width="5.7" style="7" customWidth="1"/>
    <col min="2" max="2" width="24.2" style="7" customWidth="1"/>
    <col min="3" max="3" width="6.5" style="7" customWidth="1"/>
    <col min="4" max="4" width="17.2" style="7" customWidth="1"/>
    <col min="5" max="6" width="15.7" style="7" customWidth="1"/>
    <col min="7" max="7" width="12.7" style="7" customWidth="1"/>
    <col min="8" max="9" width="8.7" style="7" customWidth="1"/>
    <col min="10" max="16384" width="8.7" style="7"/>
  </cols>
  <sheetData>
    <row r="1" spans="1:1">
      <c r="A1" s="8" t="s">
        <v>0</v>
      </c>
    </row>
    <row r="2" s="5" customFormat="1" ht="21.45" customHeight="1" spans="1:1">
      <c r="A2" s="10" t="s">
        <v>1825</v>
      </c>
    </row>
    <row r="3" s="30" customFormat="1" ht="15.75" customHeight="1" spans="1:1">
      <c r="A3" s="31" t="str">
        <f>"评估基准日："&amp;TEXT(基本信息输入表!M7,"yyyy年mm月dd日")</f>
        <v>评估基准日：2025年02月20日</v>
      </c>
    </row>
    <row r="4" s="30" customFormat="1" ht="14.25" customHeight="1" spans="2:7">
      <c r="B4" s="31"/>
      <c r="C4" s="31"/>
      <c r="D4" s="31"/>
      <c r="E4" s="31"/>
      <c r="F4" s="31"/>
      <c r="G4" s="32" t="s">
        <v>1826</v>
      </c>
    </row>
    <row r="5" ht="15.75" customHeight="1" spans="1:7">
      <c r="A5" s="12" t="str">
        <f>基本信息输入表!K6&amp;"："&amp;基本信息输入表!M6</f>
        <v>产权持有单位：中国石油天然气股份有限公司塔里木油田分公司塔西南勘探开发公司</v>
      </c>
      <c r="B5" s="13"/>
      <c r="C5" s="13"/>
      <c r="D5" s="13"/>
      <c r="G5" s="11" t="s">
        <v>822</v>
      </c>
    </row>
    <row r="6" ht="15.75" customHeight="1" spans="1:8">
      <c r="A6" s="15" t="s">
        <v>4</v>
      </c>
      <c r="B6" s="15" t="s">
        <v>1666</v>
      </c>
      <c r="C6" s="15" t="s">
        <v>1667</v>
      </c>
      <c r="D6" s="33" t="s">
        <v>1827</v>
      </c>
      <c r="E6" s="16" t="s">
        <v>6</v>
      </c>
      <c r="F6" s="15" t="s">
        <v>7</v>
      </c>
      <c r="G6" s="15" t="s">
        <v>1824</v>
      </c>
      <c r="H6" s="6" t="s">
        <v>1343</v>
      </c>
    </row>
    <row r="7" ht="15.75" customHeight="1" spans="1:8">
      <c r="A7" s="17" t="str">
        <f t="shared" ref="A7" si="0">IF(B7="","",ROW()-6)</f>
        <v/>
      </c>
      <c r="B7" s="18"/>
      <c r="C7" s="18"/>
      <c r="D7" s="34"/>
      <c r="E7" s="20"/>
      <c r="F7" s="20"/>
      <c r="G7" s="18"/>
      <c r="H7" s="6"/>
    </row>
    <row r="8" ht="15.75" customHeight="1" spans="1:8">
      <c r="A8" s="17"/>
      <c r="B8" s="18"/>
      <c r="C8" s="18"/>
      <c r="D8" s="34"/>
      <c r="E8" s="20"/>
      <c r="F8" s="20"/>
      <c r="G8" s="18"/>
      <c r="H8" s="6"/>
    </row>
    <row r="9" ht="15.75" customHeight="1" spans="1:8">
      <c r="A9" s="17"/>
      <c r="B9" s="18"/>
      <c r="C9" s="18"/>
      <c r="D9" s="34"/>
      <c r="E9" s="20"/>
      <c r="F9" s="20"/>
      <c r="G9" s="18"/>
      <c r="H9" s="6"/>
    </row>
    <row r="10" ht="15.75" customHeight="1" spans="1:8">
      <c r="A10" s="17"/>
      <c r="B10" s="18"/>
      <c r="C10" s="18"/>
      <c r="D10" s="34"/>
      <c r="E10" s="20"/>
      <c r="F10" s="20"/>
      <c r="G10" s="18"/>
      <c r="H10" s="6"/>
    </row>
    <row r="11" ht="15.75" customHeight="1" spans="1:8">
      <c r="A11" s="17"/>
      <c r="B11" s="18"/>
      <c r="C11" s="18"/>
      <c r="D11" s="34"/>
      <c r="E11" s="20"/>
      <c r="F11" s="20"/>
      <c r="G11" s="18"/>
      <c r="H11" s="6"/>
    </row>
    <row r="12" ht="15.75" customHeight="1" spans="1:8">
      <c r="A12" s="17"/>
      <c r="B12" s="18"/>
      <c r="C12" s="18"/>
      <c r="D12" s="34"/>
      <c r="E12" s="20"/>
      <c r="F12" s="20"/>
      <c r="G12" s="18"/>
      <c r="H12" s="6"/>
    </row>
    <row r="13" ht="15.75" customHeight="1" spans="1:8">
      <c r="A13" s="17"/>
      <c r="B13" s="18"/>
      <c r="C13" s="18"/>
      <c r="D13" s="34"/>
      <c r="E13" s="20"/>
      <c r="F13" s="20"/>
      <c r="G13" s="18"/>
      <c r="H13" s="6"/>
    </row>
    <row r="14" ht="15.75" customHeight="1" spans="1:8">
      <c r="A14" s="17"/>
      <c r="B14" s="18"/>
      <c r="C14" s="18"/>
      <c r="D14" s="34"/>
      <c r="E14" s="20"/>
      <c r="F14" s="20"/>
      <c r="G14" s="18"/>
      <c r="H14" s="6"/>
    </row>
    <row r="15" ht="15.75" customHeight="1" spans="1:8">
      <c r="A15" s="17"/>
      <c r="B15" s="18"/>
      <c r="C15" s="18"/>
      <c r="D15" s="34"/>
      <c r="E15" s="20"/>
      <c r="F15" s="20"/>
      <c r="G15" s="18"/>
      <c r="H15" s="6"/>
    </row>
    <row r="16" ht="15.75" customHeight="1" spans="1:8">
      <c r="A16" s="17"/>
      <c r="B16" s="18"/>
      <c r="C16" s="18"/>
      <c r="D16" s="34"/>
      <c r="E16" s="20"/>
      <c r="F16" s="20"/>
      <c r="G16" s="18"/>
      <c r="H16" s="6"/>
    </row>
    <row r="17" ht="15.75" customHeight="1" spans="1:8">
      <c r="A17" s="17"/>
      <c r="B17" s="18"/>
      <c r="C17" s="18"/>
      <c r="D17" s="34"/>
      <c r="E17" s="20"/>
      <c r="F17" s="20"/>
      <c r="G17" s="18"/>
      <c r="H17" s="6"/>
    </row>
    <row r="18" ht="15.75" customHeight="1" spans="1:8">
      <c r="A18" s="17"/>
      <c r="B18" s="18"/>
      <c r="C18" s="18"/>
      <c r="D18" s="34"/>
      <c r="E18" s="20"/>
      <c r="F18" s="20"/>
      <c r="G18" s="18"/>
      <c r="H18" s="6"/>
    </row>
    <row r="19" spans="1:8">
      <c r="A19" s="17" t="str">
        <f t="shared" ref="A19" si="1">IF(B19="","",ROW()-6)</f>
        <v/>
      </c>
      <c r="B19" s="18"/>
      <c r="C19" s="18"/>
      <c r="D19" s="34"/>
      <c r="E19" s="20"/>
      <c r="F19" s="20"/>
      <c r="G19" s="18"/>
      <c r="H19" s="6"/>
    </row>
    <row r="20" ht="15.75" customHeight="1" spans="1:7">
      <c r="A20" s="21" t="s">
        <v>1371</v>
      </c>
      <c r="B20" s="13"/>
      <c r="C20" s="13"/>
      <c r="D20" s="22"/>
      <c r="E20" s="28">
        <f>SUM(E7:E19)</f>
        <v>0</v>
      </c>
      <c r="F20" s="28">
        <f>SUM(F7:F19)</f>
        <v>0</v>
      </c>
      <c r="G20" s="35"/>
    </row>
    <row r="21" ht="15.75" customHeight="1" spans="1:8">
      <c r="A21" s="7" t="str">
        <f>基本信息输入表!$K$6&amp;"填表人："&amp;基本信息输入表!$M$101</f>
        <v>产权持有单位填表人：刘亚鑫</v>
      </c>
      <c r="F21" s="7" t="str">
        <f>"评估人员："&amp;基本信息输入表!$Q$101</f>
        <v>评估人员：王庆国</v>
      </c>
      <c r="H21" s="7" t="s">
        <v>1347</v>
      </c>
    </row>
    <row r="22" ht="15.75" customHeight="1" spans="1:1">
      <c r="A22" s="7" t="str">
        <f>"填表日期："&amp;YEAR(基本信息输入表!$O$101)&amp;"年"&amp;MONTH(基本信息输入表!$O$101)&amp;"月"&amp;DAY(基本信息输入表!$O$101)&amp;"日"</f>
        <v>填表日期：2025年2月22日</v>
      </c>
    </row>
  </sheetData>
  <mergeCells count="4">
    <mergeCell ref="A2:G2"/>
    <mergeCell ref="A3:G3"/>
    <mergeCell ref="A5:D5"/>
    <mergeCell ref="A20:D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89"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zoomScale="96" zoomScaleNormal="96" topLeftCell="A4" workbookViewId="0">
      <selection activeCell="U622" sqref="U622"/>
    </sheetView>
  </sheetViews>
  <sheetFormatPr defaultColWidth="9" defaultRowHeight="15.75" customHeight="1"/>
  <cols>
    <col min="1" max="1" width="5.2" style="7" customWidth="1"/>
    <col min="2" max="2" width="18.7" style="7" customWidth="1"/>
    <col min="3" max="3" width="9.2" style="7" customWidth="1"/>
    <col min="4" max="4" width="12.5" style="7" customWidth="1"/>
    <col min="5" max="6" width="15.7" style="7" customWidth="1"/>
    <col min="7" max="7" width="10.2" style="7" customWidth="1"/>
    <col min="8" max="8" width="13.2" style="7" customWidth="1"/>
    <col min="9" max="26" width="9" style="7" customWidth="1"/>
    <col min="27" max="32" width="5.7" style="7" customWidth="1" outlineLevel="1"/>
    <col min="33" max="33" width="14.7" style="7" customWidth="1" outlineLevel="1"/>
    <col min="34" max="34" width="13.7" style="7" customWidth="1"/>
    <col min="35" max="38" width="5.7" style="7" customWidth="1" outlineLevel="1"/>
    <col min="39" max="40" width="7.2" style="7" customWidth="1" outlineLevel="1"/>
    <col min="41" max="41" width="5.7" style="7" customWidth="1" outlineLevel="1"/>
    <col min="42" max="45" width="8.7" style="7" customWidth="1" outlineLevel="1"/>
    <col min="46" max="46" width="14.7" style="7" customWidth="1" outlineLevel="1"/>
    <col min="47" max="47" width="13.7" style="7" customWidth="1"/>
    <col min="48" max="49" width="8.7" style="7" customWidth="1" outlineLevel="1"/>
    <col min="50" max="51" width="11.2" style="7" customWidth="1" outlineLevel="1"/>
    <col min="52" max="66" width="8.7" style="7" hidden="1" customWidth="1" outlineLevel="2"/>
    <col min="67" max="67" width="8.7" style="7" customWidth="1" outlineLevel="1" collapsed="1"/>
    <col min="68" max="69" width="8.7" style="7" customWidth="1" outlineLevel="1"/>
    <col min="70" max="70" width="8.7" style="7" customWidth="1"/>
    <col min="71" max="71" width="13.7" style="7" customWidth="1"/>
    <col min="72" max="76" width="13.7" style="7" customWidth="1" outlineLevel="1"/>
    <col min="77" max="77" width="13.7" style="7" customWidth="1"/>
    <col min="78" max="79" width="9" style="7" customWidth="1"/>
    <col min="80" max="16384" width="9" style="7"/>
  </cols>
  <sheetData>
    <row r="1" customHeight="1" spans="1:1">
      <c r="A1" s="8" t="s">
        <v>0</v>
      </c>
    </row>
    <row r="2" s="5" customFormat="1" ht="30" customHeight="1" spans="1:1">
      <c r="A2" s="9" t="s">
        <v>1828</v>
      </c>
    </row>
    <row r="3" customHeight="1" spans="1:1">
      <c r="A3" s="6" t="str">
        <f>"评估基准日："&amp;TEXT(基本信息输入表!M7,"yyyy年mm月dd日")</f>
        <v>评估基准日：2025年02月20日</v>
      </c>
    </row>
    <row r="4" ht="14.25" customHeight="1" spans="1:7">
      <c r="A4" s="6"/>
      <c r="B4" s="6"/>
      <c r="C4" s="6"/>
      <c r="D4" s="6"/>
      <c r="E4" s="6"/>
      <c r="F4" s="6"/>
      <c r="G4" s="11" t="s">
        <v>1829</v>
      </c>
    </row>
    <row r="5" customHeight="1" spans="1:7">
      <c r="A5" s="12" t="str">
        <f>基本信息输入表!K6&amp;"："&amp;基本信息输入表!M6</f>
        <v>产权持有单位：中国石油天然气股份有限公司塔里木油田分公司塔西南勘探开发公司</v>
      </c>
      <c r="B5" s="13"/>
      <c r="C5" s="13"/>
      <c r="D5" s="13"/>
      <c r="G5" s="11" t="s">
        <v>1326</v>
      </c>
    </row>
    <row r="6" s="6" customFormat="1" customHeight="1" spans="1:8">
      <c r="A6" s="15" t="s">
        <v>4</v>
      </c>
      <c r="B6" s="15" t="s">
        <v>910</v>
      </c>
      <c r="C6" s="15" t="s">
        <v>937</v>
      </c>
      <c r="D6" s="15" t="s">
        <v>919</v>
      </c>
      <c r="E6" s="15" t="s">
        <v>6</v>
      </c>
      <c r="F6" s="15" t="s">
        <v>7</v>
      </c>
      <c r="G6" s="15" t="s">
        <v>176</v>
      </c>
      <c r="H6" s="6" t="s">
        <v>1343</v>
      </c>
    </row>
    <row r="7" ht="12.75" customHeight="1" spans="1:8">
      <c r="A7" s="17" t="str">
        <f t="shared" ref="A7" si="0">IF(B7="","",ROW()-6)</f>
        <v/>
      </c>
      <c r="B7" s="18"/>
      <c r="C7" s="19"/>
      <c r="D7" s="18"/>
      <c r="E7" s="20"/>
      <c r="F7" s="20"/>
      <c r="G7" s="18"/>
      <c r="H7" s="6"/>
    </row>
    <row r="8" ht="12.75" customHeight="1" spans="1:8">
      <c r="A8" s="17"/>
      <c r="B8" s="18"/>
      <c r="C8" s="19"/>
      <c r="D8" s="18"/>
      <c r="E8" s="20"/>
      <c r="F8" s="20"/>
      <c r="G8" s="18"/>
      <c r="H8" s="6"/>
    </row>
    <row r="9" ht="12.75" customHeight="1" spans="1:8">
      <c r="A9" s="17"/>
      <c r="B9" s="18"/>
      <c r="C9" s="19"/>
      <c r="D9" s="18"/>
      <c r="E9" s="20"/>
      <c r="F9" s="20"/>
      <c r="G9" s="18"/>
      <c r="H9" s="6"/>
    </row>
    <row r="10" ht="12.75" customHeight="1" spans="1:8">
      <c r="A10" s="17"/>
      <c r="B10" s="18"/>
      <c r="C10" s="19"/>
      <c r="D10" s="18"/>
      <c r="E10" s="20"/>
      <c r="F10" s="20"/>
      <c r="G10" s="18"/>
      <c r="H10" s="6"/>
    </row>
    <row r="11" ht="12.75" customHeight="1" spans="1:8">
      <c r="A11" s="17"/>
      <c r="B11" s="18"/>
      <c r="C11" s="19"/>
      <c r="D11" s="18"/>
      <c r="E11" s="20"/>
      <c r="F11" s="20"/>
      <c r="G11" s="18"/>
      <c r="H11" s="6"/>
    </row>
    <row r="12" ht="12.75" customHeight="1" spans="1:8">
      <c r="A12" s="17"/>
      <c r="B12" s="18"/>
      <c r="C12" s="19"/>
      <c r="D12" s="18"/>
      <c r="E12" s="20"/>
      <c r="F12" s="20"/>
      <c r="G12" s="18"/>
      <c r="H12" s="6"/>
    </row>
    <row r="13" ht="12.75" customHeight="1" spans="1:8">
      <c r="A13" s="17"/>
      <c r="B13" s="18"/>
      <c r="C13" s="19"/>
      <c r="D13" s="18"/>
      <c r="E13" s="20"/>
      <c r="F13" s="20"/>
      <c r="G13" s="18"/>
      <c r="H13" s="6"/>
    </row>
    <row r="14" ht="12.75" customHeight="1" spans="1:8">
      <c r="A14" s="17"/>
      <c r="B14" s="18"/>
      <c r="C14" s="19"/>
      <c r="D14" s="18"/>
      <c r="E14" s="20"/>
      <c r="F14" s="20"/>
      <c r="G14" s="18"/>
      <c r="H14" s="6"/>
    </row>
    <row r="15" ht="12.75" customHeight="1" spans="1:8">
      <c r="A15" s="17"/>
      <c r="B15" s="18"/>
      <c r="C15" s="19"/>
      <c r="D15" s="18"/>
      <c r="E15" s="20"/>
      <c r="F15" s="20"/>
      <c r="G15" s="18"/>
      <c r="H15" s="6"/>
    </row>
    <row r="16" ht="12.75" customHeight="1" spans="1:8">
      <c r="A16" s="17"/>
      <c r="B16" s="18"/>
      <c r="C16" s="19"/>
      <c r="D16" s="18"/>
      <c r="E16" s="20"/>
      <c r="F16" s="20"/>
      <c r="G16" s="18"/>
      <c r="H16" s="6"/>
    </row>
    <row r="17" ht="12.75" customHeight="1" spans="1:8">
      <c r="A17" s="17"/>
      <c r="B17" s="18"/>
      <c r="C17" s="19"/>
      <c r="D17" s="18"/>
      <c r="E17" s="20"/>
      <c r="F17" s="20"/>
      <c r="G17" s="18"/>
      <c r="H17" s="6"/>
    </row>
    <row r="18" ht="12.75" customHeight="1" spans="1:8">
      <c r="A18" s="17"/>
      <c r="B18" s="18"/>
      <c r="C18" s="19"/>
      <c r="D18" s="18"/>
      <c r="E18" s="20"/>
      <c r="F18" s="20"/>
      <c r="G18" s="18"/>
      <c r="H18" s="6"/>
    </row>
    <row r="19" ht="12.75" customHeight="1" spans="1:9">
      <c r="A19" s="17" t="str">
        <f t="shared" ref="A19" si="1">IF(B19="","",ROW()-6)</f>
        <v/>
      </c>
      <c r="B19" s="18"/>
      <c r="C19" s="19"/>
      <c r="D19" s="18"/>
      <c r="E19" s="20"/>
      <c r="F19" s="20"/>
      <c r="G19" s="18"/>
      <c r="H19" s="6"/>
      <c r="I19" s="29"/>
    </row>
    <row r="20" customHeight="1" spans="1:9">
      <c r="A20" s="21" t="s">
        <v>1371</v>
      </c>
      <c r="B20" s="22"/>
      <c r="C20" s="28"/>
      <c r="D20" s="23"/>
      <c r="E20" s="28">
        <f>SUM(E7:E19)</f>
        <v>0</v>
      </c>
      <c r="F20" s="28">
        <f>SUM(F7:F19)</f>
        <v>0</v>
      </c>
      <c r="G20" s="24"/>
      <c r="I20" s="29"/>
    </row>
    <row r="21" customHeight="1" spans="1:8">
      <c r="A21" s="7" t="str">
        <f>基本信息输入表!$K$6&amp;"填表人："&amp;基本信息输入表!$M$102</f>
        <v>产权持有单位填表人：刘亚鑫</v>
      </c>
      <c r="F21" s="7" t="str">
        <f>"评估人员："&amp;基本信息输入表!$Q$102</f>
        <v>评估人员：王庆国</v>
      </c>
      <c r="H21" s="7" t="s">
        <v>1347</v>
      </c>
    </row>
    <row r="22" customHeight="1" spans="1:1">
      <c r="A22" s="7" t="str">
        <f>"填表日期："&amp;YEAR(基本信息输入表!$O$102)&amp;"年"&amp;MONTH(基本信息输入表!$O$102)&amp;"月"&amp;DAY(基本信息输入表!$O$102)&amp;"日"</f>
        <v>填表日期：2025年2月22日</v>
      </c>
    </row>
  </sheetData>
  <mergeCells count="4">
    <mergeCell ref="A2:G2"/>
    <mergeCell ref="A3:G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zoomScale="96" zoomScaleNormal="96" workbookViewId="0">
      <selection activeCell="U622" sqref="U622"/>
    </sheetView>
  </sheetViews>
  <sheetFormatPr defaultColWidth="9" defaultRowHeight="15.75" customHeight="1" outlineLevelCol="7"/>
  <cols>
    <col min="1" max="1" width="6.5" style="7" customWidth="1"/>
    <col min="2" max="2" width="25.7" style="7" customWidth="1"/>
    <col min="3" max="3" width="12.7" style="7" customWidth="1"/>
    <col min="4" max="4" width="17.2" style="7" customWidth="1"/>
    <col min="5" max="6" width="15.7" style="7" customWidth="1"/>
    <col min="7" max="7" width="22.5" style="7" customWidth="1"/>
    <col min="8" max="9" width="9" style="7" customWidth="1"/>
    <col min="10" max="16384" width="9" style="7"/>
  </cols>
  <sheetData>
    <row r="1" customHeight="1" spans="1:1">
      <c r="A1" s="8" t="s">
        <v>0</v>
      </c>
    </row>
    <row r="2" s="5" customFormat="1" ht="30" customHeight="1" spans="1:1">
      <c r="A2" s="9" t="s">
        <v>1830</v>
      </c>
    </row>
    <row r="3" customHeight="1" spans="1:1">
      <c r="A3" s="6" t="str">
        <f>"评估基准日："&amp;TEXT(基本信息输入表!M7,"yyyy年mm月dd日")</f>
        <v>评估基准日：2025年02月20日</v>
      </c>
    </row>
    <row r="4" ht="14.25" customHeight="1" spans="1:7">
      <c r="A4" s="6"/>
      <c r="B4" s="6"/>
      <c r="C4" s="6"/>
      <c r="D4" s="6"/>
      <c r="E4" s="6"/>
      <c r="F4" s="6"/>
      <c r="G4" s="11" t="s">
        <v>1831</v>
      </c>
    </row>
    <row r="5" customHeight="1" spans="1:7">
      <c r="A5" s="12" t="str">
        <f>基本信息输入表!K6&amp;"："&amp;基本信息输入表!M6</f>
        <v>产权持有单位：中国石油天然气股份有限公司塔里木油田分公司塔西南勘探开发公司</v>
      </c>
      <c r="B5" s="13"/>
      <c r="C5" s="13"/>
      <c r="D5" s="13"/>
      <c r="G5" s="14" t="s">
        <v>1832</v>
      </c>
    </row>
    <row r="6" s="6" customFormat="1" customHeight="1" spans="1:8">
      <c r="A6" s="15" t="s">
        <v>4</v>
      </c>
      <c r="B6" s="15" t="s">
        <v>910</v>
      </c>
      <c r="C6" s="15" t="s">
        <v>937</v>
      </c>
      <c r="D6" s="15" t="s">
        <v>1833</v>
      </c>
      <c r="E6" s="16" t="s">
        <v>6</v>
      </c>
      <c r="F6" s="15" t="s">
        <v>7</v>
      </c>
      <c r="G6" s="15" t="s">
        <v>176</v>
      </c>
      <c r="H6" s="6" t="s">
        <v>1343</v>
      </c>
    </row>
    <row r="7" ht="12.75" customHeight="1" spans="1:8">
      <c r="A7" s="17" t="str">
        <f t="shared" ref="A7" si="0">IF(B7="","",ROW()-6)</f>
        <v/>
      </c>
      <c r="B7" s="18"/>
      <c r="C7" s="19"/>
      <c r="D7" s="18"/>
      <c r="E7" s="20"/>
      <c r="F7" s="20"/>
      <c r="G7" s="18"/>
      <c r="H7" s="6"/>
    </row>
    <row r="8" ht="12.75" customHeight="1" spans="1:8">
      <c r="A8" s="17"/>
      <c r="B8" s="18"/>
      <c r="C8" s="19"/>
      <c r="D8" s="18"/>
      <c r="E8" s="20"/>
      <c r="F8" s="20"/>
      <c r="G8" s="18"/>
      <c r="H8" s="6"/>
    </row>
    <row r="9" ht="12.75" customHeight="1" spans="1:8">
      <c r="A9" s="17"/>
      <c r="B9" s="18"/>
      <c r="C9" s="19"/>
      <c r="D9" s="18"/>
      <c r="E9" s="20"/>
      <c r="F9" s="20"/>
      <c r="G9" s="18"/>
      <c r="H9" s="6"/>
    </row>
    <row r="10" ht="12.75" customHeight="1" spans="1:8">
      <c r="A10" s="17"/>
      <c r="B10" s="18"/>
      <c r="C10" s="19"/>
      <c r="D10" s="18"/>
      <c r="E10" s="20"/>
      <c r="F10" s="20"/>
      <c r="G10" s="18"/>
      <c r="H10" s="6"/>
    </row>
    <row r="11" ht="12.75" customHeight="1" spans="1:8">
      <c r="A11" s="17"/>
      <c r="B11" s="18"/>
      <c r="C11" s="19"/>
      <c r="D11" s="18"/>
      <c r="E11" s="20"/>
      <c r="F11" s="20"/>
      <c r="G11" s="18"/>
      <c r="H11" s="6"/>
    </row>
    <row r="12" ht="12.75" customHeight="1" spans="1:8">
      <c r="A12" s="17"/>
      <c r="B12" s="18"/>
      <c r="C12" s="19"/>
      <c r="D12" s="18"/>
      <c r="E12" s="20"/>
      <c r="F12" s="20"/>
      <c r="G12" s="18"/>
      <c r="H12" s="6"/>
    </row>
    <row r="13" ht="12.75" customHeight="1" spans="1:8">
      <c r="A13" s="17"/>
      <c r="B13" s="18"/>
      <c r="C13" s="19"/>
      <c r="D13" s="18"/>
      <c r="E13" s="20"/>
      <c r="F13" s="20"/>
      <c r="G13" s="18"/>
      <c r="H13" s="6"/>
    </row>
    <row r="14" ht="12.75" customHeight="1" spans="1:8">
      <c r="A14" s="17"/>
      <c r="B14" s="18"/>
      <c r="C14" s="19"/>
      <c r="D14" s="18"/>
      <c r="E14" s="20"/>
      <c r="F14" s="20"/>
      <c r="G14" s="18"/>
      <c r="H14" s="6"/>
    </row>
    <row r="15" ht="12.75" customHeight="1" spans="1:8">
      <c r="A15" s="17"/>
      <c r="B15" s="18"/>
      <c r="C15" s="19"/>
      <c r="D15" s="18"/>
      <c r="E15" s="20"/>
      <c r="F15" s="20"/>
      <c r="G15" s="18"/>
      <c r="H15" s="6"/>
    </row>
    <row r="16" ht="12.75" customHeight="1" spans="1:8">
      <c r="A16" s="17"/>
      <c r="B16" s="18"/>
      <c r="C16" s="19"/>
      <c r="D16" s="18"/>
      <c r="E16" s="20"/>
      <c r="F16" s="20"/>
      <c r="G16" s="18"/>
      <c r="H16" s="6"/>
    </row>
    <row r="17" ht="12.75" customHeight="1" spans="1:8">
      <c r="A17" s="17"/>
      <c r="B17" s="18"/>
      <c r="C17" s="19"/>
      <c r="D17" s="18"/>
      <c r="E17" s="20"/>
      <c r="F17" s="20"/>
      <c r="G17" s="18"/>
      <c r="H17" s="6"/>
    </row>
    <row r="18" ht="12.75" customHeight="1" spans="1:8">
      <c r="A18" s="17"/>
      <c r="B18" s="18"/>
      <c r="C18" s="19"/>
      <c r="D18" s="18"/>
      <c r="E18" s="20"/>
      <c r="F18" s="20"/>
      <c r="G18" s="18"/>
      <c r="H18" s="6"/>
    </row>
    <row r="19" ht="12.75" customHeight="1" spans="1:8">
      <c r="A19" s="17" t="str">
        <f t="shared" ref="A19" si="1">IF(B19="","",ROW()-6)</f>
        <v/>
      </c>
      <c r="B19" s="18"/>
      <c r="C19" s="19"/>
      <c r="D19" s="18"/>
      <c r="E19" s="20"/>
      <c r="F19" s="20"/>
      <c r="G19" s="18"/>
      <c r="H19" s="6"/>
    </row>
    <row r="20" customHeight="1" spans="1:7">
      <c r="A20" s="21" t="s">
        <v>1371</v>
      </c>
      <c r="B20" s="22"/>
      <c r="C20" s="21"/>
      <c r="D20" s="21"/>
      <c r="E20" s="28">
        <f>SUM(E7:E19)</f>
        <v>0</v>
      </c>
      <c r="F20" s="28">
        <f>SUM(F7:F19)</f>
        <v>0</v>
      </c>
      <c r="G20" s="24"/>
    </row>
    <row r="21" customHeight="1" spans="1:8">
      <c r="A21" s="7" t="str">
        <f>基本信息输入表!$K$6&amp;"填表人："&amp;基本信息输入表!$M$103</f>
        <v>产权持有单位填表人：刘亚鑫</v>
      </c>
      <c r="F21" s="7" t="str">
        <f>"评估人员："&amp;基本信息输入表!$Q$103</f>
        <v>评估人员：王庆国</v>
      </c>
      <c r="H21" s="7" t="s">
        <v>1347</v>
      </c>
    </row>
    <row r="22" customHeight="1" spans="1:1">
      <c r="A22" s="7" t="str">
        <f>"填表日期："&amp;YEAR(基本信息输入表!$O$103)&amp;"年"&amp;MONTH(基本信息输入表!$O$103)&amp;"月"&amp;DAY(基本信息输入表!$O$103)&amp;"日"</f>
        <v>填表日期：2025年2月22日</v>
      </c>
    </row>
  </sheetData>
  <mergeCells count="4">
    <mergeCell ref="A2:G2"/>
    <mergeCell ref="A3:G3"/>
    <mergeCell ref="A5:D5"/>
    <mergeCell ref="A20:B20"/>
  </mergeCells>
  <hyperlinks>
    <hyperlink ref="A1" location="索引目录!A1" display="返回索引目录"/>
  </hyperlinks>
  <printOptions horizontalCentered="1"/>
  <pageMargins left="0.984027777777778" right="0.984027777777778" top="0.984027777777778" bottom="0.984027777777778" header="0.471527777777778" footer="0.354166666666667"/>
  <pageSetup paperSize="9" scale="96" orientation="landscape"/>
  <headerFooter scaleWithDoc="0">
    <oddHeader>&amp;L&amp;"Arial Narrow,常规"&amp;10 &amp;"宋体,常规"北京中企华资产评估有限责任公司</oddHeader>
    <oddFooter>&amp;C&amp;"Arial Narrow,常规"&amp;10 &amp;"宋体,常规"第&amp;"Arial Narrow,常规"&amp;P&amp;"宋体,常规"页，共&amp;"Arial Narrow,常规"&amp;N&amp;"宋体,常规"页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3" master="" otherUserPermission="visible"/>
  <rangeList sheetStid="119" master="" otherUserPermission="visible"/>
  <rangeList sheetStid="120" master="" otherUserPermission="visible"/>
  <rangeList sheetStid="1" master="" otherUserPermission="visible"/>
  <rangeList sheetStid="2" master="" otherUserPermission="visible"/>
  <rangeList sheetStid="121" master="" otherUserPermission="visible"/>
  <rangeList sheetStid="5" master="" otherUserPermission="visible"/>
  <rangeList sheetStid="6" master="" otherUserPermission="visible"/>
  <rangeList sheetStid="7" master="" otherUserPermission="visible"/>
  <rangeList sheetStid="126"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rangeList sheetStid="18" master="" otherUserPermission="visible"/>
  <rangeList sheetStid="19" master="" otherUserPermission="visible"/>
  <rangeList sheetStid="20" master="" otherUserPermission="visible"/>
  <rangeList sheetStid="118" master="" otherUserPermission="visible"/>
  <rangeList sheetStid="105" master="" otherUserPermission="visible"/>
  <rangeList sheetStid="21" master="" otherUserPermission="visible"/>
  <rangeList sheetStid="22" master="" otherUserPermission="visible"/>
  <rangeList sheetStid="24" master="" otherUserPermission="visible"/>
  <rangeList sheetStid="23" master="" otherUserPermission="visible"/>
  <rangeList sheetStid="26" master="" otherUserPermission="visible"/>
  <rangeList sheetStid="28" master="" otherUserPermission="visible"/>
  <rangeList sheetStid="29" master="" otherUserPermission="visible"/>
  <rangeList sheetStid="30" master="" otherUserPermission="visible"/>
  <rangeList sheetStid="31" master="" otherUserPermission="visible"/>
  <rangeList sheetStid="32" master="" otherUserPermission="visible"/>
  <rangeList sheetStid="33" master="" otherUserPermission="visible"/>
  <rangeList sheetStid="34" master="" otherUserPermission="visible"/>
  <rangeList sheetStid="35" master="" otherUserPermission="visible"/>
  <rangeList sheetStid="36" master="" otherUserPermission="visible"/>
  <rangeList sheetStid="37" master="" otherUserPermission="visible"/>
  <rangeList sheetStid="38" master="" otherUserPermission="visible"/>
  <rangeList sheetStid="39" master="" otherUserPermission="visible"/>
  <rangeList sheetStid="42" master="" otherUserPermission="visible"/>
  <rangeList sheetStid="107" master="" otherUserPermission="visible"/>
  <rangeList sheetStid="40" master="" otherUserPermission="visible"/>
  <rangeList sheetStid="41" master="" otherUserPermission="visible"/>
  <rangeList sheetStid="46" master="" otherUserPermission="visible"/>
  <rangeList sheetStid="108" master="" otherUserPermission="visible"/>
  <rangeList sheetStid="49" master="" otherUserPermission="visible"/>
  <rangeList sheetStid="50" master="" otherUserPermission="visible"/>
  <rangeList sheetStid="47" master="" otherUserPermission="visible"/>
  <rangeList sheetStid="45"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129"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2" master="" otherUserPermission="visible"/>
  <rangeList sheetStid="73" master="" otherUserPermission="visible"/>
  <rangeList sheetStid="71"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91" master="" otherUserPermission="visible"/>
  <rangeList sheetStid="86" master="" otherUserPermission="visible"/>
  <rangeList sheetStid="87" master="" otherUserPermission="visible"/>
  <rangeList sheetStid="88" master="" otherUserPermission="visible"/>
  <rangeList sheetStid="96" master="" otherUserPermission="visible"/>
  <rangeList sheetStid="89" master="" otherUserPermission="visible"/>
  <rangeList sheetStid="90" master="" otherUserPermission="visible"/>
  <rangeList sheetStid="93" master="" otherUserPermission="visible"/>
  <rangeList sheetStid="92" master="" otherUserPermission="visible"/>
  <rangeList sheetStid="94" master="" otherUserPermission="visible"/>
  <rangeList sheetStid="95" master="" otherUserPermission="visible"/>
  <rangeList sheetStid="97" master="" otherUserPermission="visible"/>
  <rangeList sheetStid="98" master="" otherUserPermission="visible"/>
  <rangeList sheetStid="99" master="" otherUserPermission="visible"/>
  <rangeList sheetStid="117" master="" otherUserPermission="visible"/>
  <rangeList sheetStid="100" master="" otherUserPermission="visible"/>
  <rangeList sheetStid="102" master="" otherUserPermission="visible"/>
  <rangeList sheetStid="101" master="" otherUserPermission="visible"/>
  <rangeList sheetStid="103" master="" otherUserPermission="visible"/>
  <rangeList sheetStid="104" master="" otherUserPermission="visible"/>
  <rangeList sheetStid="127" master="" otherUserPermission="visible"/>
  <rangeList sheetStid="128" master="" otherUserPermission="visible"/>
  <rangeList sheetStid="130" master="" otherUserPermission="visible"/>
  <rangeList sheetStid="131" master="" otherUserPermission="visible"/>
  <rangeList sheetStid="132" master="" otherUserPermission="visible"/>
  <rangeList sheetStid="133" master="" otherUserPermission="visible"/>
  <rangeList sheetStid="13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109</vt:i4>
      </vt:variant>
    </vt:vector>
  </HeadingPairs>
  <TitlesOfParts>
    <vt:vector size="109" baseType="lpstr">
      <vt:lpstr>各科目减值准备及风险损失汇总表</vt:lpstr>
      <vt:lpstr>资产基础法贴数用表</vt:lpstr>
      <vt:lpstr>基本信息输入表</vt:lpstr>
      <vt:lpstr>申报表封面</vt:lpstr>
      <vt:lpstr>资产基础法评估明表工作流程图</vt:lpstr>
      <vt:lpstr>索引目录</vt:lpstr>
      <vt:lpstr>企业基本情况表</vt:lpstr>
      <vt:lpstr>填表说明</vt:lpstr>
      <vt:lpstr>资产负债表</vt:lpstr>
      <vt:lpstr>报告说明用表</vt:lpstr>
      <vt:lpstr>3-流动汇总</vt:lpstr>
      <vt:lpstr>表3-1货币汇总表</vt:lpstr>
      <vt:lpstr>3-1-1现金</vt:lpstr>
      <vt:lpstr>3-1-2银行存款</vt:lpstr>
      <vt:lpstr>3-1-3其他货币资金</vt:lpstr>
      <vt:lpstr>3-2交易性金融资产汇总</vt:lpstr>
      <vt:lpstr>3-2-1交易性-股票</vt:lpstr>
      <vt:lpstr>3-2-2交易性-债券</vt:lpstr>
      <vt:lpstr>3-2-3交易性-基金</vt:lpstr>
      <vt:lpstr>3-2-4交易性-其他</vt:lpstr>
      <vt:lpstr>3-3衍生金融资产</vt:lpstr>
      <vt:lpstr>3-4应收票据</vt:lpstr>
      <vt:lpstr>3-5应收账款</vt:lpstr>
      <vt:lpstr>3-6应收账款融资</vt:lpstr>
      <vt:lpstr>3-7预付款项</vt:lpstr>
      <vt:lpstr>3-8其他应收款</vt:lpstr>
      <vt:lpstr>3-9-1材料采购（在途物资）</vt:lpstr>
      <vt:lpstr>3-9-2原材料</vt:lpstr>
      <vt:lpstr>3-9-3在库周转材料</vt:lpstr>
      <vt:lpstr>3-9-4委托加工物资</vt:lpstr>
      <vt:lpstr>3-9-5产成品（库存商品）</vt:lpstr>
      <vt:lpstr>3-9-6在产品（自制半成品）</vt:lpstr>
      <vt:lpstr>3-9-7发出商品</vt:lpstr>
      <vt:lpstr>3-9-8在用周转材料</vt:lpstr>
      <vt:lpstr>3-9-9开发产品</vt:lpstr>
      <vt:lpstr>3-9-10开发成本</vt:lpstr>
      <vt:lpstr>3-9-11消耗性生物资产</vt:lpstr>
      <vt:lpstr>3-9-12工程施工</vt:lpstr>
      <vt:lpstr>3-10合同资产</vt:lpstr>
      <vt:lpstr>3-11持有待售资产</vt:lpstr>
      <vt:lpstr>3-12一年到期非流动资产</vt:lpstr>
      <vt:lpstr>3-13其他流动资产</vt:lpstr>
      <vt:lpstr>4-1债权投资</vt:lpstr>
      <vt:lpstr>4-2其他债权投资</vt:lpstr>
      <vt:lpstr>4-3长期应收</vt:lpstr>
      <vt:lpstr>4-4长期股权投资</vt:lpstr>
      <vt:lpstr>4-5其他权益工具投资</vt:lpstr>
      <vt:lpstr>4-6其他非流动金融资产</vt:lpstr>
      <vt:lpstr>4-7投资性房地产汇总</vt:lpstr>
      <vt:lpstr>4-7-1投资性房地产（成本计量）</vt:lpstr>
      <vt:lpstr>4-7-2投资性房地产（公允计量）</vt:lpstr>
      <vt:lpstr>4-7-3投资性地产（成本计量）</vt:lpstr>
      <vt:lpstr>4-7-4投资性地产（公允计量）</vt:lpstr>
      <vt:lpstr>4-8-1房屋建筑物</vt:lpstr>
      <vt:lpstr>4-8-2构筑物</vt:lpstr>
      <vt:lpstr>4-8-3管道沟槽</vt:lpstr>
      <vt:lpstr>4-8-4井巷工程</vt:lpstr>
      <vt:lpstr>4-8-5机器设备</vt:lpstr>
      <vt:lpstr>4-8-6车辆</vt:lpstr>
      <vt:lpstr>Sheet1</vt:lpstr>
      <vt:lpstr>4-8-8土地</vt:lpstr>
      <vt:lpstr>4-8-9船舶</vt:lpstr>
      <vt:lpstr>4-9在建工程汇总</vt:lpstr>
      <vt:lpstr>4-9-1在建（土建）</vt:lpstr>
      <vt:lpstr>4-9-2在建（设备）</vt:lpstr>
      <vt:lpstr>4-9-3在建（待摊投资）</vt:lpstr>
      <vt:lpstr>4-9-4在建（工程物资）</vt:lpstr>
      <vt:lpstr>4-10生产性生物资产</vt:lpstr>
      <vt:lpstr>4-11油气资产</vt:lpstr>
      <vt:lpstr>4-12使用权资产</vt:lpstr>
      <vt:lpstr>4-13无形资产汇总</vt:lpstr>
      <vt:lpstr>4-13-1无形-土地</vt:lpstr>
      <vt:lpstr>4-13-2无形-矿业权</vt:lpstr>
      <vt:lpstr>4-13-3无形-其他</vt:lpstr>
      <vt:lpstr>4-14开发支出</vt:lpstr>
      <vt:lpstr>4-15商誉</vt:lpstr>
      <vt:lpstr>4-16长期待摊费用</vt:lpstr>
      <vt:lpstr>4-17递延所得税资产</vt:lpstr>
      <vt:lpstr>4-18其他非流动资产</vt:lpstr>
      <vt:lpstr>5-流动负债汇总</vt:lpstr>
      <vt:lpstr>5-1短期借款</vt:lpstr>
      <vt:lpstr>5-2交易性金融负债</vt:lpstr>
      <vt:lpstr>5-3衍生金融负债</vt:lpstr>
      <vt:lpstr>5-4应付票据</vt:lpstr>
      <vt:lpstr>5-5应付账款</vt:lpstr>
      <vt:lpstr>5-6预收款项</vt:lpstr>
      <vt:lpstr>5-7合同负债</vt:lpstr>
      <vt:lpstr>5-8应付职工薪酬</vt:lpstr>
      <vt:lpstr>5-9应交税费</vt:lpstr>
      <vt:lpstr>5-10其他应付款</vt:lpstr>
      <vt:lpstr>5-11持有待售负债</vt:lpstr>
      <vt:lpstr>5-12一年内到期非流动负债</vt:lpstr>
      <vt:lpstr>5-13其他流动负债</vt:lpstr>
      <vt:lpstr>6-非流动负债汇总</vt:lpstr>
      <vt:lpstr>6-1长期借款</vt:lpstr>
      <vt:lpstr>6-2应付债券</vt:lpstr>
      <vt:lpstr>6-3租赁负债</vt:lpstr>
      <vt:lpstr>6-4长期应付款</vt:lpstr>
      <vt:lpstr>6-5预计负债</vt:lpstr>
      <vt:lpstr>6-6递延收益</vt:lpstr>
      <vt:lpstr>6-7递延所得税负债</vt:lpstr>
      <vt:lpstr>6-8其他非流动负债</vt:lpstr>
      <vt:lpstr>数值格式检测结果-App-1</vt:lpstr>
      <vt:lpstr>检测结果-App-1</vt:lpstr>
      <vt:lpstr>数值格式检测结果-App-2</vt:lpstr>
      <vt:lpstr>检测结果-App-2</vt:lpstr>
      <vt:lpstr>数值格式检测结果-App</vt:lpstr>
      <vt:lpstr>检测结果-App</vt:lpstr>
      <vt:lpstr>关联检测结果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戴牙套小莫</cp:lastModifiedBy>
  <dcterms:created xsi:type="dcterms:W3CDTF">2014-06-27T01:51:00Z</dcterms:created>
  <cp:lastPrinted>2025-03-09T04:30:00Z</cp:lastPrinted>
  <dcterms:modified xsi:type="dcterms:W3CDTF">2025-06-13T08:04:27Z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2.5.2</vt:lpwstr>
  </property>
  <property fmtid="{D5CDD505-2E9C-101B-9397-08002B2CF9AE}" pid="4" name="{A44787D4-0540-4523-9961-78E4036D8C6D}">
    <vt:lpwstr>{EBC722C1-7D68-419B-BBC6-AAE1D890B783}</vt:lpwstr>
  </property>
  <property fmtid="{D5CDD505-2E9C-101B-9397-08002B2CF9AE}" pid="5" name="KSOProductBuildVer">
    <vt:lpwstr>2052-12.1.0.21171</vt:lpwstr>
  </property>
  <property fmtid="{D5CDD505-2E9C-101B-9397-08002B2CF9AE}" pid="6" name="KSOReadingLayout">
    <vt:bool>true</vt:bool>
  </property>
  <property fmtid="{D5CDD505-2E9C-101B-9397-08002B2CF9AE}" pid="7" name="ICV">
    <vt:lpwstr>423E3369ECF04E6D896011B9F78C4F60_13</vt:lpwstr>
  </property>
</Properties>
</file>