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38" firstSheet="58" activeTab="58"/>
  </bookViews>
  <sheets>
    <sheet name="各科目减值准备及风险损失汇总表" sheetId="123" state="hidden" r:id="rId1"/>
    <sheet name="资产基础法贴数用表" sheetId="119" state="hidden" r:id="rId2"/>
    <sheet name="基本信息输入表" sheetId="120" state="hidden" r:id="rId3"/>
    <sheet name="申报表封面" sheetId="1" state="hidden" r:id="rId4"/>
    <sheet name="资产基础法评估明表工作流程图" sheetId="2" state="hidden" r:id="rId5"/>
    <sheet name="索引目录" sheetId="121" state="hidden" r:id="rId6"/>
    <sheet name="企业基本情况表" sheetId="5" state="hidden" r:id="rId7"/>
    <sheet name="填表说明" sheetId="6" state="hidden" r:id="rId8"/>
    <sheet name="报告说明用表" sheetId="124" state="hidden" r:id="rId9"/>
    <sheet name="资产负债表" sheetId="7" state="hidden" r:id="rId10"/>
    <sheet name="3-流动汇总" sheetId="12" state="hidden" r:id="rId11"/>
    <sheet name="表3-1货币汇总表" sheetId="13" state="hidden" r:id="rId12"/>
    <sheet name="3-1-1现金" sheetId="14" state="hidden" r:id="rId13"/>
    <sheet name="3-1-2银行存款" sheetId="15" state="hidden" r:id="rId14"/>
    <sheet name="3-1-3其他货币资金" sheetId="16" state="hidden" r:id="rId15"/>
    <sheet name="3-2交易性金融资产汇总" sheetId="17" state="hidden" r:id="rId16"/>
    <sheet name="3-2-1交易性-股票" sheetId="18" state="hidden" r:id="rId17"/>
    <sheet name="3-2-2交易性-债券" sheetId="19" state="hidden" r:id="rId18"/>
    <sheet name="3-2-3交易性-基金" sheetId="20" state="hidden" r:id="rId19"/>
    <sheet name="3-2-4交易性-其他" sheetId="118" state="hidden" r:id="rId20"/>
    <sheet name="3-3衍生金融资产" sheetId="105" state="hidden" r:id="rId21"/>
    <sheet name="3-4应收票据" sheetId="21" state="hidden" r:id="rId22"/>
    <sheet name="3-5应收账款" sheetId="22" state="hidden" r:id="rId23"/>
    <sheet name="3-6应收账款融资" sheetId="24" state="hidden" r:id="rId24"/>
    <sheet name="3-7预付款项" sheetId="23" state="hidden" r:id="rId25"/>
    <sheet name="3-8其他应收款" sheetId="26" state="hidden" r:id="rId26"/>
    <sheet name="3-9存货汇总" sheetId="27" state="hidden" r:id="rId27"/>
    <sheet name="3-9-1材料采购（在途物资）" sheetId="28" state="hidden" r:id="rId28"/>
    <sheet name="3-9-2原材料" sheetId="29" state="hidden" r:id="rId29"/>
    <sheet name="3-9-3在库周转材料" sheetId="30" state="hidden" r:id="rId30"/>
    <sheet name="3-9-4委托加工物资" sheetId="31" state="hidden" r:id="rId31"/>
    <sheet name="3-9-5产成品（库存商品）" sheetId="32" state="hidden" r:id="rId32"/>
    <sheet name="3-9-6在产品（自制半成品）" sheetId="33" state="hidden" r:id="rId33"/>
    <sheet name="3-9-7发出商品" sheetId="34" state="hidden" r:id="rId34"/>
    <sheet name="3-9-8在用周转材料" sheetId="35" state="hidden" r:id="rId35"/>
    <sheet name="3-9-9开发产品" sheetId="36" state="hidden" r:id="rId36"/>
    <sheet name="3-9-10开发成本" sheetId="37" state="hidden" r:id="rId37"/>
    <sheet name="3-9-11消耗性生物资产" sheetId="38" state="hidden" r:id="rId38"/>
    <sheet name="3-9-12工程施工" sheetId="39" state="hidden" r:id="rId39"/>
    <sheet name="3-10合同资产" sheetId="42" state="hidden" r:id="rId40"/>
    <sheet name="3-11持有待售资产" sheetId="107" state="hidden" r:id="rId41"/>
    <sheet name="3-12一年到期非流动资产" sheetId="40" state="hidden" r:id="rId42"/>
    <sheet name="3-13其他流动资产" sheetId="41" state="hidden" r:id="rId43"/>
    <sheet name="4-1债权投资" sheetId="46" state="hidden" r:id="rId44"/>
    <sheet name="4-2其他债权投资" sheetId="108" state="hidden" r:id="rId45"/>
    <sheet name="4-3长期应收" sheetId="49" state="hidden" r:id="rId46"/>
    <sheet name="4-4长期股权投资" sheetId="50" state="hidden" r:id="rId47"/>
    <sheet name="4-5其他权益工具投资" sheetId="47" state="hidden" r:id="rId48"/>
    <sheet name="4-6其他非流动金融资产" sheetId="45" state="hidden" r:id="rId49"/>
    <sheet name="4-7投资性房地产汇总" sheetId="51" state="hidden" r:id="rId50"/>
    <sheet name="4-7-1投资性房地产（成本计量）" sheetId="52" state="hidden" r:id="rId51"/>
    <sheet name="4-7-2投资性房地产（公允计量）" sheetId="53" state="hidden" r:id="rId52"/>
    <sheet name="4-7-3投资性地产（成本计量）" sheetId="54" state="hidden" r:id="rId53"/>
    <sheet name="4-7-4投资性地产（公允计量）" sheetId="55" state="hidden" r:id="rId54"/>
    <sheet name="4-8-1房屋建筑物" sheetId="57" state="hidden" r:id="rId55"/>
    <sheet name="4-8-2构筑物" sheetId="58" state="hidden" r:id="rId56"/>
    <sheet name="4-8-3管道沟槽" sheetId="59" state="hidden" r:id="rId57"/>
    <sheet name="4-8-4井巷工程" sheetId="60" state="hidden" r:id="rId58"/>
    <sheet name="4-8-5机器设备" sheetId="61" r:id="rId59"/>
    <sheet name="4-8-6车辆" sheetId="62" state="hidden" r:id="rId60"/>
    <sheet name="4-8-8土地" sheetId="64" state="hidden" r:id="rId61"/>
    <sheet name="4-8-9船舶" sheetId="65" state="hidden" r:id="rId62"/>
    <sheet name="4-9在建工程汇总" sheetId="66" state="hidden" r:id="rId63"/>
    <sheet name="4-9-1在建（土建）" sheetId="67" state="hidden" r:id="rId64"/>
    <sheet name="4-9-2在建（设备）" sheetId="68" state="hidden" r:id="rId65"/>
    <sheet name="4-9-3在建（待摊投资）" sheetId="69" state="hidden" r:id="rId66"/>
    <sheet name="4-9-4在建（工程物资）" sheetId="70" state="hidden" r:id="rId67"/>
    <sheet name="4-10生产性生物资产" sheetId="72" state="hidden" r:id="rId68"/>
    <sheet name="4-11油气资产" sheetId="73" state="hidden" r:id="rId69"/>
    <sheet name="4-12使用权资产" sheetId="71" state="hidden" r:id="rId70"/>
    <sheet name="4-13无形资产汇总" sheetId="74" state="hidden" r:id="rId71"/>
    <sheet name="4-13-1无形-土地" sheetId="75" state="hidden" r:id="rId72"/>
    <sheet name="4-13-2无形-矿业权" sheetId="76" state="hidden" r:id="rId73"/>
    <sheet name="4-13-3无形-其他" sheetId="77" state="hidden" r:id="rId74"/>
    <sheet name="4-14开发支出" sheetId="78" state="hidden" r:id="rId75"/>
    <sheet name="4-15商誉" sheetId="79" state="hidden" r:id="rId76"/>
    <sheet name="4-16长期待摊费用" sheetId="80" state="hidden" r:id="rId77"/>
    <sheet name="4-17递延所得税资产" sheetId="81" state="hidden" r:id="rId78"/>
    <sheet name="4-18其他非流动资产" sheetId="82" state="hidden" r:id="rId79"/>
    <sheet name="5-流动负债汇总" sheetId="83" state="hidden" r:id="rId80"/>
    <sheet name="5-1短期借款" sheetId="84" state="hidden" r:id="rId81"/>
    <sheet name="5-2交易性金融负债" sheetId="85" state="hidden" r:id="rId82"/>
    <sheet name="5-3衍生金融负债" sheetId="91" state="hidden" r:id="rId83"/>
    <sheet name="5-4应付票据" sheetId="86" state="hidden" r:id="rId84"/>
    <sheet name="5-5应付账款" sheetId="87" state="hidden" r:id="rId85"/>
    <sheet name="5-6预收款项" sheetId="88" state="hidden" r:id="rId86"/>
    <sheet name="5-7合同负债" sheetId="96" state="hidden" r:id="rId87"/>
    <sheet name="5-8应付职工薪酬" sheetId="89" state="hidden" r:id="rId88"/>
    <sheet name="5-9应交税费" sheetId="90" state="hidden" r:id="rId89"/>
    <sheet name="5-10其他应付款" sheetId="93" state="hidden" r:id="rId90"/>
    <sheet name="5-11持有待售负债" sheetId="92" state="hidden" r:id="rId91"/>
    <sheet name="5-12一年内到期非流动负债" sheetId="94" state="hidden" r:id="rId92"/>
    <sheet name="5-13其他流动负债" sheetId="95" state="hidden" r:id="rId93"/>
    <sheet name="6-非流动负债汇总" sheetId="97" state="hidden" r:id="rId94"/>
    <sheet name="6-1长期借款" sheetId="98" state="hidden" r:id="rId95"/>
    <sheet name="6-2应付债券" sheetId="99" state="hidden" r:id="rId96"/>
    <sheet name="6-3租赁负债" sheetId="117" state="hidden" r:id="rId97"/>
    <sheet name="6-4长期应付款" sheetId="100" state="hidden" r:id="rId98"/>
    <sheet name="6-5预计负债" sheetId="102" state="hidden" r:id="rId99"/>
    <sheet name="6-6递延收益" sheetId="101" state="hidden" r:id="rId100"/>
    <sheet name="6-7递延所得税负债" sheetId="103" state="hidden" r:id="rId101"/>
    <sheet name="6-8其他非流动负债" sheetId="104" state="hidden" r:id="rId102"/>
    <sheet name="数值格式检测结果-App-1" sheetId="125" state="hidden" r:id="rId103"/>
    <sheet name="检测结果-App-1" sheetId="126" state="hidden" r:id="rId104"/>
    <sheet name="关联检测结果-1" sheetId="127" state="hidden" r:id="rId105"/>
    <sheet name="数值格式检测结果-App" sheetId="128" state="hidden" r:id="rId106"/>
    <sheet name="检测结果-App" sheetId="129" state="hidden" r:id="rId107"/>
    <sheet name="关联检测结果" sheetId="130" state="hidden" r:id="rId108"/>
  </sheets>
  <definedNames>
    <definedName name="_xlnm.Print_Area" localSheetId="39">'3-10合同资产'!$A$2:$M$29</definedName>
    <definedName name="_xlnm.Print_Area" localSheetId="40">'3-11持有待售资产'!$A$2:$M$29</definedName>
    <definedName name="_xlnm.Print_Area" localSheetId="12">'3-1-1现金'!$A$2:$I$24</definedName>
    <definedName name="_xlnm.Print_Area" localSheetId="41">'3-12一年到期非流动资产'!$A$2:$H$29</definedName>
    <definedName name="_xlnm.Print_Area" localSheetId="13">'3-1-2银行存款'!$A$2:$J$29</definedName>
    <definedName name="_xlnm.Print_Area" localSheetId="14">'3-1-3其他货币资金'!$A$2:$J$29</definedName>
    <definedName name="_xlnm.Print_Area" localSheetId="42">'3-13其他流动资产'!$A$2:$I$30</definedName>
    <definedName name="_xlnm.Print_Area" localSheetId="16">'3-2-1交易性-股票'!$A$2:$L$29</definedName>
    <definedName name="_xlnm.Print_Area" localSheetId="17">'3-2-2交易性-债券'!$A$2:$L$29</definedName>
    <definedName name="_xlnm.Print_Area" localSheetId="18">'3-2-3交易性-基金'!$A$2:$L$29</definedName>
    <definedName name="_xlnm.Print_Area" localSheetId="19">'3-2-4交易性-其他'!$A$2:$L$29</definedName>
    <definedName name="_xlnm.Print_Area" localSheetId="15">'3-2交易性金融资产汇总'!$A$2:$F$28</definedName>
    <definedName name="_xlnm.Print_Area" localSheetId="20">'3-3衍生金融资产'!$A$2:$L$29</definedName>
    <definedName name="_xlnm.Print_Area" localSheetId="21">'3-4应收票据'!$A$2:$J$30</definedName>
    <definedName name="_xlnm.Print_Area" localSheetId="22">'3-5应收账款'!$A$2:$L$30</definedName>
    <definedName name="_xlnm.Print_Area" localSheetId="23">'3-6应收账款融资'!$A$2:$M$31</definedName>
    <definedName name="_xlnm.Print_Area" localSheetId="24">'3-7预付款项'!$A$2:$M$31</definedName>
    <definedName name="_xlnm.Print_Area" localSheetId="25">'3-8其他应收款'!$A$2:$L$30</definedName>
    <definedName name="_xlnm.Print_Area" localSheetId="36">'3-9-10开发成本'!$A$2:$Z$29</definedName>
    <definedName name="_xlnm.Print_Area" localSheetId="37">'3-9-11消耗性生物资产'!$A$2:$O$30</definedName>
    <definedName name="_xlnm.Print_Area" localSheetId="38">'3-9-12工程施工'!$A$2:$AD$27</definedName>
    <definedName name="_xlnm.Print_Area" localSheetId="27">'3-9-1材料采购（在途物资）'!$A$2:$L$30</definedName>
    <definedName name="_xlnm.Print_Area" localSheetId="28">'3-9-2原材料'!$A$2:$O$29</definedName>
    <definedName name="_xlnm.Print_Area" localSheetId="29">'3-9-3在库周转材料'!$A$2:$O$30</definedName>
    <definedName name="_xlnm.Print_Area" localSheetId="30">'3-9-4委托加工物资'!$A$2:$M$30</definedName>
    <definedName name="_xlnm.Print_Area" localSheetId="31">'3-9-5产成品（库存商品）'!$A$2:$O$30</definedName>
    <definedName name="_xlnm.Print_Area" localSheetId="32">'3-9-6在产品（自制半成品）'!$A$2:$M$30</definedName>
    <definedName name="_xlnm.Print_Area" localSheetId="33">'3-9-7发出商品'!$A$2:$M$30</definedName>
    <definedName name="_xlnm.Print_Area" localSheetId="34">'3-9-8在用周转材料'!$A$2:$N$30</definedName>
    <definedName name="_xlnm.Print_Area" localSheetId="35">'3-9-9开发产品'!$A$2:$Y$30</definedName>
    <definedName name="_xlnm.Print_Area" localSheetId="26">'3-9存货汇总'!$A$2:$G$28</definedName>
    <definedName name="_xlnm.Print_Area" localSheetId="10">'3-流动汇总'!$A$2:$F$24</definedName>
    <definedName name="_xlnm.Print_Area" localSheetId="67">'4-10生产性生物资产'!$A$2:$N$29</definedName>
    <definedName name="_xlnm.Print_Area" localSheetId="68">'4-11油气资产'!$A$2:$P$29</definedName>
    <definedName name="_xlnm.Print_Area" localSheetId="69">'4-12使用权资产'!$A$2:$K$29</definedName>
    <definedName name="_xlnm.Print_Area" localSheetId="71">'4-13-1无形-土地'!$A$2:$T$34</definedName>
    <definedName name="_xlnm.Print_Area" localSheetId="72">'4-13-2无形-矿业权'!$A$2:$Q$32</definedName>
    <definedName name="_xlnm.Print_Area" localSheetId="73">'4-13-3无形-其他'!$A$2:$O$29</definedName>
    <definedName name="_xlnm.Print_Area" localSheetId="70">'4-13无形资产汇总'!$A$2:$G$28</definedName>
    <definedName name="_xlnm.Print_Area" localSheetId="74">'4-14开发支出'!$A$2:$M$29</definedName>
    <definedName name="_xlnm.Print_Area" localSheetId="75">'4-15商誉'!$A$2:$H$29</definedName>
    <definedName name="_xlnm.Print_Area" localSheetId="76">'4-16长期待摊费用'!$A$2:$K$29</definedName>
    <definedName name="_xlnm.Print_Area" localSheetId="77">'4-17递延所得税资产'!$A$2:$H$29</definedName>
    <definedName name="_xlnm.Print_Area" localSheetId="78">'4-18其他非流动资产'!$A$2:$H$29</definedName>
    <definedName name="_xlnm.Print_Area" localSheetId="43">'4-1债权投资'!$A$2:$J$29</definedName>
    <definedName name="_xlnm.Print_Area" localSheetId="44">'4-2其他债权投资'!$A$2:$I$29</definedName>
    <definedName name="_xlnm.Print_Area" localSheetId="45">'4-3长期应收'!$A$2:$I$29</definedName>
    <definedName name="_xlnm.Print_Area" localSheetId="46">'4-4长期股权投资'!$A$2:$M$29</definedName>
    <definedName name="_xlnm.Print_Area" localSheetId="47">'4-5其他权益工具投资'!$A$2:$N$29</definedName>
    <definedName name="_xlnm.Print_Area" localSheetId="48">'4-6其他非流动金融资产'!$A$2:$N$29</definedName>
    <definedName name="_xlnm.Print_Area" localSheetId="50">'4-7-1投资性房地产（成本计量）'!$A$2:$Z$29</definedName>
    <definedName name="_xlnm.Print_Area" localSheetId="51">'4-7-2投资性房地产（公允计量）'!$A$2:$V$29</definedName>
    <definedName name="_xlnm.Print_Area" localSheetId="52">'4-7-3投资性地产（成本计量）'!$A$2:$R$35</definedName>
    <definedName name="_xlnm.Print_Area" localSheetId="53">'4-7-4投资性地产（公允计量）'!$A$2:$Q$29</definedName>
    <definedName name="_xlnm.Print_Area" localSheetId="49">'4-7投资性房地产汇总'!$A$2:$G$28</definedName>
    <definedName name="_xlnm.Print_Area" localSheetId="54">'4-8-1房屋建筑物'!$A$2:$AC$29</definedName>
    <definedName name="_xlnm.Print_Area" localSheetId="55">'4-8-2构筑物'!$A$2:$T$29</definedName>
    <definedName name="_xlnm.Print_Area" localSheetId="56">'4-8-3管道沟槽'!$A$2:$T$29</definedName>
    <definedName name="_xlnm.Print_Area" localSheetId="57">'4-8-4井巷工程'!$A$2:$Z$29</definedName>
    <definedName name="_xlnm.Print_Area" localSheetId="58">'4-8-5机器设备'!$A$1:$G$32</definedName>
    <definedName name="_xlnm.Print_Area" localSheetId="59">'4-8-6车辆'!$A$2:$W$29</definedName>
    <definedName name="_xlnm.Print_Area" localSheetId="60">'4-8-8土地'!$A$2:$R$29</definedName>
    <definedName name="_xlnm.Print_Area" localSheetId="61">'4-8-9船舶'!$A$2:$AS$29</definedName>
    <definedName name="_xlnm.Print_Area" localSheetId="63">'4-9-1在建（土建）'!$A$2:$R$29</definedName>
    <definedName name="_xlnm.Print_Area" localSheetId="64">'4-9-2在建（设备）'!$A$2:$V$29</definedName>
    <definedName name="_xlnm.Print_Area" localSheetId="65">'4-9-3在建（待摊投资）'!$A$2:$H$29</definedName>
    <definedName name="_xlnm.Print_Area" localSheetId="66">'4-9-4在建（工程物资）'!$A$2:$M$29</definedName>
    <definedName name="_xlnm.Print_Area" localSheetId="62">'4-9在建工程汇总'!$A$2:$F$28</definedName>
    <definedName name="_xlnm.Print_Area" localSheetId="89">'5-10其他应付款'!$A$2:$I$29</definedName>
    <definedName name="_xlnm.Print_Area" localSheetId="90">'5-11持有待售负债'!$A$2:$G$29</definedName>
    <definedName name="_xlnm.Print_Area" localSheetId="91">'5-12一年内到期非流动负债'!$A$2:$H$29</definedName>
    <definedName name="_xlnm.Print_Area" localSheetId="92">'5-13其他流动负债'!$A$2:$G$29</definedName>
    <definedName name="_xlnm.Print_Area" localSheetId="80">'5-1短期借款'!$A$2:$L$29</definedName>
    <definedName name="_xlnm.Print_Area" localSheetId="81">'5-2交易性金融负债'!$A$2:$I$29</definedName>
    <definedName name="_xlnm.Print_Area" localSheetId="82">'5-3衍生金融负债'!$A$2:$AE$30</definedName>
    <definedName name="_xlnm.Print_Area" localSheetId="83">'5-4应付票据'!$A$2:$H$29</definedName>
    <definedName name="_xlnm.Print_Area" localSheetId="84">'5-5应付账款'!$A$2:$I$29</definedName>
    <definedName name="_xlnm.Print_Area" localSheetId="85">'5-6预收款项'!$A$2:$I$29</definedName>
    <definedName name="_xlnm.Print_Area" localSheetId="86">'5-7合同负债'!$A$2:$J$29</definedName>
    <definedName name="_xlnm.Print_Area" localSheetId="87">'5-8应付职工薪酬'!$A$2:$F$29</definedName>
    <definedName name="_xlnm.Print_Area" localSheetId="88">'5-9应交税费'!$A$2:$G$29</definedName>
    <definedName name="_xlnm.Print_Area" localSheetId="79">'5-流动负债汇总'!$A$2:$F$30</definedName>
    <definedName name="_xlnm.Print_Area" localSheetId="94">'6-1长期借款'!$A$2:$L$29</definedName>
    <definedName name="_xlnm.Print_Area" localSheetId="95">'6-2应付债券'!$A$2:$I$29</definedName>
    <definedName name="_xlnm.Print_Area" localSheetId="96">'6-3租赁负债'!$A$2:$G$29</definedName>
    <definedName name="_xlnm.Print_Area" localSheetId="97">'6-4长期应付款'!$A$2:$G$29</definedName>
    <definedName name="_xlnm.Print_Area" localSheetId="98">'6-5预计负债'!$A$2:$G$29</definedName>
    <definedName name="_xlnm.Print_Area" localSheetId="99">'6-6递延收益'!$A$2:$I$29</definedName>
    <definedName name="_xlnm.Print_Area" localSheetId="100">'6-7递延所得税负债'!$A$2:$F$29</definedName>
    <definedName name="_xlnm.Print_Area" localSheetId="101">'6-8其他非流动负债'!$A$2:$G$29</definedName>
    <definedName name="_xlnm.Print_Area" localSheetId="93">'6-非流动负债汇总'!$A$2:$F$28</definedName>
    <definedName name="_xlnm.Print_Area" localSheetId="11">'表3-1货币汇总表'!$A$2:$G$28</definedName>
    <definedName name="_xlnm.Print_Area" localSheetId="0">各科目减值准备及风险损失汇总表!$A$2:$J$203</definedName>
    <definedName name="_xlnm.Print_Area" localSheetId="2">基本信息输入表!$A$4:$R$106</definedName>
    <definedName name="_xlnm.Print_Area" localSheetId="7">填表说明!$B$1:$B$196</definedName>
    <definedName name="_xlnm.Print_Area" localSheetId="9">资产负债表!$A$2:$L$44</definedName>
    <definedName name="_xlnm.Print_Area" localSheetId="1">资产基础法贴数用表!$A$2:$Q$27</definedName>
    <definedName name="_xlnm.Print_Titles" localSheetId="39">'3-10合同资产'!$2:$7</definedName>
    <definedName name="_xlnm.Print_Titles" localSheetId="40">'3-11持有待售资产'!$2:$6</definedName>
    <definedName name="_xlnm.Print_Titles" localSheetId="12">'3-1-1现金'!$2:$6</definedName>
    <definedName name="_xlnm.Print_Titles" localSheetId="41">'3-12一年到期非流动资产'!$2:$6</definedName>
    <definedName name="_xlnm.Print_Titles" localSheetId="13">'3-1-2银行存款'!$2:$6</definedName>
    <definedName name="_xlnm.Print_Titles" localSheetId="14">'3-1-3其他货币资金'!$2:$6</definedName>
    <definedName name="_xlnm.Print_Titles" localSheetId="42">'3-13其他流动资产'!$2:$6</definedName>
    <definedName name="_xlnm.Print_Titles" localSheetId="16">'3-2-1交易性-股票'!$2:$6</definedName>
    <definedName name="_xlnm.Print_Titles" localSheetId="17">'3-2-2交易性-债券'!$2:$6</definedName>
    <definedName name="_xlnm.Print_Titles" localSheetId="18">'3-2-3交易性-基金'!$2:$6</definedName>
    <definedName name="_xlnm.Print_Titles" localSheetId="20">'3-3衍生金融资产'!$2:$7</definedName>
    <definedName name="_xlnm.Print_Titles" localSheetId="21">'3-4应收票据'!$2:$7</definedName>
    <definedName name="_xlnm.Print_Titles" localSheetId="22">'3-5应收账款'!$2:$6</definedName>
    <definedName name="_xlnm.Print_Titles" localSheetId="23">'3-6应收账款融资'!$2:$6</definedName>
    <definedName name="_xlnm.Print_Titles" localSheetId="24">'3-7预付款项'!$2:$7</definedName>
    <definedName name="_xlnm.Print_Titles" localSheetId="25">'3-8其他应收款'!$2:$7</definedName>
    <definedName name="_xlnm.Print_Titles" localSheetId="36">'3-9-10开发成本'!$2:$7</definedName>
    <definedName name="_xlnm.Print_Titles" localSheetId="37">'3-9-11消耗性生物资产'!$2:$7</definedName>
    <definedName name="_xlnm.Print_Titles" localSheetId="38">'3-9-12工程施工'!$2:$7</definedName>
    <definedName name="_xlnm.Print_Titles" localSheetId="27">'3-9-1材料采购（在途物资）'!$2:$7</definedName>
    <definedName name="_xlnm.Print_Titles" localSheetId="28">'3-9-2原材料'!$2:$7</definedName>
    <definedName name="_xlnm.Print_Titles" localSheetId="29">'3-9-3在库周转材料'!$2:$7</definedName>
    <definedName name="_xlnm.Print_Titles" localSheetId="30">'3-9-4委托加工物资'!$2:$7</definedName>
    <definedName name="_xlnm.Print_Titles" localSheetId="31">'3-9-5产成品（库存商品）'!$2:$7</definedName>
    <definedName name="_xlnm.Print_Titles" localSheetId="32">'3-9-6在产品（自制半成品）'!$2:$7</definedName>
    <definedName name="_xlnm.Print_Titles" localSheetId="33">'3-9-7发出商品'!$2:$7</definedName>
    <definedName name="_xlnm.Print_Titles" localSheetId="34">'3-9-8在用周转材料'!$2:$7</definedName>
    <definedName name="_xlnm.Print_Titles" localSheetId="35">'3-9-9开发产品'!$2:$7</definedName>
    <definedName name="_xlnm.Print_Titles" localSheetId="26">'3-9存货汇总'!$2:$6</definedName>
    <definedName name="_xlnm.Print_Titles" localSheetId="67">'4-10生产性生物资产'!$2:$7</definedName>
    <definedName name="_xlnm.Print_Titles" localSheetId="68">'4-11油气资产'!$2:$7</definedName>
    <definedName name="_xlnm.Print_Titles" localSheetId="69">'4-12使用权资产'!$2:$6</definedName>
    <definedName name="_xlnm.Print_Titles" localSheetId="71">'4-13-1无形-土地'!$2:$6</definedName>
    <definedName name="_xlnm.Print_Titles" localSheetId="72">'4-13-2无形-矿业权'!$2:$6</definedName>
    <definedName name="_xlnm.Print_Titles" localSheetId="73">'4-13-3无形-其他'!$2:$6</definedName>
    <definedName name="_xlnm.Print_Titles" localSheetId="70">'4-13无形资产汇总'!$2:$6</definedName>
    <definedName name="_xlnm.Print_Titles" localSheetId="74">'4-14开发支出'!$2:$6</definedName>
    <definedName name="_xlnm.Print_Titles" localSheetId="75">'4-15商誉'!$2:$6</definedName>
    <definedName name="_xlnm.Print_Titles" localSheetId="76">'4-16长期待摊费用'!$2:$6</definedName>
    <definedName name="_xlnm.Print_Titles" localSheetId="77">'4-17递延所得税资产'!$2:$6</definedName>
    <definedName name="_xlnm.Print_Titles" localSheetId="78">'4-18其他非流动资产'!$2:$6</definedName>
    <definedName name="_xlnm.Print_Titles" localSheetId="43">'4-1债权投资'!$2:$7</definedName>
    <definedName name="_xlnm.Print_Titles" localSheetId="44">'4-2其他债权投资'!$2:$6</definedName>
    <definedName name="_xlnm.Print_Titles" localSheetId="45">'4-3长期应收'!$2:$7</definedName>
    <definedName name="_xlnm.Print_Titles" localSheetId="46">'4-4长期股权投资'!$2:$7</definedName>
    <definedName name="_xlnm.Print_Titles" localSheetId="47">'4-5其他权益工具投资'!$2:$7</definedName>
    <definedName name="_xlnm.Print_Titles" localSheetId="48">'4-6其他非流动金融资产'!$2:$7</definedName>
    <definedName name="_xlnm.Print_Titles" localSheetId="50">'4-7-1投资性房地产（成本计量）'!$2:$7</definedName>
    <definedName name="_xlnm.Print_Titles" localSheetId="51">'4-7-2投资性房地产（公允计量）'!$2:$7</definedName>
    <definedName name="_xlnm.Print_Titles" localSheetId="52">'4-7-3投资性地产（成本计量）'!$2:$7</definedName>
    <definedName name="_xlnm.Print_Titles" localSheetId="53">'4-7-4投资性地产（公允计量）'!$2:$6</definedName>
    <definedName name="_xlnm.Print_Titles" localSheetId="49">'4-7投资性房地产汇总'!$2:$6</definedName>
    <definedName name="_xlnm.Print_Titles" localSheetId="54">'4-8-1房屋建筑物'!$2:$7</definedName>
    <definedName name="_xlnm.Print_Titles" localSheetId="55">'4-8-2构筑物'!$2:$7</definedName>
    <definedName name="_xlnm.Print_Titles" localSheetId="56">'4-8-3管道沟槽'!$2:$7</definedName>
    <definedName name="_xlnm.Print_Titles" localSheetId="57">'4-8-4井巷工程'!$2:$7</definedName>
    <definedName name="_xlnm.Print_Titles" localSheetId="58">'4-8-5机器设备'!$1:$5</definedName>
    <definedName name="_xlnm.Print_Titles" localSheetId="59">'4-8-6车辆'!$2:$7</definedName>
    <definedName name="_xlnm.Print_Titles" localSheetId="60">'4-8-8土地'!$2:$7</definedName>
    <definedName name="_xlnm.Print_Titles" localSheetId="61">'4-8-9船舶'!$2:$7</definedName>
    <definedName name="_xlnm.Print_Titles" localSheetId="63">'4-9-1在建（土建）'!$2:$7</definedName>
    <definedName name="_xlnm.Print_Titles" localSheetId="64">'4-9-2在建（设备）'!$2:$7</definedName>
    <definedName name="_xlnm.Print_Titles" localSheetId="65">'4-9-3在建（待摊投资）'!$2:$6</definedName>
    <definedName name="_xlnm.Print_Titles" localSheetId="66">'4-9-4在建（工程物资）'!$2:$7</definedName>
    <definedName name="_xlnm.Print_Titles" localSheetId="62">'4-9在建工程汇总'!$2:$6</definedName>
    <definedName name="_xlnm.Print_Titles" localSheetId="89">'5-10其他应付款'!$2:$6</definedName>
    <definedName name="_xlnm.Print_Titles" localSheetId="90">'5-11持有待售负债'!$2:$6</definedName>
    <definedName name="_xlnm.Print_Titles" localSheetId="91">'5-12一年内到期非流动负债'!$2:$6</definedName>
    <definedName name="_xlnm.Print_Titles" localSheetId="92">'5-13其他流动负债'!$2:$6</definedName>
    <definedName name="_xlnm.Print_Titles" localSheetId="80">'5-1短期借款'!$2:$6</definedName>
    <definedName name="_xlnm.Print_Titles" localSheetId="81">'5-2交易性金融负债'!$2:$6</definedName>
    <definedName name="_xlnm.Print_Titles" localSheetId="82">'5-3衍生金融负债'!$2:$7</definedName>
    <definedName name="_xlnm.Print_Titles" localSheetId="83">'5-4应付票据'!$2:$6</definedName>
    <definedName name="_xlnm.Print_Titles" localSheetId="84">'5-5应付账款'!$2:$6</definedName>
    <definedName name="_xlnm.Print_Titles" localSheetId="85">'5-6预收款项'!$2:$6</definedName>
    <definedName name="_xlnm.Print_Titles" localSheetId="86">'5-7合同负债'!$2:$6</definedName>
    <definedName name="_xlnm.Print_Titles" localSheetId="87">'5-8应付职工薪酬'!$2:$6</definedName>
    <definedName name="_xlnm.Print_Titles" localSheetId="88">'5-9应交税费'!$2:$6</definedName>
    <definedName name="_xlnm.Print_Titles" localSheetId="79">'5-流动负债汇总'!$2:$6</definedName>
    <definedName name="_xlnm.Print_Titles" localSheetId="94">'6-1长期借款'!$2:$6</definedName>
    <definedName name="_xlnm.Print_Titles" localSheetId="95">'6-2应付债券'!$2:$6</definedName>
    <definedName name="_xlnm.Print_Titles" localSheetId="96">'6-3租赁负债'!$2:$6</definedName>
    <definedName name="_xlnm.Print_Titles" localSheetId="97">'6-4长期应付款'!$2:$6</definedName>
    <definedName name="_xlnm.Print_Titles" localSheetId="98">'6-5预计负债'!$2:$6</definedName>
    <definedName name="_xlnm.Print_Titles" localSheetId="99">'6-6递延收益'!$2:$6</definedName>
    <definedName name="_xlnm.Print_Titles" localSheetId="100">'6-7递延所得税负债'!$2:$6</definedName>
    <definedName name="_xlnm.Print_Titles" localSheetId="101">'6-8其他非流动负债'!$2:$6</definedName>
    <definedName name="_xlnm.Print_Titles" localSheetId="93">'6-非流动负债汇总'!$2:$6</definedName>
    <definedName name="_xlnm.Print_Titles" localSheetId="0">各科目减值准备及风险损失汇总表!$2:$7</definedName>
    <definedName name="sheet100_1" localSheetId="95">'6-2应付债券'!$G$27</definedName>
    <definedName name="sheet100_10" localSheetId="95">'6-2应付债券'!$H$28</definedName>
    <definedName name="sheet100_11" localSheetId="95">'6-2应付债券'!$A$29</definedName>
    <definedName name="sheet100_13" localSheetId="95">'6-2应付债券'!$F$27</definedName>
    <definedName name="sheet100_2" localSheetId="95">'6-2应付债券'!$H$27</definedName>
    <definedName name="sheet100_3" localSheetId="95">'6-2应付债券'!$A$3</definedName>
    <definedName name="sheet100_4" localSheetId="95">'6-2应付债券'!$A$5</definedName>
    <definedName name="sheet100_7" localSheetId="95">'6-2应付债券'!$G$26</definedName>
    <definedName name="sheet100_8" localSheetId="95">'6-2应付债券'!$H$26</definedName>
    <definedName name="sheet100_9" localSheetId="95">'6-2应付债券'!$A$28</definedName>
    <definedName name="sheet100000">报告说明用表!$C$4</definedName>
    <definedName name="sheet100001">报告说明用表!$C$5</definedName>
    <definedName name="sheet100002">报告说明用表!$C$6</definedName>
    <definedName name="sheet100003">报告说明用表!$C$7</definedName>
    <definedName name="sheet100004">报告说明用表!$C$8</definedName>
    <definedName name="sheet100005">报告说明用表!$C$10</definedName>
    <definedName name="sheet100006">报告说明用表!$C$11</definedName>
    <definedName name="sheet100007">报告说明用表!$C$12</definedName>
    <definedName name="sheet100008">报告说明用表!$G$42</definedName>
    <definedName name="sheet100009">报告说明用表!$G$44</definedName>
    <definedName name="sheet100010">报告说明用表!$G$45</definedName>
    <definedName name="sheet100011">报告说明用表!$G$46</definedName>
    <definedName name="sheet100012">报告说明用表!$G$47</definedName>
    <definedName name="sheet100013">报告说明用表!$G$48</definedName>
    <definedName name="sheet100014">报告说明用表!$G$49</definedName>
    <definedName name="sheet100015">报告说明用表!$G$51</definedName>
    <definedName name="sheet100016">报告说明用表!$G$53</definedName>
    <definedName name="sheet100017">报告说明用表!$G$54</definedName>
    <definedName name="sheet100018">报告说明用表!$C$14</definedName>
    <definedName name="sheet100019">报告说明用表!$C$15</definedName>
    <definedName name="sheet100020">报告说明用表!$B$40</definedName>
    <definedName name="sheet100021">报告说明用表!$F$56</definedName>
    <definedName name="sheet100022">报告说明用表!$C$52</definedName>
    <definedName name="sheet100023">报告说明用表!$D$52</definedName>
    <definedName name="sheet100024">报告说明用表!$E$52</definedName>
    <definedName name="sheet100025">报告说明用表!$F$52</definedName>
    <definedName name="sheet100026">报告说明用表!$C$55</definedName>
    <definedName name="sheet100027">报告说明用表!$D$55</definedName>
    <definedName name="sheet100028">报告说明用表!$E$55</definedName>
    <definedName name="sheet100029">报告说明用表!$F$55</definedName>
    <definedName name="sheet100030">报告说明用表!$C$56</definedName>
    <definedName name="sheet100031">报告说明用表!$D$56</definedName>
    <definedName name="sheet100032">报告说明用表!$E$56</definedName>
    <definedName name="sheet100033">报告说明用表!$B$59</definedName>
    <definedName name="sheet100034">报告说明用表!$E$62</definedName>
    <definedName name="sheet100035">报告说明用表!$G$73</definedName>
    <definedName name="sheet100036">报告说明用表!$G$74</definedName>
    <definedName name="sheet100037">报告说明用表!$G$75</definedName>
    <definedName name="sheet100038">报告说明用表!$G$76</definedName>
    <definedName name="sheet100039">报告说明用表!$G$77</definedName>
    <definedName name="sheet100040">报告说明用表!$G$78</definedName>
    <definedName name="sheet100041">报告说明用表!$G$79</definedName>
    <definedName name="sheet100042">报告说明用表!$G$80</definedName>
    <definedName name="sheet100043">报告说明用表!$G$81</definedName>
    <definedName name="sheet100044">报告说明用表!$G$82</definedName>
    <definedName name="sheet100045">报告说明用表!$G$83</definedName>
    <definedName name="sheet100046">报告说明用表!$G$84</definedName>
    <definedName name="sheet100047">报告说明用表!$G$85</definedName>
    <definedName name="sheet100048">报告说明用表!$G$86</definedName>
    <definedName name="sheet100049">报告说明用表!$B$72</definedName>
    <definedName name="sheet100050">报告说明用表!$F$86</definedName>
    <definedName name="sheet100051">报告说明用表!$C$86</definedName>
    <definedName name="sheet100052">报告说明用表!$C$90</definedName>
    <definedName name="sheet100053">报告说明用表!$D$90</definedName>
    <definedName name="sheet100054">报告说明用表!$C$91</definedName>
    <definedName name="sheet100055">报告说明用表!$D$91</definedName>
    <definedName name="sheet100056">报告说明用表!$C$92</definedName>
    <definedName name="sheet100057">报告说明用表!$D$92</definedName>
    <definedName name="sheet100058">报告说明用表!$C$73</definedName>
    <definedName name="sheet100059">报告说明用表!$C$74</definedName>
    <definedName name="sheet100060">报告说明用表!$D$74</definedName>
    <definedName name="sheet100061">报告说明用表!$D$73</definedName>
    <definedName name="sheet100062">报告说明用表!$C$75</definedName>
    <definedName name="sheet100063">报告说明用表!$D$75</definedName>
    <definedName name="sheet100064">报告说明用表!$C$76</definedName>
    <definedName name="sheet100065">报告说明用表!$D$76</definedName>
    <definedName name="sheet100066">报告说明用表!$C$77</definedName>
    <definedName name="sheet100067">报告说明用表!$D$77</definedName>
    <definedName name="sheet100068">报告说明用表!$C$78</definedName>
    <definedName name="sheet100069">报告说明用表!$D$78</definedName>
    <definedName name="sheet100070">报告说明用表!$C$79</definedName>
    <definedName name="sheet100071">报告说明用表!$D$79</definedName>
    <definedName name="sheet100072">报告说明用表!$C$80</definedName>
    <definedName name="sheet100073">报告说明用表!$D$80</definedName>
    <definedName name="sheet100074">报告说明用表!$C$81</definedName>
    <definedName name="sheet100075">报告说明用表!$D$81</definedName>
    <definedName name="sheet100076">报告说明用表!$C$82</definedName>
    <definedName name="sheet100077">报告说明用表!$D$82</definedName>
    <definedName name="sheet100078">报告说明用表!$C$83</definedName>
    <definedName name="sheet100079">报告说明用表!$D$83</definedName>
    <definedName name="sheet100080">报告说明用表!$C$84</definedName>
    <definedName name="sheet100081">报告说明用表!$D$84</definedName>
    <definedName name="sheet100082">报告说明用表!$C$85</definedName>
    <definedName name="sheet100083">报告说明用表!$D$85</definedName>
    <definedName name="sheet100084">报告说明用表!$D$86</definedName>
    <definedName name="sheet100086">报告说明用表!$C$96</definedName>
    <definedName name="sheet100087">报告说明用表!$D$96</definedName>
    <definedName name="sheet100088">报告说明用表!$C$97</definedName>
    <definedName name="sheet100089">报告说明用表!$D$97</definedName>
    <definedName name="sheet100090">报告说明用表!$C$98</definedName>
    <definedName name="sheet100091">报告说明用表!$D$98</definedName>
    <definedName name="sheet100092">报告说明用表!$E$77</definedName>
    <definedName name="sheet100093">报告说明用表!$F$77</definedName>
    <definedName name="sheet100094">报告说明用表!$C$102</definedName>
    <definedName name="sheet100095">报告说明用表!$D$102</definedName>
    <definedName name="sheet100096">报告说明用表!$C$103</definedName>
    <definedName name="sheet100097">报告说明用表!$D$103</definedName>
    <definedName name="sheet100098">报告说明用表!$C$104</definedName>
    <definedName name="sheet100099">报告说明用表!$D$104</definedName>
    <definedName name="sheet100100">报告说明用表!$E$80</definedName>
    <definedName name="sheet100101">报告说明用表!$F$80</definedName>
    <definedName name="sheet100102">报告说明用表!$C$120</definedName>
    <definedName name="sheet100103">报告说明用表!$D$120</definedName>
    <definedName name="sheet100104">报告说明用表!$E$120</definedName>
    <definedName name="sheet100105">报告说明用表!$C$109</definedName>
    <definedName name="sheet100106">报告说明用表!$D$109</definedName>
    <definedName name="sheet100107">报告说明用表!$E$109</definedName>
    <definedName name="sheet100108">报告说明用表!$F$109</definedName>
    <definedName name="sheet100109">报告说明用表!$G$109</definedName>
    <definedName name="sheet100110">报告说明用表!$H$109</definedName>
    <definedName name="sheet100111">报告说明用表!$C$112</definedName>
    <definedName name="sheet100112">报告说明用表!$D$112</definedName>
    <definedName name="sheet100113">报告说明用表!$E$112</definedName>
    <definedName name="sheet100114">报告说明用表!$F$112</definedName>
    <definedName name="sheet100115">报告说明用表!$G$112</definedName>
    <definedName name="sheet100116">报告说明用表!$H$112</definedName>
    <definedName name="sheet100117">报告说明用表!$C$113</definedName>
    <definedName name="sheet100118">报告说明用表!$D$113</definedName>
    <definedName name="sheet100119">报告说明用表!$E$113</definedName>
    <definedName name="sheet100120">报告说明用表!$F$113</definedName>
    <definedName name="sheet100121">报告说明用表!$G$113</definedName>
    <definedName name="sheet100122">报告说明用表!$H$113</definedName>
    <definedName name="sheet100123">报告说明用表!$C$124</definedName>
    <definedName name="sheet100124">报告说明用表!$D$124</definedName>
    <definedName name="sheet100125">报告说明用表!$C$125</definedName>
    <definedName name="sheet100126">报告说明用表!$D$125</definedName>
    <definedName name="sheet100127">报告说明用表!$C$126</definedName>
    <definedName name="sheet100128">报告说明用表!$D$126</definedName>
    <definedName name="sheet100129">报告说明用表!$E$82</definedName>
    <definedName name="sheet100130">报告说明用表!$F$82</definedName>
    <definedName name="sheet100131">报告说明用表!$E$83</definedName>
    <definedName name="sheet100132">报告说明用表!$F$83</definedName>
    <definedName name="sheet100133">报告说明用表!$E$86</definedName>
    <definedName name="sheet100134">报告说明用表!$C$130</definedName>
    <definedName name="sheet100135">报告说明用表!$D$130</definedName>
    <definedName name="sheet100136">报告说明用表!$E$130</definedName>
    <definedName name="sheet100137">报告说明用表!$F$130</definedName>
    <definedName name="sheet100138">报告说明用表!$C$131</definedName>
    <definedName name="sheet100139">报告说明用表!$D$131</definedName>
    <definedName name="sheet100140">报告说明用表!$E$131</definedName>
    <definedName name="sheet100141">报告说明用表!$F$131</definedName>
    <definedName name="sheet100142">报告说明用表!$C$132</definedName>
    <definedName name="sheet100143">报告说明用表!$D$132</definedName>
    <definedName name="sheet100144">报告说明用表!$E$132</definedName>
    <definedName name="sheet100145">报告说明用表!$F$132</definedName>
    <definedName name="sheet100146">报告说明用表!$C$133</definedName>
    <definedName name="sheet100147">报告说明用表!$D$133</definedName>
    <definedName name="sheet100148">报告说明用表!$E$133</definedName>
    <definedName name="sheet100149">报告说明用表!$F$133</definedName>
    <definedName name="sheet100150">报告说明用表!$C$134</definedName>
    <definedName name="sheet100151">报告说明用表!$D$134</definedName>
    <definedName name="sheet100152">报告说明用表!$E$134</definedName>
    <definedName name="sheet100153">报告说明用表!$F$134</definedName>
    <definedName name="sheet100154">报告说明用表!$C$136</definedName>
    <definedName name="sheet100155">报告说明用表!$D$136</definedName>
    <definedName name="sheet100156">报告说明用表!$E$136</definedName>
    <definedName name="sheet100157">报告说明用表!$F$136</definedName>
    <definedName name="sheet100158">报告说明用表!$C$137</definedName>
    <definedName name="sheet100159">报告说明用表!$D$137</definedName>
    <definedName name="sheet100160">报告说明用表!$E$137</definedName>
    <definedName name="sheet100161">报告说明用表!$F$137</definedName>
    <definedName name="sheet100162">报告说明用表!$C$138</definedName>
    <definedName name="sheet100163">报告说明用表!$D$138</definedName>
    <definedName name="sheet100164">报告说明用表!$E$138</definedName>
    <definedName name="sheet100165">报告说明用表!$F$138</definedName>
    <definedName name="sheet100166">报告说明用表!$C$139</definedName>
    <definedName name="sheet100167">报告说明用表!$D$139</definedName>
    <definedName name="sheet100168">报告说明用表!$E$139</definedName>
    <definedName name="sheet100169">报告说明用表!$F$139</definedName>
    <definedName name="sheet100170">报告说明用表!$C$140</definedName>
    <definedName name="sheet100171">报告说明用表!$D$140</definedName>
    <definedName name="sheet100172">报告说明用表!$E$140</definedName>
    <definedName name="sheet100173">报告说明用表!$F$140</definedName>
    <definedName name="sheet100174">报告说明用表!$C$141</definedName>
    <definedName name="sheet100175">报告说明用表!$D$141</definedName>
    <definedName name="sheet100176">报告说明用表!$E$141</definedName>
    <definedName name="sheet100177">报告说明用表!$F$141</definedName>
    <definedName name="sheet100178">报告说明用表!$C$142</definedName>
    <definedName name="sheet100179">报告说明用表!$D$142</definedName>
    <definedName name="sheet100180">报告说明用表!$E$142</definedName>
    <definedName name="sheet100181">报告说明用表!$F$142</definedName>
    <definedName name="sheet100182">报告说明用表!$C$143</definedName>
    <definedName name="sheet100183">报告说明用表!$D$143</definedName>
    <definedName name="sheet100184">报告说明用表!$E$143</definedName>
    <definedName name="sheet100185">报告说明用表!$F$143</definedName>
    <definedName name="sheet100186">报告说明用表!$C$144</definedName>
    <definedName name="sheet100187">报告说明用表!$D$144</definedName>
    <definedName name="sheet100188">报告说明用表!$E$144</definedName>
    <definedName name="sheet100189">报告说明用表!$F$144</definedName>
    <definedName name="sheet100190">报告说明用表!$C$148</definedName>
    <definedName name="sheet100191">报告说明用表!$D$148</definedName>
    <definedName name="sheet100192">报告说明用表!$C$149</definedName>
    <definedName name="sheet100193">报告说明用表!$D$149</definedName>
    <definedName name="sheet100194">报告说明用表!$C$150</definedName>
    <definedName name="sheet100195">报告说明用表!$D$150</definedName>
    <definedName name="sheet100196">报告说明用表!#REF!</definedName>
    <definedName name="sheet100197">报告说明用表!$E$166</definedName>
    <definedName name="sheet100198">报告说明用表!$B$169</definedName>
    <definedName name="sheet100199">报告说明用表!$F$183</definedName>
    <definedName name="sheet100200">报告说明用表!$C$187</definedName>
    <definedName name="sheet100201">报告说明用表!$D$187</definedName>
    <definedName name="sheet100202">报告说明用表!$C$188</definedName>
    <definedName name="sheet100203">报告说明用表!$D$188</definedName>
    <definedName name="sheet100204">报告说明用表!$C$189</definedName>
    <definedName name="sheet100205">报告说明用表!$D$189</definedName>
    <definedName name="sheet100206">报告说明用表!$C$190</definedName>
    <definedName name="sheet100207">报告说明用表!$D$190</definedName>
    <definedName name="sheet100208">报告说明用表!$C$191</definedName>
    <definedName name="sheet100209">报告说明用表!$D$191</definedName>
    <definedName name="sheet100210">报告说明用表!$C$192</definedName>
    <definedName name="sheet100211">报告说明用表!$D$192</definedName>
    <definedName name="sheet100212">报告说明用表!$C$197</definedName>
    <definedName name="sheet100213">报告说明用表!$D$197</definedName>
    <definedName name="sheet100214">报告说明用表!$E$197</definedName>
    <definedName name="sheet100215">报告说明用表!$F$197</definedName>
    <definedName name="sheet100216">报告说明用表!$G$197</definedName>
    <definedName name="sheet100217">报告说明用表!$H$197</definedName>
    <definedName name="sheet100218">报告说明用表!$I$197</definedName>
    <definedName name="sheet100219">报告说明用表!$J$197</definedName>
    <definedName name="sheet100220">报告说明用表!$C$198</definedName>
    <definedName name="sheet100221">报告说明用表!$D$198</definedName>
    <definedName name="sheet100222">报告说明用表!$E$198</definedName>
    <definedName name="sheet100223">报告说明用表!$F$198</definedName>
    <definedName name="sheet100224">报告说明用表!$G$198</definedName>
    <definedName name="sheet100225">报告说明用表!$H$198</definedName>
    <definedName name="sheet100226">报告说明用表!$I$198</definedName>
    <definedName name="sheet100227">报告说明用表!$J$198</definedName>
    <definedName name="sheet100228">报告说明用表!$C$199</definedName>
    <definedName name="sheet100229">报告说明用表!$D$199</definedName>
    <definedName name="sheet100230">报告说明用表!$E$199</definedName>
    <definedName name="sheet100231">报告说明用表!$F$199</definedName>
    <definedName name="sheet100232">报告说明用表!$G$199</definedName>
    <definedName name="sheet100233">报告说明用表!$H$199</definedName>
    <definedName name="sheet100234">报告说明用表!$I$199</definedName>
    <definedName name="sheet100235">报告说明用表!$J$199</definedName>
    <definedName name="sheet100236">报告说明用表!$C$200</definedName>
    <definedName name="sheet100237">报告说明用表!$D$200</definedName>
    <definedName name="sheet100238">报告说明用表!$E$200</definedName>
    <definedName name="sheet100239">报告说明用表!$F$200</definedName>
    <definedName name="sheet100240">报告说明用表!$G$200</definedName>
    <definedName name="sheet100241">报告说明用表!$H$200</definedName>
    <definedName name="sheet100242">报告说明用表!$I$200</definedName>
    <definedName name="sheet100243">报告说明用表!$J$200</definedName>
    <definedName name="sheet100244">报告说明用表!$C$201</definedName>
    <definedName name="sheet100245">报告说明用表!$D$201</definedName>
    <definedName name="sheet100246">报告说明用表!$E$201</definedName>
    <definedName name="sheet100247">报告说明用表!$F$201</definedName>
    <definedName name="sheet100248">报告说明用表!$G$201</definedName>
    <definedName name="sheet100249">报告说明用表!$H$201</definedName>
    <definedName name="sheet100250">报告说明用表!$I$201</definedName>
    <definedName name="sheet100251">报告说明用表!$J$201</definedName>
    <definedName name="sheet100252">报告说明用表!$C$205</definedName>
    <definedName name="sheet100253">报告说明用表!$D$205</definedName>
    <definedName name="sheet100254">报告说明用表!$C$206</definedName>
    <definedName name="sheet100255">报告说明用表!$D$206</definedName>
    <definedName name="sheet100256">报告说明用表!$C$207</definedName>
    <definedName name="sheet100257">报告说明用表!$D$207</definedName>
    <definedName name="sheet100258">报告说明用表!$C$208</definedName>
    <definedName name="sheet100259">报告说明用表!$D$208</definedName>
    <definedName name="sheet100260">报告说明用表!$C$209</definedName>
    <definedName name="sheet100261">报告说明用表!$D$209</definedName>
    <definedName name="sheet100262">报告说明用表!$C$214</definedName>
    <definedName name="sheet100263">报告说明用表!$D$214</definedName>
    <definedName name="sheet100264">报告说明用表!$E$214</definedName>
    <definedName name="sheet100265">报告说明用表!$F$214</definedName>
    <definedName name="sheet100266">报告说明用表!$G$214</definedName>
    <definedName name="sheet100267">报告说明用表!$H$214</definedName>
    <definedName name="sheet100268">报告说明用表!$I$214</definedName>
    <definedName name="sheet100269">报告说明用表!$J$214</definedName>
    <definedName name="sheet100270">报告说明用表!$C$215</definedName>
    <definedName name="sheet100271">报告说明用表!$D$215</definedName>
    <definedName name="sheet100272">报告说明用表!$E$215</definedName>
    <definedName name="sheet100273">报告说明用表!$F$215</definedName>
    <definedName name="sheet100274">报告说明用表!$G$215</definedName>
    <definedName name="sheet100275">报告说明用表!$H$215</definedName>
    <definedName name="sheet100276">报告说明用表!$I$215</definedName>
    <definedName name="sheet100277">报告说明用表!$J$215</definedName>
    <definedName name="sheet100278">报告说明用表!$C$216</definedName>
    <definedName name="sheet100279">报告说明用表!$D$216</definedName>
    <definedName name="sheet100280">报告说明用表!$E$216</definedName>
    <definedName name="sheet100281">报告说明用表!$F$216</definedName>
    <definedName name="sheet100282">报告说明用表!$G$216</definedName>
    <definedName name="sheet100283">报告说明用表!$H$216</definedName>
    <definedName name="sheet100284">报告说明用表!$I$216</definedName>
    <definedName name="sheet100285">报告说明用表!$J$216</definedName>
    <definedName name="sheet100286">报告说明用表!$C$217</definedName>
    <definedName name="sheet100287">报告说明用表!$D$217</definedName>
    <definedName name="sheet100288">报告说明用表!$E$217</definedName>
    <definedName name="sheet100289">报告说明用表!$F$217</definedName>
    <definedName name="sheet100290">报告说明用表!$G$217</definedName>
    <definedName name="sheet100291">报告说明用表!$H$217</definedName>
    <definedName name="sheet100292">报告说明用表!$I$217</definedName>
    <definedName name="sheet100293">报告说明用表!$J$217</definedName>
    <definedName name="sheet100294">报告说明用表!$C$221</definedName>
    <definedName name="sheet100295">报告说明用表!$D$221</definedName>
    <definedName name="sheet100296">报告说明用表!$E$221</definedName>
    <definedName name="sheet100297">报告说明用表!$F$221</definedName>
    <definedName name="sheet100298">报告说明用表!$C$222</definedName>
    <definedName name="sheet100299">报告说明用表!$D$222</definedName>
    <definedName name="sheet100300">报告说明用表!$E$222</definedName>
    <definedName name="sheet100301">报告说明用表!$F$222</definedName>
    <definedName name="sheet100302">报告说明用表!$C$223</definedName>
    <definedName name="sheet100303">报告说明用表!$D$223</definedName>
    <definedName name="sheet100304">报告说明用表!$E$223</definedName>
    <definedName name="sheet100305">报告说明用表!$F$223</definedName>
    <definedName name="sheet100306">报告说明用表!$C$224</definedName>
    <definedName name="sheet100307">报告说明用表!$D$224</definedName>
    <definedName name="sheet100308">报告说明用表!$E$224</definedName>
    <definedName name="sheet100309">报告说明用表!$F$224</definedName>
    <definedName name="sheet100310">报告说明用表!$C$225</definedName>
    <definedName name="sheet100311">报告说明用表!$D$225</definedName>
    <definedName name="sheet100312">报告说明用表!$E$225</definedName>
    <definedName name="sheet100313">报告说明用表!$F$225</definedName>
    <definedName name="sheet100314">报告说明用表!$C$226</definedName>
    <definedName name="sheet100315">报告说明用表!$D$226</definedName>
    <definedName name="sheet100316">报告说明用表!$E$226</definedName>
    <definedName name="sheet100317">报告说明用表!$F$226</definedName>
    <definedName name="sheet100318">报告说明用表!$C$230</definedName>
    <definedName name="sheet100319">报告说明用表!$D$230</definedName>
    <definedName name="sheet100320">报告说明用表!$E$230</definedName>
    <definedName name="sheet100321">报告说明用表!$F$230</definedName>
    <definedName name="sheet100322">报告说明用表!$C$231</definedName>
    <definedName name="sheet100323">报告说明用表!$D$231</definedName>
    <definedName name="sheet100324">报告说明用表!$E$231</definedName>
    <definedName name="sheet100325">报告说明用表!$F$231</definedName>
    <definedName name="sheet100326">报告说明用表!$C$232</definedName>
    <definedName name="sheet100327">报告说明用表!$D$232</definedName>
    <definedName name="sheet100328">报告说明用表!$E$232</definedName>
    <definedName name="sheet100329">报告说明用表!$F$232</definedName>
    <definedName name="sheet100330">报告说明用表!$C$233</definedName>
    <definedName name="sheet100331">报告说明用表!$D$233</definedName>
    <definedName name="sheet100332">报告说明用表!$E$233</definedName>
    <definedName name="sheet100333">报告说明用表!$F$233</definedName>
    <definedName name="sheet100334">报告说明用表!$C$234</definedName>
    <definedName name="sheet100335">报告说明用表!$D$234</definedName>
    <definedName name="sheet100336">报告说明用表!$E$234</definedName>
    <definedName name="sheet100337">报告说明用表!$F$234</definedName>
    <definedName name="sheet100338">报告说明用表!$C$235</definedName>
    <definedName name="sheet100339">报告说明用表!$D$235</definedName>
    <definedName name="sheet100340">报告说明用表!$E$235</definedName>
    <definedName name="sheet100341">报告说明用表!$F$235</definedName>
    <definedName name="sheet100342">报告说明用表!$C$236</definedName>
    <definedName name="sheet100343">报告说明用表!$D$236</definedName>
    <definedName name="sheet100344">报告说明用表!$E$236</definedName>
    <definedName name="sheet100345">报告说明用表!$F$236</definedName>
    <definedName name="sheet100346">报告说明用表!$C$237</definedName>
    <definedName name="sheet100347">报告说明用表!$D$237</definedName>
    <definedName name="sheet100348">报告说明用表!$E$237</definedName>
    <definedName name="sheet100349">报告说明用表!$F$237</definedName>
    <definedName name="sheet100350">报告说明用表!$C$238</definedName>
    <definedName name="sheet100351">报告说明用表!$D$238</definedName>
    <definedName name="sheet100352">报告说明用表!$E$238</definedName>
    <definedName name="sheet100353">报告说明用表!$F$238</definedName>
    <definedName name="sheet100354">报告说明用表!$C$239</definedName>
    <definedName name="sheet100355">报告说明用表!$D$239</definedName>
    <definedName name="sheet100356">报告说明用表!$E$239</definedName>
    <definedName name="sheet100357">报告说明用表!$F$239</definedName>
    <definedName name="sheet100358">报告说明用表!$C$240</definedName>
    <definedName name="sheet100359">报告说明用表!$D$240</definedName>
    <definedName name="sheet100360">报告说明用表!$E$240</definedName>
    <definedName name="sheet100361">报告说明用表!$F$240</definedName>
    <definedName name="sheet100362">报告说明用表!$C$241</definedName>
    <definedName name="sheet100363">报告说明用表!$D$241</definedName>
    <definedName name="sheet100364">报告说明用表!$E$241</definedName>
    <definedName name="sheet100365">报告说明用表!$F$241</definedName>
    <definedName name="sheet100366">报告说明用表!$C$242</definedName>
    <definedName name="sheet100367">报告说明用表!$D$242</definedName>
    <definedName name="sheet100368">报告说明用表!$E$242</definedName>
    <definedName name="sheet100369">报告说明用表!$F$242</definedName>
    <definedName name="sheet100370">报告说明用表!$C$243</definedName>
    <definedName name="sheet100371">报告说明用表!$D$243</definedName>
    <definedName name="sheet100372">报告说明用表!$E$243</definedName>
    <definedName name="sheet100373">报告说明用表!$F$243</definedName>
    <definedName name="sheet100374">报告说明用表!$G$230</definedName>
    <definedName name="sheet100375">报告说明用表!$G$231</definedName>
    <definedName name="sheet100376">报告说明用表!$G$232</definedName>
    <definedName name="sheet100377">报告说明用表!$G$233</definedName>
    <definedName name="sheet100378">报告说明用表!$G$234</definedName>
    <definedName name="sheet100379">报告说明用表!$G$235</definedName>
    <definedName name="sheet100380">报告说明用表!$G$236</definedName>
    <definedName name="sheet100381">报告说明用表!$G$237</definedName>
    <definedName name="sheet100382">报告说明用表!$G$238</definedName>
    <definedName name="sheet100383">报告说明用表!$G$239</definedName>
    <definedName name="sheet100384">报告说明用表!$G$240</definedName>
    <definedName name="sheet100385">报告说明用表!$G$241</definedName>
    <definedName name="sheet100386">报告说明用表!$G$242</definedName>
    <definedName name="sheet100387">报告说明用表!$G$243</definedName>
    <definedName name="sheet100388">报告说明用表!$C$247</definedName>
    <definedName name="sheet100389">报告说明用表!$D$247</definedName>
    <definedName name="sheet100390">报告说明用表!$E$247</definedName>
    <definedName name="sheet100391">报告说明用表!$F$247</definedName>
    <definedName name="sheet100392">报告说明用表!$C$248</definedName>
    <definedName name="sheet100393">报告说明用表!$D$248</definedName>
    <definedName name="sheet100394">报告说明用表!$E$248</definedName>
    <definedName name="sheet100395">报告说明用表!$F$248</definedName>
    <definedName name="sheet100396">报告说明用表!$C$249</definedName>
    <definedName name="sheet100397">报告说明用表!$D$249</definedName>
    <definedName name="sheet100398">报告说明用表!$E$249</definedName>
    <definedName name="sheet100399">报告说明用表!$F$249</definedName>
    <definedName name="sheet1004">报告说明用表!$I$112</definedName>
    <definedName name="sheet100400">报告说明用表!$C$250</definedName>
    <definedName name="sheet100401">报告说明用表!$D$250</definedName>
    <definedName name="sheet100402">报告说明用表!$E$250</definedName>
    <definedName name="sheet100403">报告说明用表!$F$250</definedName>
    <definedName name="sheet100404">报告说明用表!$C$251</definedName>
    <definedName name="sheet100405">报告说明用表!$D$251</definedName>
    <definedName name="sheet100406">报告说明用表!$E$251</definedName>
    <definedName name="sheet100407">报告说明用表!$F$251</definedName>
    <definedName name="sheet100408">报告说明用表!$C$252</definedName>
    <definedName name="sheet100409">报告说明用表!$D$252</definedName>
    <definedName name="sheet100410">报告说明用表!$E$252</definedName>
    <definedName name="sheet100411">报告说明用表!$F$252</definedName>
    <definedName name="sheet100412">报告说明用表!$C$253</definedName>
    <definedName name="sheet100413">报告说明用表!$D$253</definedName>
    <definedName name="sheet100414">报告说明用表!$E$253</definedName>
    <definedName name="sheet100415">报告说明用表!$F$253</definedName>
    <definedName name="sheet100416">报告说明用表!$C$254</definedName>
    <definedName name="sheet100417">报告说明用表!$D$254</definedName>
    <definedName name="sheet100418">报告说明用表!$E$254</definedName>
    <definedName name="sheet100419">报告说明用表!$F$254</definedName>
    <definedName name="sheet100420">报告说明用表!$C$255</definedName>
    <definedName name="sheet100421">报告说明用表!$D$255</definedName>
    <definedName name="sheet100422">报告说明用表!$E$255</definedName>
    <definedName name="sheet100423">报告说明用表!$F$255</definedName>
    <definedName name="sheet100424">报告说明用表!$G$247</definedName>
    <definedName name="sheet100425">报告说明用表!$G$248</definedName>
    <definedName name="sheet100426">报告说明用表!$G$249</definedName>
    <definedName name="sheet100427">报告说明用表!$G$250</definedName>
    <definedName name="sheet100428">报告说明用表!$G$251</definedName>
    <definedName name="sheet100429">报告说明用表!$G$252</definedName>
    <definedName name="sheet100430">报告说明用表!$G$253</definedName>
    <definedName name="sheet100431">报告说明用表!$G$254</definedName>
    <definedName name="sheet100432">报告说明用表!$G$255</definedName>
    <definedName name="sheet100433">报告说明用表!$C$183</definedName>
    <definedName name="sheet100434">报告说明用表!$D$183</definedName>
    <definedName name="sheet100435">报告说明用表!$E$183</definedName>
    <definedName name="sheet100436">报告说明用表!$B$186</definedName>
    <definedName name="sheet100437">报告说明用表!$B$195</definedName>
    <definedName name="sheet100438">报告说明用表!$B$204</definedName>
    <definedName name="sheet100439">报告说明用表!$B$212</definedName>
    <definedName name="sheet100440">报告说明用表!$B$220</definedName>
    <definedName name="sheet100441">报告说明用表!$B$229</definedName>
    <definedName name="sheet100442">报告说明用表!$C$13</definedName>
    <definedName name="sheet1005">报告说明用表!$I$113</definedName>
    <definedName name="sheet100500">报告说明用表!#REF!</definedName>
    <definedName name="sheet100510">报告说明用表!$B$65</definedName>
    <definedName name="sheet100511">报告说明用表!$E$69</definedName>
    <definedName name="sheet100579">报告说明用表!$B$153</definedName>
    <definedName name="sheet100591">报告说明用表!$H$250</definedName>
    <definedName name="sheet1006">报告说明用表!$I$114</definedName>
    <definedName name="sheet100600">报告说明用表!$C$16</definedName>
    <definedName name="sheet100601">报告说明用表!$C$17</definedName>
    <definedName name="sheet100602">报告说明用表!$C$18</definedName>
    <definedName name="sheet100603">报告说明用表!$B$246</definedName>
    <definedName name="sheet1007">报告说明用表!$I$115</definedName>
    <definedName name="sheet10070">报告说明用表!$H$73</definedName>
    <definedName name="sheet10071">报告说明用表!$H$74</definedName>
    <definedName name="sheet10072">报告说明用表!$H$75</definedName>
    <definedName name="sheet10073">报告说明用表!$H$76</definedName>
    <definedName name="sheet10074">报告说明用表!$H$77</definedName>
    <definedName name="sheet10075">报告说明用表!$H$78</definedName>
    <definedName name="sheet10076">报告说明用表!$H$79</definedName>
    <definedName name="sheet10077">报告说明用表!$H$80</definedName>
    <definedName name="sheet10078">报告说明用表!$H$81</definedName>
    <definedName name="sheet10079">报告说明用表!$H$82</definedName>
    <definedName name="sheet1008">报告说明用表!$I$116</definedName>
    <definedName name="sheet10080">报告说明用表!$H$83</definedName>
    <definedName name="sheet10081">报告说明用表!$H$84</definedName>
    <definedName name="sheet10082">报告说明用表!$H$85</definedName>
    <definedName name="sheet10083">报告说明用表!$H$86</definedName>
    <definedName name="sheet10084">报告说明用表!$G$130</definedName>
    <definedName name="sheet10085">报告说明用表!$G$131</definedName>
    <definedName name="sheet10086">报告说明用表!$G$132</definedName>
    <definedName name="sheet10087">报告说明用表!$G$133</definedName>
    <definedName name="sheet10088">报告说明用表!$G$134</definedName>
    <definedName name="sheet10089">报告说明用表!$G$136</definedName>
    <definedName name="sheet1009">报告说明用表!$I$117</definedName>
    <definedName name="sheet10090">报告说明用表!$G$137</definedName>
    <definedName name="sheet10091">报告说明用表!$G$138</definedName>
    <definedName name="sheet10092">报告说明用表!$G$139</definedName>
    <definedName name="sheet10093">报告说明用表!$G$140</definedName>
    <definedName name="sheet10094">报告说明用表!$G$141</definedName>
    <definedName name="sheet10095">报告说明用表!$G$142</definedName>
    <definedName name="sheet10096">报告说明用表!$G$143</definedName>
    <definedName name="sheet10097">报告说明用表!$G$144</definedName>
    <definedName name="sheet10098">报告说明用表!$H$230</definedName>
    <definedName name="sheet10099">报告说明用表!$H$231</definedName>
    <definedName name="sheet101_1" localSheetId="96">'6-3租赁负债'!$E$27</definedName>
    <definedName name="sheet101_10" localSheetId="96">'6-3租赁负债'!$F$28</definedName>
    <definedName name="sheet101_11" localSheetId="96">'6-3租赁负债'!$A$29</definedName>
    <definedName name="sheet101_2" localSheetId="96">'6-3租赁负债'!$F$27</definedName>
    <definedName name="sheet101_3" localSheetId="96">'6-3租赁负债'!$A$3</definedName>
    <definedName name="sheet101_4" localSheetId="96">'6-3租赁负债'!$A$5</definedName>
    <definedName name="sheet101_7" localSheetId="96">'6-3租赁负债'!$E$26</definedName>
    <definedName name="sheet101_8" localSheetId="96">'6-3租赁负债'!$F$26</definedName>
    <definedName name="sheet101_9" localSheetId="96">'6-3租赁负债'!$A$28</definedName>
    <definedName name="sheet1010">报告说明用表!$I$118</definedName>
    <definedName name="sheet10100">报告说明用表!$H$232</definedName>
    <definedName name="sheet10101">报告说明用表!$H$233</definedName>
    <definedName name="sheet10102">报告说明用表!$H$234</definedName>
    <definedName name="sheet10103">报告说明用表!$H$235</definedName>
    <definedName name="sheet10104">报告说明用表!$H$236</definedName>
    <definedName name="sheet10105">报告说明用表!$H$237</definedName>
    <definedName name="sheet10106">报告说明用表!$H$238</definedName>
    <definedName name="sheet10107">报告说明用表!$H$239</definedName>
    <definedName name="sheet10108">报告说明用表!$H$240</definedName>
    <definedName name="sheet10109">报告说明用表!$H$241</definedName>
    <definedName name="sheet1011">报告说明用表!$I$119</definedName>
    <definedName name="sheet10110">报告说明用表!$H$242</definedName>
    <definedName name="sheet10111">报告说明用表!$H$247</definedName>
    <definedName name="sheet10112">报告说明用表!$H$248</definedName>
    <definedName name="sheet10113">报告说明用表!$H$249</definedName>
    <definedName name="sheet10114">报告说明用表!$H$250</definedName>
    <definedName name="sheet10115">报告说明用表!$H$251</definedName>
    <definedName name="sheet10116">报告说明用表!$H$252</definedName>
    <definedName name="sheet10117">报告说明用表!$H$253</definedName>
    <definedName name="sheet10118">报告说明用表!$H$254</definedName>
    <definedName name="sheet102_1" localSheetId="97">'6-4长期应付款'!$E$27</definedName>
    <definedName name="sheet102_10" localSheetId="97">'6-4长期应付款'!$F$28</definedName>
    <definedName name="sheet102_11" localSheetId="97">'6-4长期应付款'!$A$29</definedName>
    <definedName name="sheet102_2" localSheetId="97">'6-4长期应付款'!$F$27</definedName>
    <definedName name="sheet102_3" localSheetId="97">'6-4长期应付款'!$A$3</definedName>
    <definedName name="sheet102_4" localSheetId="97">'6-4长期应付款'!$A$5</definedName>
    <definedName name="sheet102_7" localSheetId="97">'6-4长期应付款'!$E$26</definedName>
    <definedName name="sheet102_8" localSheetId="97">'6-4长期应付款'!$F$26</definedName>
    <definedName name="sheet102_9" localSheetId="97">'6-4长期应付款'!$A$28</definedName>
    <definedName name="sheet10200">报告说明用表!$G$183</definedName>
    <definedName name="sheet10201">报告说明用表!$K$197</definedName>
    <definedName name="sheet10202">报告说明用表!$K$198</definedName>
    <definedName name="sheet10203">报告说明用表!$K$199</definedName>
    <definedName name="sheet10204">报告说明用表!$K$200</definedName>
    <definedName name="sheet10205">报告说明用表!$K$201</definedName>
    <definedName name="sheet10206">报告说明用表!$K$214</definedName>
    <definedName name="sheet10207">报告说明用表!$K$215</definedName>
    <definedName name="sheet10208">报告说明用表!$K$216</definedName>
    <definedName name="sheet10209">报告说明用表!$K$217</definedName>
    <definedName name="sheet10210">报告说明用表!$G$221</definedName>
    <definedName name="sheet10211">报告说明用表!$G$222</definedName>
    <definedName name="sheet10212">报告说明用表!$G$223</definedName>
    <definedName name="sheet10213">报告说明用表!$G$224</definedName>
    <definedName name="sheet10214">报告说明用表!$G$225</definedName>
    <definedName name="sheet10215">报告说明用表!$G$226</definedName>
    <definedName name="sheet10216">报告说明用表!$H$243</definedName>
    <definedName name="sheet10217">报告说明用表!$H$255</definedName>
    <definedName name="sheet10219">报告说明用表!$K$217</definedName>
    <definedName name="sheet103_1" localSheetId="98">'6-5预计负债'!$E$27</definedName>
    <definedName name="sheet103_10" localSheetId="98">'6-5预计负债'!$F$28</definedName>
    <definedName name="sheet103_11" localSheetId="98">'6-5预计负债'!$A$29</definedName>
    <definedName name="sheet103_2" localSheetId="98">'6-5预计负债'!$F$27</definedName>
    <definedName name="sheet103_3" localSheetId="98">'6-5预计负债'!$A$3</definedName>
    <definedName name="sheet103_4" localSheetId="98">'6-5预计负债'!$A$5</definedName>
    <definedName name="sheet103_7" localSheetId="98">'6-5预计负债'!$E$26</definedName>
    <definedName name="sheet103_8" localSheetId="98">'6-5预计负债'!$F$26</definedName>
    <definedName name="sheet103_9" localSheetId="98">'6-5预计负债'!$A$28</definedName>
    <definedName name="sheet10300">报告说明用表!$G$135</definedName>
    <definedName name="sheet10301">报告说明用表!$C$135</definedName>
    <definedName name="sheet10302">报告说明用表!$D$135</definedName>
    <definedName name="sheet10311">报告说明用表!$O$217</definedName>
    <definedName name="sheet10371">报告说明用表!$H$255</definedName>
    <definedName name="sheet104_1" localSheetId="99">'6-6递延收益'!$G$27</definedName>
    <definedName name="sheet104_10" localSheetId="99">'6-6递延收益'!$H$28</definedName>
    <definedName name="sheet104_11" localSheetId="99">'6-6递延收益'!$A$29</definedName>
    <definedName name="sheet104_2" localSheetId="99">'6-6递延收益'!$H$27</definedName>
    <definedName name="sheet104_3" localSheetId="99">'6-6递延收益'!$A$3</definedName>
    <definedName name="sheet104_4" localSheetId="99">'6-6递延收益'!$A$5</definedName>
    <definedName name="sheet104_7" localSheetId="99">'6-6递延收益'!$G$26</definedName>
    <definedName name="sheet104_8" localSheetId="99">'6-6递延收益'!$H$26</definedName>
    <definedName name="sheet104_9" localSheetId="99">'6-6递延收益'!$A$28</definedName>
    <definedName name="sheet105_1" localSheetId="100">'6-7递延所得税负债'!$D$27</definedName>
    <definedName name="sheet105_10" localSheetId="100">'6-7递延所得税负债'!$E$28</definedName>
    <definedName name="sheet105_11" localSheetId="100">'6-7递延所得税负债'!$A$29</definedName>
    <definedName name="sheet105_2" localSheetId="100">'6-7递延所得税负债'!$E$27</definedName>
    <definedName name="sheet105_3" localSheetId="100">'6-7递延所得税负债'!$A$3</definedName>
    <definedName name="sheet105_4" localSheetId="100">'6-7递延所得税负债'!$A$5</definedName>
    <definedName name="sheet105_7" localSheetId="100">'6-7递延所得税负债'!$D$26</definedName>
    <definedName name="sheet105_8" localSheetId="100">'6-7递延所得税负债'!$E$26</definedName>
    <definedName name="sheet105_9" localSheetId="100">'6-7递延所得税负债'!$A$28</definedName>
    <definedName name="sheet106_1" localSheetId="101">'6-8其他非流动负债'!$E$27</definedName>
    <definedName name="sheet106_10" localSheetId="101">'6-8其他非流动负债'!$F$28</definedName>
    <definedName name="sheet106_11" localSheetId="101">'6-8其他非流动负债'!$A$29</definedName>
    <definedName name="sheet106_2" localSheetId="101">'6-8其他非流动负债'!$F$27</definedName>
    <definedName name="sheet106_3" localSheetId="101">'6-8其他非流动负债'!$A$3</definedName>
    <definedName name="sheet106_4" localSheetId="101">'6-8其他非流动负债'!$A$5</definedName>
    <definedName name="sheet106_7" localSheetId="101">'6-8其他非流动负债'!$E$26</definedName>
    <definedName name="sheet106_8" localSheetId="101">'6-8其他非流动负债'!$F$26</definedName>
    <definedName name="sheet106_9" localSheetId="101">'6-8其他非流动负债'!$A$28</definedName>
    <definedName name="sheet11000">报告说明用表!$I$108</definedName>
    <definedName name="sheet11001">报告说明用表!$I$109</definedName>
    <definedName name="sheet11002">报告说明用表!$I$110</definedName>
    <definedName name="sheet11003">报告说明用表!$I$111</definedName>
    <definedName name="sheet11004">报告说明用表!$I$112</definedName>
    <definedName name="sheet11005">报告说明用表!#REF!</definedName>
    <definedName name="sheet11006">报告说明用表!#REF!</definedName>
    <definedName name="sheet11007">报告说明用表!#REF!</definedName>
    <definedName name="sheet11008">报告说明用表!#REF!</definedName>
    <definedName name="sheet11009">报告说明用表!#REF!</definedName>
    <definedName name="sheet11010">报告说明用表!$I$118</definedName>
    <definedName name="sheet11011">报告说明用表!$I$119</definedName>
    <definedName name="sheet11111">报告说明用表!$C$9</definedName>
    <definedName name="sheet11112">报告说明用表!$B$258</definedName>
    <definedName name="sheet11113">报告说明用表!$F$328</definedName>
    <definedName name="sheet11114">报告说明用表!$H$52</definedName>
    <definedName name="sheet12_1" localSheetId="10">'3-流动汇总'!$C$23</definedName>
    <definedName name="sheet12_10" localSheetId="10">'3-流动汇总'!$D$10</definedName>
    <definedName name="sheet12_11" localSheetId="10">'3-流动汇总'!$C$11</definedName>
    <definedName name="sheet12_12" localSheetId="10">'3-流动汇总'!$D$11</definedName>
    <definedName name="sheet12_13" localSheetId="10">'3-流动汇总'!$C$12</definedName>
    <definedName name="sheet12_14" localSheetId="10">'3-流动汇总'!$D$12</definedName>
    <definedName name="sheet12_15" localSheetId="10">'3-流动汇总'!$C$13</definedName>
    <definedName name="sheet12_16" localSheetId="10">'3-流动汇总'!$D$13</definedName>
    <definedName name="sheet12_17" localSheetId="10">'3-流动汇总'!$C$14</definedName>
    <definedName name="sheet12_18" localSheetId="10">'3-流动汇总'!$D$14</definedName>
    <definedName name="sheet12_19" localSheetId="10">'3-流动汇总'!$C$15</definedName>
    <definedName name="sheet12_2" localSheetId="10">'3-流动汇总'!$D$23</definedName>
    <definedName name="sheet12_20" localSheetId="10">'3-流动汇总'!$D$15</definedName>
    <definedName name="sheet12_21" localSheetId="10">'3-流动汇总'!$C$16</definedName>
    <definedName name="sheet12_22" localSheetId="10">'3-流动汇总'!$D$16</definedName>
    <definedName name="sheet12_23" localSheetId="10">'3-流动汇总'!$C$17</definedName>
    <definedName name="sheet12_24" localSheetId="10">'3-流动汇总'!$D$17</definedName>
    <definedName name="sheet12_25" localSheetId="10">'3-流动汇总'!$C$18</definedName>
    <definedName name="sheet12_26" localSheetId="10">'3-流动汇总'!$D$18</definedName>
    <definedName name="sheet12_27" localSheetId="10">'3-流动汇总'!$C$19</definedName>
    <definedName name="sheet12_28" localSheetId="10">'3-流动汇总'!$D$19</definedName>
    <definedName name="sheet12_29" localSheetId="10">'3-流动汇总'!$A$3</definedName>
    <definedName name="sheet12_3" localSheetId="10">'3-流动汇总'!$C$7</definedName>
    <definedName name="sheet12_30" localSheetId="10">'3-流动汇总'!$A$5</definedName>
    <definedName name="sheet12_31" localSheetId="10">'3-流动汇总'!$E$7</definedName>
    <definedName name="sheet12_32" localSheetId="10">'3-流动汇总'!$F$7</definedName>
    <definedName name="sheet12_33" localSheetId="10">'3-流动汇总'!$E$8</definedName>
    <definedName name="sheet12_34" localSheetId="10">'3-流动汇总'!$F$8</definedName>
    <definedName name="sheet12_35" localSheetId="10">'3-流动汇总'!$E$9</definedName>
    <definedName name="sheet12_36" localSheetId="10">'3-流动汇总'!$F$9</definedName>
    <definedName name="sheet12_37" localSheetId="10">'3-流动汇总'!$E$10</definedName>
    <definedName name="sheet12_38" localSheetId="10">'3-流动汇总'!$F$10</definedName>
    <definedName name="sheet12_39" localSheetId="10">'3-流动汇总'!$E$11</definedName>
    <definedName name="sheet12_4" localSheetId="10">'3-流动汇总'!$D$7</definedName>
    <definedName name="sheet12_40" localSheetId="10">'3-流动汇总'!$F$11</definedName>
    <definedName name="sheet12_41" localSheetId="10">'3-流动汇总'!$E$12</definedName>
    <definedName name="sheet12_42" localSheetId="10">'3-流动汇总'!$F$12</definedName>
    <definedName name="sheet12_43" localSheetId="10">'3-流动汇总'!$E$13</definedName>
    <definedName name="sheet12_44" localSheetId="10">'3-流动汇总'!$F$13</definedName>
    <definedName name="sheet12_45" localSheetId="10">'3-流动汇总'!$E$14</definedName>
    <definedName name="sheet12_46" localSheetId="10">'3-流动汇总'!$F$14</definedName>
    <definedName name="sheet12_47" localSheetId="10">'3-流动汇总'!$E$15</definedName>
    <definedName name="sheet12_48" localSheetId="10">'3-流动汇总'!$F$15</definedName>
    <definedName name="sheet12_49" localSheetId="10">'3-流动汇总'!$E$16</definedName>
    <definedName name="sheet12_5" localSheetId="10">'3-流动汇总'!$C$8</definedName>
    <definedName name="sheet12_50" localSheetId="10">'3-流动汇总'!$F$16</definedName>
    <definedName name="sheet12_51" localSheetId="10">'3-流动汇总'!$E$17</definedName>
    <definedName name="sheet12_52" localSheetId="10">'3-流动汇总'!$F$17</definedName>
    <definedName name="sheet12_53" localSheetId="10">'3-流动汇总'!$E$18</definedName>
    <definedName name="sheet12_54" localSheetId="10">'3-流动汇总'!$F$18</definedName>
    <definedName name="sheet12_55" localSheetId="10">'3-流动汇总'!$E$19</definedName>
    <definedName name="sheet12_56" localSheetId="10">'3-流动汇总'!$F$19</definedName>
    <definedName name="sheet12_57" localSheetId="10">'3-流动汇总'!$C$22</definedName>
    <definedName name="sheet12_58" localSheetId="10">'3-流动汇总'!$D$22</definedName>
    <definedName name="sheet12_59" localSheetId="10">'3-流动汇总'!$E$23</definedName>
    <definedName name="sheet12_6" localSheetId="10">'3-流动汇总'!$D$8</definedName>
    <definedName name="sheet12_60" localSheetId="10">'3-流动汇总'!$F$23</definedName>
    <definedName name="sheet12_61" localSheetId="10">'3-流动汇总'!$E$24</definedName>
    <definedName name="sheet12_7" localSheetId="10">'3-流动汇总'!$C$9</definedName>
    <definedName name="sheet12_8" localSheetId="10">'3-流动汇总'!$D$9</definedName>
    <definedName name="sheet12_9" localSheetId="10">'3-流动汇总'!$C$10</definedName>
    <definedName name="sheet13_1" localSheetId="11">'表3-1货币汇总表'!$C$27</definedName>
    <definedName name="sheet13_10" localSheetId="11">'表3-1货币汇总表'!$D$8</definedName>
    <definedName name="sheet13_11" localSheetId="11">'表3-1货币汇总表'!$E$8</definedName>
    <definedName name="sheet13_12" localSheetId="11">'表3-1货币汇总表'!$F$8</definedName>
    <definedName name="sheet13_13" localSheetId="11">'表3-1货币汇总表'!$C$9</definedName>
    <definedName name="sheet13_14" localSheetId="11">'表3-1货币汇总表'!$D$9</definedName>
    <definedName name="sheet13_15" localSheetId="11">'表3-1货币汇总表'!$E$9</definedName>
    <definedName name="sheet13_16" localSheetId="11">'表3-1货币汇总表'!$F$9</definedName>
    <definedName name="sheet13_17" localSheetId="11">'表3-1货币汇总表'!$C$26</definedName>
    <definedName name="sheet13_18" localSheetId="11">'表3-1货币汇总表'!$D$26</definedName>
    <definedName name="sheet13_19" localSheetId="11">'表3-1货币汇总表'!$E$27</definedName>
    <definedName name="sheet13_2" localSheetId="11">'表3-1货币汇总表'!$D$27</definedName>
    <definedName name="sheet13_20" localSheetId="11">'表3-1货币汇总表'!$F$27</definedName>
    <definedName name="sheet13_21" localSheetId="11">'表3-1货币汇总表'!$E$28</definedName>
    <definedName name="sheet13_3" localSheetId="11">'表3-1货币汇总表'!$A$3</definedName>
    <definedName name="sheet13_4" localSheetId="11">'表3-1货币汇总表'!$A$5</definedName>
    <definedName name="sheet13_5" localSheetId="11">'表3-1货币汇总表'!$C$7</definedName>
    <definedName name="sheet13_6" localSheetId="11">'表3-1货币汇总表'!$D$7</definedName>
    <definedName name="sheet13_7" localSheetId="11">'表3-1货币汇总表'!$E$7</definedName>
    <definedName name="sheet13_8" localSheetId="11">'表3-1货币汇总表'!$F$7</definedName>
    <definedName name="sheet13_9" localSheetId="11">'表3-1货币汇总表'!$C$8</definedName>
    <definedName name="sheet14_1" localSheetId="12">'3-1-1现金'!$F$22</definedName>
    <definedName name="sheet14_10" localSheetId="12">'3-1-1现金'!$G$23</definedName>
    <definedName name="sheet14_11" localSheetId="12">'3-1-1现金'!$A$24</definedName>
    <definedName name="sheet14_13" localSheetId="12">'3-1-1现金'!$D$22</definedName>
    <definedName name="sheet14_15" localSheetId="12">'3-1-1现金'!$H$22</definedName>
    <definedName name="sheet14_2" localSheetId="12">'3-1-1现金'!$G$22</definedName>
    <definedName name="sheet14_3" localSheetId="12">'3-1-1现金'!$A$3</definedName>
    <definedName name="sheet14_4" localSheetId="12">'3-1-1现金'!$A$5</definedName>
    <definedName name="sheet14_7" localSheetId="12">'3-1-1现金'!$F$21</definedName>
    <definedName name="sheet14_8" localSheetId="12">'3-1-1现金'!$G$21</definedName>
    <definedName name="sheet14_9" localSheetId="12">'3-1-1现金'!$A$23</definedName>
    <definedName name="sheet15_1" localSheetId="13">'3-1-2银行存款'!$G$27</definedName>
    <definedName name="sheet15_10" localSheetId="13">'3-1-2银行存款'!$H$28</definedName>
    <definedName name="sheet15_11" localSheetId="13">'3-1-2银行存款'!$A$29</definedName>
    <definedName name="sheet15_13" localSheetId="13">'3-1-2银行存款'!$E$27</definedName>
    <definedName name="sheet15_15" localSheetId="13">'3-1-2银行存款'!$I$27</definedName>
    <definedName name="sheet15_2" localSheetId="13">'3-1-2银行存款'!$H$27</definedName>
    <definedName name="sheet15_3" localSheetId="13">'3-1-2银行存款'!$A$3</definedName>
    <definedName name="sheet15_4" localSheetId="13">'3-1-2银行存款'!$A$5</definedName>
    <definedName name="sheet15_7" localSheetId="13">'3-1-2银行存款'!$G$26</definedName>
    <definedName name="sheet15_8" localSheetId="13">'3-1-2银行存款'!$H$26</definedName>
    <definedName name="sheet15_9" localSheetId="13">'3-1-2银行存款'!$A$28</definedName>
    <definedName name="sheet16_1" localSheetId="14">'3-1-3其他货币资金'!$G$27</definedName>
    <definedName name="sheet16_10" localSheetId="14">'3-1-3其他货币资金'!$H$28</definedName>
    <definedName name="sheet16_11" localSheetId="14">'3-1-3其他货币资金'!$A$29</definedName>
    <definedName name="sheet16_13" localSheetId="14">'3-1-3其他货币资金'!$E$27</definedName>
    <definedName name="sheet16_15" localSheetId="14">'3-1-3其他货币资金'!$I$27</definedName>
    <definedName name="sheet16_2" localSheetId="14">'3-1-3其他货币资金'!$H$27</definedName>
    <definedName name="sheet16_3" localSheetId="14">'3-1-3其他货币资金'!$A$3</definedName>
    <definedName name="sheet16_4" localSheetId="14">'3-1-3其他货币资金'!$A$5</definedName>
    <definedName name="sheet16_7" localSheetId="14">'3-1-3其他货币资金'!$G$26</definedName>
    <definedName name="sheet16_8" localSheetId="14">'3-1-3其他货币资金'!$H$26</definedName>
    <definedName name="sheet16_9" localSheetId="14">'3-1-3其他货币资金'!$A$28</definedName>
    <definedName name="sheet17_1" localSheetId="15">'3-2交易性金融资产汇总'!$C$27</definedName>
    <definedName name="sheet17_10" localSheetId="15">'3-2交易性金融资产汇总'!$D$8</definedName>
    <definedName name="sheet17_11" localSheetId="15">'3-2交易性金融资产汇总'!$E$8</definedName>
    <definedName name="sheet17_12" localSheetId="15">'3-2交易性金融资产汇总'!$F$8</definedName>
    <definedName name="sheet17_13" localSheetId="15">'3-2交易性金融资产汇总'!$C$9</definedName>
    <definedName name="sheet17_14" localSheetId="15">'3-2交易性金融资产汇总'!$D$9</definedName>
    <definedName name="sheet17_15" localSheetId="15">'3-2交易性金融资产汇总'!$E$9</definedName>
    <definedName name="sheet17_16" localSheetId="15">'3-2交易性金融资产汇总'!$F$9</definedName>
    <definedName name="sheet17_17" localSheetId="15">'3-2交易性金融资产汇总'!$C$10</definedName>
    <definedName name="sheet17_18" localSheetId="15">'3-2交易性金融资产汇总'!$D$10</definedName>
    <definedName name="sheet17_19" localSheetId="15">'3-2交易性金融资产汇总'!$E$10</definedName>
    <definedName name="sheet17_2" localSheetId="15">'3-2交易性金融资产汇总'!$D$27</definedName>
    <definedName name="sheet17_20" localSheetId="15">'3-2交易性金融资产汇总'!$F$10</definedName>
    <definedName name="sheet17_21" localSheetId="15">'3-2交易性金融资产汇总'!$C$11</definedName>
    <definedName name="sheet17_22" localSheetId="15">'3-2交易性金融资产汇总'!$E$11</definedName>
    <definedName name="sheet17_23" localSheetId="15">'3-2交易性金融资产汇总'!$F$11</definedName>
    <definedName name="sheet17_24" localSheetId="15">'3-2交易性金融资产汇总'!$C$26</definedName>
    <definedName name="sheet17_25" localSheetId="15">'3-2交易性金融资产汇总'!$D$26</definedName>
    <definedName name="sheet17_26" localSheetId="15">'3-2交易性金融资产汇总'!$E$27</definedName>
    <definedName name="sheet17_27" localSheetId="15">'3-2交易性金融资产汇总'!$F$27</definedName>
    <definedName name="sheet17_28" localSheetId="15">'3-2交易性金融资产汇总'!$D$28</definedName>
    <definedName name="sheet17_3" localSheetId="15">'3-2交易性金融资产汇总'!$A$3</definedName>
    <definedName name="sheet17_4" localSheetId="15">'3-2交易性金融资产汇总'!$A$5</definedName>
    <definedName name="sheet17_5" localSheetId="15">'3-2交易性金融资产汇总'!$C$7</definedName>
    <definedName name="sheet17_6" localSheetId="15">'3-2交易性金融资产汇总'!$D$7</definedName>
    <definedName name="sheet17_7" localSheetId="15">'3-2交易性金融资产汇总'!$E$7</definedName>
    <definedName name="sheet17_8" localSheetId="15">'3-2交易性金融资产汇总'!$F$7</definedName>
    <definedName name="sheet17_9" localSheetId="15">'3-2交易性金融资产汇总'!$C$8</definedName>
    <definedName name="sheet18_1" localSheetId="16">'3-2-1交易性-股票'!$I$27</definedName>
    <definedName name="sheet18_11" localSheetId="16">'3-2-1交易性-股票'!$I$26</definedName>
    <definedName name="sheet18_12" localSheetId="16">'3-2-1交易性-股票'!$J$26</definedName>
    <definedName name="sheet18_13" localSheetId="16">'3-2-1交易性-股票'!$A$28</definedName>
    <definedName name="sheet18_14" localSheetId="16">'3-2-1交易性-股票'!$J$28</definedName>
    <definedName name="sheet18_15" localSheetId="16">'3-2-1交易性-股票'!$A$29</definedName>
    <definedName name="sheet18_17" localSheetId="16">'3-2-1交易性-股票'!$F$27</definedName>
    <definedName name="sheet18_19" localSheetId="16">'3-2-1交易性-股票'!$G$27</definedName>
    <definedName name="sheet18_2" localSheetId="16">'3-2-1交易性-股票'!$J$27</definedName>
    <definedName name="sheet18_21" localSheetId="16">'3-2-1交易性-股票'!$H$27</definedName>
    <definedName name="sheet18_23" localSheetId="16">'3-2-1交易性-股票'!$K$27</definedName>
    <definedName name="sheet18_3" localSheetId="16">'3-2-1交易性-股票'!$A$3</definedName>
    <definedName name="sheet18_4" localSheetId="16">'3-2-1交易性-股票'!$A$5</definedName>
    <definedName name="sheet19_1" localSheetId="17">'3-2-2交易性-债券'!$I$27</definedName>
    <definedName name="sheet19_11" localSheetId="17">'3-2-2交易性-债券'!$G$27</definedName>
    <definedName name="sheet19_13" localSheetId="17">'3-2-2交易性-债券'!$H$27</definedName>
    <definedName name="sheet19_15" localSheetId="17">'3-2-2交易性-债券'!$K$27</definedName>
    <definedName name="sheet19_2" localSheetId="17">'3-2-2交易性-债券'!$J$27</definedName>
    <definedName name="sheet19_3" localSheetId="17">'3-2-2交易性-债券'!$A$3</definedName>
    <definedName name="sheet19_4" localSheetId="17">'3-2-2交易性-债券'!$A$5</definedName>
    <definedName name="sheet19_7" localSheetId="17">'3-2-2交易性-债券'!$I$26</definedName>
    <definedName name="sheet19_8" localSheetId="17">'3-2-2交易性-债券'!$J$26</definedName>
    <definedName name="sheet19_9" localSheetId="17">'3-2-2交易性-债券'!$J$28</definedName>
    <definedName name="sheet2_1" localSheetId="1">资产基础法贴数用表!$A$3</definedName>
    <definedName name="sheet2_10" localSheetId="1">资产基础法贴数用表!$A$11</definedName>
    <definedName name="sheet2_11" localSheetId="1">资产基础法贴数用表!$B$12</definedName>
    <definedName name="sheet2_12" localSheetId="1">资产基础法贴数用表!$A$12</definedName>
    <definedName name="sheet2_13" localSheetId="1">资产基础法贴数用表!$B$13</definedName>
    <definedName name="sheet2_14" localSheetId="1">资产基础法贴数用表!$A$13</definedName>
    <definedName name="sheet2_15" localSheetId="1">资产基础法贴数用表!$B$14</definedName>
    <definedName name="sheet2_16" localSheetId="1">资产基础法贴数用表!$A$14</definedName>
    <definedName name="sheet2_17" localSheetId="1">资产基础法贴数用表!$B$15</definedName>
    <definedName name="sheet2_18" localSheetId="1">资产基础法贴数用表!$A$15</definedName>
    <definedName name="sheet2_19" localSheetId="1">资产基础法贴数用表!$B$16</definedName>
    <definedName name="sheet2_2" localSheetId="1">资产基础法贴数用表!$A$6</definedName>
    <definedName name="sheet2_20" localSheetId="1">资产基础法贴数用表!$A$16</definedName>
    <definedName name="sheet2_21" localSheetId="1">资产基础法贴数用表!$B$17</definedName>
    <definedName name="sheet2_22" localSheetId="1">资产基础法贴数用表!$A$17</definedName>
    <definedName name="sheet2_23" localSheetId="1">资产基础法贴数用表!$B$18</definedName>
    <definedName name="sheet2_24" localSheetId="1">资产基础法贴数用表!$A$18</definedName>
    <definedName name="sheet2_25" localSheetId="1">资产基础法贴数用表!$B$19</definedName>
    <definedName name="sheet2_26" localSheetId="1">资产基础法贴数用表!$A$19</definedName>
    <definedName name="sheet2_27" localSheetId="1">资产基础法贴数用表!$B$20</definedName>
    <definedName name="sheet2_28" localSheetId="1">资产基础法贴数用表!$A$20</definedName>
    <definedName name="sheet2_29" localSheetId="1">资产基础法贴数用表!$B$21</definedName>
    <definedName name="sheet2_3" localSheetId="1">资产基础法贴数用表!$B$8</definedName>
    <definedName name="sheet2_30" localSheetId="1">资产基础法贴数用表!$A$21</definedName>
    <definedName name="sheet2_31" localSheetId="1">资产基础法贴数用表!$B$22</definedName>
    <definedName name="sheet2_32" localSheetId="1">资产基础法贴数用表!$A$22</definedName>
    <definedName name="sheet2_33" localSheetId="1">资产基础法贴数用表!$B$23</definedName>
    <definedName name="sheet2_34" localSheetId="1">资产基础法贴数用表!$A$23</definedName>
    <definedName name="sheet2_35" localSheetId="1">资产基础法贴数用表!$B$24</definedName>
    <definedName name="sheet2_36" localSheetId="1">资产基础法贴数用表!$A$24</definedName>
    <definedName name="sheet2_37" localSheetId="1">资产基础法贴数用表!$B$25</definedName>
    <definedName name="sheet2_38" localSheetId="1">资产基础法贴数用表!$A$25</definedName>
    <definedName name="sheet2_39" localSheetId="1">资产基础法贴数用表!$B$26</definedName>
    <definedName name="sheet2_4" localSheetId="1">资产基础法贴数用表!$A$8</definedName>
    <definedName name="sheet2_40" localSheetId="1">资产基础法贴数用表!$A$26</definedName>
    <definedName name="sheet2_41" localSheetId="1">资产基础法贴数用表!$B$27</definedName>
    <definedName name="sheet2_42" localSheetId="1">资产基础法贴数用表!$A$27</definedName>
    <definedName name="sheet2_5" localSheetId="1">资产基础法贴数用表!$B$9</definedName>
    <definedName name="sheet2_6" localSheetId="1">资产基础法贴数用表!$A$9</definedName>
    <definedName name="sheet2_7" localSheetId="1">资产基础法贴数用表!$B$10</definedName>
    <definedName name="sheet2_8" localSheetId="1">资产基础法贴数用表!$A$10</definedName>
    <definedName name="sheet2_9" localSheetId="1">资产基础法贴数用表!$B$11</definedName>
    <definedName name="sheet20_1" localSheetId="18">'3-2-3交易性-基金'!$I$27</definedName>
    <definedName name="sheet20_10" localSheetId="18">'3-2-3交易性-基金'!$J$28</definedName>
    <definedName name="sheet20_11" localSheetId="18">'3-2-3交易性-基金'!$A$29</definedName>
    <definedName name="sheet20_13" localSheetId="18">'3-2-3交易性-基金'!$G$27</definedName>
    <definedName name="sheet20_15" localSheetId="18">'3-2-3交易性-基金'!$H$27</definedName>
    <definedName name="sheet20_17" localSheetId="18">'3-2-3交易性-基金'!$K$27</definedName>
    <definedName name="sheet20_2" localSheetId="18">'3-2-3交易性-基金'!$J$27</definedName>
    <definedName name="sheet20_3" localSheetId="18">'3-2-3交易性-基金'!$A$3</definedName>
    <definedName name="sheet20_4" localSheetId="18">'3-2-3交易性-基金'!$A$5</definedName>
    <definedName name="sheet20_7" localSheetId="18">'3-2-3交易性-基金'!$I$26</definedName>
    <definedName name="sheet20_8" localSheetId="18">'3-2-3交易性-基金'!$J$26</definedName>
    <definedName name="sheet20_9" localSheetId="18">'3-2-3交易性-基金'!$A$28</definedName>
    <definedName name="sheet21_1" localSheetId="19">'3-2-4交易性-其他'!$I$27</definedName>
    <definedName name="sheet21_10" localSheetId="19">'3-2-4交易性-其他'!$J$28</definedName>
    <definedName name="sheet21_11" localSheetId="19">'3-2-4交易性-其他'!$A$29</definedName>
    <definedName name="sheet21_13" localSheetId="19">'3-2-4交易性-其他'!$G$27</definedName>
    <definedName name="sheet21_15" localSheetId="19">'3-2-4交易性-其他'!$H$27</definedName>
    <definedName name="sheet21_17" localSheetId="19">'3-2-4交易性-其他'!$K$27</definedName>
    <definedName name="sheet21_2" localSheetId="19">'3-2-4交易性-其他'!$J$27</definedName>
    <definedName name="sheet21_3" localSheetId="19">'3-2-4交易性-其他'!$A$3</definedName>
    <definedName name="sheet21_4" localSheetId="19">'3-2-4交易性-其他'!$A$5</definedName>
    <definedName name="sheet21_7" localSheetId="19">'3-2-4交易性-其他'!$I$26</definedName>
    <definedName name="sheet21_8" localSheetId="19">'3-2-4交易性-其他'!$J$26</definedName>
    <definedName name="sheet21_9" localSheetId="19">'3-2-4交易性-其他'!$A$28</definedName>
    <definedName name="sheet22_1" localSheetId="20">'3-3衍生金融资产'!$I$27</definedName>
    <definedName name="sheet22_10" localSheetId="20">'3-3衍生金融资产'!$J$28</definedName>
    <definedName name="sheet22_11" localSheetId="20">'3-3衍生金融资产'!$A$29</definedName>
    <definedName name="sheet22_13" localSheetId="20">'3-3衍生金融资产'!$G$27</definedName>
    <definedName name="sheet22_15" localSheetId="20">'3-3衍生金融资产'!$H$27</definedName>
    <definedName name="sheet22_17" localSheetId="20">'3-3衍生金融资产'!$K$27</definedName>
    <definedName name="sheet22_2" localSheetId="20">'3-3衍生金融资产'!$J$27</definedName>
    <definedName name="sheet22_3" localSheetId="20">'3-3衍生金融资产'!$A$3</definedName>
    <definedName name="sheet22_4" localSheetId="20">'3-3衍生金融资产'!$A$5</definedName>
    <definedName name="sheet22_7" localSheetId="20">'3-3衍生金融资产'!$I$26</definedName>
    <definedName name="sheet22_8" localSheetId="20">'3-3衍生金融资产'!$J$26</definedName>
    <definedName name="sheet22_9" localSheetId="20">'3-3衍生金融资产'!$A$28</definedName>
    <definedName name="sheet23_1" localSheetId="21">'3-4应收票据'!$A$2</definedName>
    <definedName name="sheet23_10" localSheetId="21">'3-4应收票据'!$A$5</definedName>
    <definedName name="sheet23_12" localSheetId="21">'3-4应收票据'!$F$25</definedName>
    <definedName name="sheet23_14" localSheetId="21">'3-4应收票据'!$G$25</definedName>
    <definedName name="sheet23_15" localSheetId="21">'3-4应收票据'!$G$26</definedName>
    <definedName name="sheet23_17" localSheetId="21">'3-4应收票据'!$H$25</definedName>
    <definedName name="sheet23_18" localSheetId="21">'3-4应收票据'!$A$29</definedName>
    <definedName name="sheet23_19" localSheetId="21">'3-4应收票据'!$H$29</definedName>
    <definedName name="sheet23_2" localSheetId="21">'3-4应收票据'!$J$2</definedName>
    <definedName name="sheet23_20" localSheetId="21">'3-4应收票据'!$A$30</definedName>
    <definedName name="sheet23_22" localSheetId="21">'3-4应收票据'!$E$28</definedName>
    <definedName name="sheet23_23" localSheetId="21">'3-4应收票据'!$G$28</definedName>
    <definedName name="sheet23_25" localSheetId="21">'3-4应收票据'!$I$28</definedName>
    <definedName name="sheet23_3" localSheetId="21">'3-4应收票据'!$F$26</definedName>
    <definedName name="sheet23_4" localSheetId="21">'3-4应收票据'!$H$26</definedName>
    <definedName name="sheet23_5" localSheetId="21">'3-4应收票据'!$F$27</definedName>
    <definedName name="sheet23_6" localSheetId="21">'3-4应收票据'!$H$27</definedName>
    <definedName name="sheet23_7" localSheetId="21">'3-4应收票据'!$F$28</definedName>
    <definedName name="sheet23_8" localSheetId="21">'3-4应收票据'!$H$28</definedName>
    <definedName name="sheet23_9" localSheetId="21">'3-4应收票据'!$A$3</definedName>
    <definedName name="sheet24_1" localSheetId="22">'3-5应收账款'!$A$2</definedName>
    <definedName name="sheet24_10" localSheetId="22">'3-5应收账款'!$J$28</definedName>
    <definedName name="sheet24_11" localSheetId="22">'3-5应收账款'!$A$3</definedName>
    <definedName name="sheet24_12" localSheetId="22">'3-5应收账款'!$A$5</definedName>
    <definedName name="sheet24_14" localSheetId="22">'3-5应收账款'!$H$24</definedName>
    <definedName name="sheet24_16" localSheetId="22">'3-5应收账款'!$I$24</definedName>
    <definedName name="sheet24_17" localSheetId="22">'3-5应收账款'!$I$25</definedName>
    <definedName name="sheet24_19" localSheetId="22">'3-5应收账款'!$J$24</definedName>
    <definedName name="sheet24_2" localSheetId="22">'3-5应收账款'!$L$2</definedName>
    <definedName name="sheet24_20" localSheetId="22">'3-5应收账款'!$A$29</definedName>
    <definedName name="sheet24_21" localSheetId="22">'3-5应收账款'!$J$29</definedName>
    <definedName name="sheet24_22" localSheetId="22">'3-5应收账款'!$A$30</definedName>
    <definedName name="sheet24_24" localSheetId="22">'3-5应收账款'!$E$28</definedName>
    <definedName name="sheet24_26" localSheetId="22">'3-5应收账款'!$G$28</definedName>
    <definedName name="sheet24_27" localSheetId="22">'3-5应收账款'!$I$28</definedName>
    <definedName name="sheet24_29" localSheetId="22">'3-5应收账款'!$K$28</definedName>
    <definedName name="sheet24_3" localSheetId="22">'3-5应收账款'!$H$25</definedName>
    <definedName name="sheet24_4" localSheetId="22">'3-5应收账款'!$J$25</definedName>
    <definedName name="sheet24_5" localSheetId="22">'3-5应收账款'!$H$26</definedName>
    <definedName name="sheet24_6" localSheetId="22">'3-5应收账款'!$J$26</definedName>
    <definedName name="sheet24_7" localSheetId="22">'3-5应收账款'!$H$27</definedName>
    <definedName name="sheet24_8" localSheetId="22">'3-5应收账款'!$J$27</definedName>
    <definedName name="sheet24_9" localSheetId="22">'3-5应收账款'!$H$28</definedName>
    <definedName name="sheet25_1" localSheetId="23">'3-6应收账款融资'!$A$2</definedName>
    <definedName name="sheet25_10" localSheetId="23">'3-6应收账款融资'!$I$29</definedName>
    <definedName name="sheet25_11" localSheetId="23">'3-6应收账款融资'!$K$29</definedName>
    <definedName name="sheet25_12" localSheetId="23">'3-6应收账款融资'!$A$3</definedName>
    <definedName name="sheet25_13" localSheetId="23">'3-6应收账款融资'!$A$5</definedName>
    <definedName name="sheet25_15" localSheetId="23">'3-6应收账款融资'!$I$26</definedName>
    <definedName name="sheet25_17" localSheetId="23">'3-6应收账款融资'!$J$26</definedName>
    <definedName name="sheet25_18" localSheetId="23">'3-6应收账款融资'!$J$27</definedName>
    <definedName name="sheet25_2" localSheetId="23">'3-6应收账款融资'!$M$2</definedName>
    <definedName name="sheet25_20" localSheetId="23">'3-6应收账款融资'!$K$26</definedName>
    <definedName name="sheet25_21" localSheetId="23">'3-6应收账款融资'!$J$28</definedName>
    <definedName name="sheet25_22" localSheetId="23">'3-6应收账款融资'!$J$29</definedName>
    <definedName name="sheet25_23" localSheetId="23">'3-6应收账款融资'!$A$30</definedName>
    <definedName name="sheet25_24" localSheetId="23">'3-6应收账款融资'!$K$30</definedName>
    <definedName name="sheet25_25" localSheetId="23">'3-6应收账款融资'!$A$31</definedName>
    <definedName name="sheet25_27" localSheetId="23">'3-6应收账款融资'!$G$29</definedName>
    <definedName name="sheet25_29" localSheetId="23">'3-6应收账款融资'!$H$29</definedName>
    <definedName name="sheet25_3" localSheetId="23">'3-6应收账款融资'!$A$27</definedName>
    <definedName name="sheet25_31" localSheetId="23">'3-6应收账款融资'!$L$29</definedName>
    <definedName name="sheet25_4" localSheetId="23">'3-6应收账款融资'!$I$27</definedName>
    <definedName name="sheet25_5" localSheetId="23">'3-6应收账款融资'!$K$27</definedName>
    <definedName name="sheet25_6" localSheetId="23">'3-6应收账款融资'!$A$28</definedName>
    <definedName name="sheet25_7" localSheetId="23">'3-6应收账款融资'!$I$28</definedName>
    <definedName name="sheet25_8" localSheetId="23">'3-6应收账款融资'!$K$28</definedName>
    <definedName name="sheet25_9" localSheetId="23">'3-6应收账款融资'!$A$29</definedName>
    <definedName name="sheet26_1" localSheetId="24">'3-7预付款项'!$A$2</definedName>
    <definedName name="sheet26_10" localSheetId="24">'3-7预付款项'!$A$5</definedName>
    <definedName name="sheet26_12" localSheetId="24">'3-7预付款项'!$I$26</definedName>
    <definedName name="sheet26_14" localSheetId="24">'3-7预付款项'!$J$26</definedName>
    <definedName name="sheet26_15" localSheetId="24">'3-7预付款项'!$J$27</definedName>
    <definedName name="sheet26_17" localSheetId="24">'3-7预付款项'!$K$26</definedName>
    <definedName name="sheet26_18" localSheetId="24">'3-7预付款项'!$A$30</definedName>
    <definedName name="sheet26_19" localSheetId="24">'3-7预付款项'!$K$30</definedName>
    <definedName name="sheet26_2" localSheetId="24">'3-7预付款项'!$M$2</definedName>
    <definedName name="sheet26_20" localSheetId="24">'3-7预付款项'!$A$31</definedName>
    <definedName name="sheet26_22" localSheetId="24">'3-7预付款项'!$E$29</definedName>
    <definedName name="sheet26_24" localSheetId="24">'3-7预付款项'!$G$29</definedName>
    <definedName name="sheet26_25" localSheetId="24">'3-7预付款项'!$J$29</definedName>
    <definedName name="sheet26_27" localSheetId="24">'3-7预付款项'!$L$29</definedName>
    <definedName name="sheet26_3" localSheetId="24">'3-7预付款项'!$I$27</definedName>
    <definedName name="sheet26_4" localSheetId="24">'3-7预付款项'!$K$27</definedName>
    <definedName name="sheet26_5" localSheetId="24">'3-7预付款项'!$I$28</definedName>
    <definedName name="sheet26_6" localSheetId="24">'3-7预付款项'!$K$28</definedName>
    <definedName name="sheet26_7" localSheetId="24">'3-7预付款项'!$I$29</definedName>
    <definedName name="sheet26_8" localSheetId="24">'3-7预付款项'!$K$29</definedName>
    <definedName name="sheet26_9" localSheetId="24">'3-7预付款项'!$A$3</definedName>
    <definedName name="sheet27_1" localSheetId="25">'3-8其他应收款'!$A$2</definedName>
    <definedName name="sheet27_10" localSheetId="25">'3-8其他应收款'!$J$28</definedName>
    <definedName name="sheet27_11" localSheetId="25">'3-8其他应收款'!$A$3</definedName>
    <definedName name="sheet27_12" localSheetId="25">'3-8其他应收款'!$A$5</definedName>
    <definedName name="sheet27_14" localSheetId="25">'3-8其他应收款'!$H$24</definedName>
    <definedName name="sheet27_16" localSheetId="25">'3-8其他应收款'!$I$24</definedName>
    <definedName name="sheet27_17" localSheetId="25">'3-8其他应收款'!$I$25</definedName>
    <definedName name="sheet27_19" localSheetId="25">'3-8其他应收款'!$J$24</definedName>
    <definedName name="sheet27_2" localSheetId="25">'3-8其他应收款'!$L$2</definedName>
    <definedName name="sheet27_20" localSheetId="25">'3-8其他应收款'!$A$29</definedName>
    <definedName name="sheet27_21" localSheetId="25">'3-8其他应收款'!$J$29</definedName>
    <definedName name="sheet27_22" localSheetId="25">'3-8其他应收款'!$A$30</definedName>
    <definedName name="sheet27_24" localSheetId="25">'3-8其他应收款'!$E$28</definedName>
    <definedName name="sheet27_26" localSheetId="25">'3-8其他应收款'!$G$28</definedName>
    <definedName name="sheet27_27" localSheetId="25">'3-8其他应收款'!$I$28</definedName>
    <definedName name="sheet27_29" localSheetId="25">'3-8其他应收款'!$K$28</definedName>
    <definedName name="sheet27_3" localSheetId="25">'3-8其他应收款'!$H$25</definedName>
    <definedName name="sheet27_4" localSheetId="25">'3-8其他应收款'!$J$25</definedName>
    <definedName name="sheet27_5" localSheetId="25">'3-8其他应收款'!$H$26</definedName>
    <definedName name="sheet27_6" localSheetId="25">'3-8其他应收款'!$J$26</definedName>
    <definedName name="sheet27_7" localSheetId="25">'3-8其他应收款'!$H$27</definedName>
    <definedName name="sheet27_8" localSheetId="25">'3-8其他应收款'!$J$27</definedName>
    <definedName name="sheet27_9" localSheetId="25">'3-8其他应收款'!$H$28</definedName>
    <definedName name="sheet28_1" localSheetId="26">'3-9存货汇总'!$C$27</definedName>
    <definedName name="sheet28_10" localSheetId="26">'3-9存货汇总'!$C$8</definedName>
    <definedName name="sheet28_11" localSheetId="26">'3-9存货汇总'!$D$8</definedName>
    <definedName name="sheet28_12" localSheetId="26">'3-9存货汇总'!$E$8</definedName>
    <definedName name="sheet28_13" localSheetId="26">'3-9存货汇总'!$F$8</definedName>
    <definedName name="sheet28_14" localSheetId="26">'3-9存货汇总'!$G$8</definedName>
    <definedName name="sheet28_15" localSheetId="26">'3-9存货汇总'!$C$9</definedName>
    <definedName name="sheet28_16" localSheetId="26">'3-9存货汇总'!$D$9</definedName>
    <definedName name="sheet28_17" localSheetId="26">'3-9存货汇总'!$E$9</definedName>
    <definedName name="sheet28_18" localSheetId="26">'3-9存货汇总'!$F$9</definedName>
    <definedName name="sheet28_19" localSheetId="26">'3-9存货汇总'!$G$9</definedName>
    <definedName name="sheet28_2" localSheetId="26">'3-9存货汇总'!$E$27</definedName>
    <definedName name="sheet28_20" localSheetId="26">'3-9存货汇总'!$C$10</definedName>
    <definedName name="sheet28_21" localSheetId="26">'3-9存货汇总'!$D$10</definedName>
    <definedName name="sheet28_22" localSheetId="26">'3-9存货汇总'!$E$10</definedName>
    <definedName name="sheet28_23" localSheetId="26">'3-9存货汇总'!$F$10</definedName>
    <definedName name="sheet28_24" localSheetId="26">'3-9存货汇总'!$G$10</definedName>
    <definedName name="sheet28_25" localSheetId="26">'3-9存货汇总'!$C$11</definedName>
    <definedName name="sheet28_26" localSheetId="26">'3-9存货汇总'!$D$11</definedName>
    <definedName name="sheet28_27" localSheetId="26">'3-9存货汇总'!$E$11</definedName>
    <definedName name="sheet28_28" localSheetId="26">'3-9存货汇总'!$F$11</definedName>
    <definedName name="sheet28_29" localSheetId="26">'3-9存货汇总'!$G$11</definedName>
    <definedName name="sheet28_3" localSheetId="26">'3-9存货汇总'!$A$3</definedName>
    <definedName name="sheet28_30" localSheetId="26">'3-9存货汇总'!$C$12</definedName>
    <definedName name="sheet28_31" localSheetId="26">'3-9存货汇总'!$D$12</definedName>
    <definedName name="sheet28_32" localSheetId="26">'3-9存货汇总'!$E$12</definedName>
    <definedName name="sheet28_33" localSheetId="26">'3-9存货汇总'!$F$12</definedName>
    <definedName name="sheet28_34" localSheetId="26">'3-9存货汇总'!$G$12</definedName>
    <definedName name="sheet28_35" localSheetId="26">'3-9存货汇总'!$C$13</definedName>
    <definedName name="sheet28_36" localSheetId="26">'3-9存货汇总'!$D$13</definedName>
    <definedName name="sheet28_37" localSheetId="26">'3-9存货汇总'!$E$13</definedName>
    <definedName name="sheet28_38" localSheetId="26">'3-9存货汇总'!$F$13</definedName>
    <definedName name="sheet28_39" localSheetId="26">'3-9存货汇总'!$G$13</definedName>
    <definedName name="sheet28_4" localSheetId="26">'3-9存货汇总'!$A$5</definedName>
    <definedName name="sheet28_40" localSheetId="26">'3-9存货汇总'!$C$14</definedName>
    <definedName name="sheet28_41" localSheetId="26">'3-9存货汇总'!$D$14</definedName>
    <definedName name="sheet28_42" localSheetId="26">'3-9存货汇总'!$E$14</definedName>
    <definedName name="sheet28_43" localSheetId="26">'3-9存货汇总'!$F$14</definedName>
    <definedName name="sheet28_44" localSheetId="26">'3-9存货汇总'!$G$14</definedName>
    <definedName name="sheet28_45" localSheetId="26">'3-9存货汇总'!$C$15</definedName>
    <definedName name="sheet28_46" localSheetId="26">'3-9存货汇总'!$D$15</definedName>
    <definedName name="sheet28_47" localSheetId="26">'3-9存货汇总'!$E$15</definedName>
    <definedName name="sheet28_48" localSheetId="26">'3-9存货汇总'!$F$15</definedName>
    <definedName name="sheet28_49" localSheetId="26">'3-9存货汇总'!$G$15</definedName>
    <definedName name="sheet28_5" localSheetId="26">'3-9存货汇总'!$C$7</definedName>
    <definedName name="sheet28_50" localSheetId="26">'3-9存货汇总'!$C$16</definedName>
    <definedName name="sheet28_51" localSheetId="26">'3-9存货汇总'!$D$16</definedName>
    <definedName name="sheet28_52" localSheetId="26">'3-9存货汇总'!$E$16</definedName>
    <definedName name="sheet28_53" localSheetId="26">'3-9存货汇总'!$F$16</definedName>
    <definedName name="sheet28_54" localSheetId="26">'3-9存货汇总'!$G$16</definedName>
    <definedName name="sheet28_55" localSheetId="26">'3-9存货汇总'!$C$17</definedName>
    <definedName name="sheet28_56" localSheetId="26">'3-9存货汇总'!$D$17</definedName>
    <definedName name="sheet28_57" localSheetId="26">'3-9存货汇总'!$E$17</definedName>
    <definedName name="sheet28_58" localSheetId="26">'3-9存货汇总'!$F$17</definedName>
    <definedName name="sheet28_59" localSheetId="26">'3-9存货汇总'!$G$17</definedName>
    <definedName name="sheet28_6" localSheetId="26">'3-9存货汇总'!$D$7</definedName>
    <definedName name="sheet28_60" localSheetId="26">'3-9存货汇总'!$C$18</definedName>
    <definedName name="sheet28_61" localSheetId="26">'3-9存货汇总'!$E$18</definedName>
    <definedName name="sheet28_62" localSheetId="26">'3-9存货汇总'!$D$18</definedName>
    <definedName name="sheet28_63" localSheetId="26">'3-9存货汇总'!$F$18</definedName>
    <definedName name="sheet28_64" localSheetId="26">'3-9存货汇总'!$G$18</definedName>
    <definedName name="sheet28_65" localSheetId="26">'3-9存货汇总'!$C$24</definedName>
    <definedName name="sheet28_66" localSheetId="26">'3-9存货汇总'!$C$25</definedName>
    <definedName name="sheet28_67" localSheetId="26">'3-9存货汇总'!$D$24</definedName>
    <definedName name="sheet28_68" localSheetId="26">'3-9存货汇总'!$D$25</definedName>
    <definedName name="sheet28_69" localSheetId="26">'3-9存货汇总'!$E$24</definedName>
    <definedName name="sheet28_7" localSheetId="26">'3-9存货汇总'!$E$7</definedName>
    <definedName name="sheet28_70" localSheetId="26">'3-9存货汇总'!$E$25</definedName>
    <definedName name="sheet28_71" localSheetId="26">'3-9存货汇总'!$F$25</definedName>
    <definedName name="sheet28_72" localSheetId="26">'3-9存货汇总'!$G$25</definedName>
    <definedName name="sheet28_73" localSheetId="26">'3-9存货汇总'!$C$26</definedName>
    <definedName name="sheet28_74" localSheetId="26">'3-9存货汇总'!$F$27</definedName>
    <definedName name="sheet28_75" localSheetId="26">'3-9存货汇总'!$D$27</definedName>
    <definedName name="sheet28_76" localSheetId="26">'3-9存货汇总'!$G$27</definedName>
    <definedName name="sheet28_77" localSheetId="26">'3-9存货汇总'!$E$28</definedName>
    <definedName name="sheet28_8" localSheetId="26">'3-9存货汇总'!$F$7</definedName>
    <definedName name="sheet28_9" localSheetId="26">'3-9存货汇总'!$G$7</definedName>
    <definedName name="sheet29_1" localSheetId="27">'3-9-1材料采购（在途物资）'!$A$2</definedName>
    <definedName name="sheet29_10" localSheetId="27">'3-9-1材料采购（在途物资）'!$A$3</definedName>
    <definedName name="sheet29_11" localSheetId="27">'3-9-1材料采购（在途物资）'!$A$5</definedName>
    <definedName name="sheet29_18" localSheetId="27">'3-9-1材料采购（在途物资）'!$E$25</definedName>
    <definedName name="sheet29_19" localSheetId="27">'3-9-1材料采购（在途物资）'!$D$25</definedName>
    <definedName name="sheet29_2" localSheetId="27">'3-9-1材料采购（在途物资）'!$L$2</definedName>
    <definedName name="sheet29_20" localSheetId="27">'3-9-1材料采购（在途物资）'!$F$25</definedName>
    <definedName name="sheet29_21" localSheetId="27">'3-9-1材料采购（在途物资）'!$I$25</definedName>
    <definedName name="sheet29_22" localSheetId="27">'3-9-1材料采购（在途物资）'!$H$25</definedName>
    <definedName name="sheet29_23" localSheetId="27">'3-9-1材料采购（在途物资）'!$J$25</definedName>
    <definedName name="sheet29_25" localSheetId="27">'3-9-1材料采购（在途物资）'!$G$25</definedName>
    <definedName name="sheet29_26" localSheetId="27">'3-9-1材料采购（在途物资）'!$A$29</definedName>
    <definedName name="sheet29_27" localSheetId="27">'3-9-1材料采购（在途物资）'!$J$29</definedName>
    <definedName name="sheet29_28" localSheetId="27">'3-9-1材料采购（在途物资）'!$A$30</definedName>
    <definedName name="sheet29_29" localSheetId="27">'3-9-1材料采购（在途物资）'!$D$28</definedName>
    <definedName name="sheet29_3" localSheetId="27">'3-9-1材料采购（在途物资）'!$F$26</definedName>
    <definedName name="sheet29_30" localSheetId="27">'3-9-1材料采购（在途物资）'!$E$28</definedName>
    <definedName name="sheet29_31" localSheetId="27">'3-9-1材料采购（在途物资）'!$G$28</definedName>
    <definedName name="sheet29_32" localSheetId="27">'3-9-1材料采购（在途物资）'!$H$28</definedName>
    <definedName name="sheet29_33" localSheetId="27">'3-9-1材料采购（在途物资）'!$I$28</definedName>
    <definedName name="sheet29_35" localSheetId="27">'3-9-1材料采购（在途物资）'!$K$28</definedName>
    <definedName name="sheet29_4" localSheetId="27">'3-9-1材料采购（在途物资）'!$J$26</definedName>
    <definedName name="sheet29_5" localSheetId="27">'3-9-1材料采购（在途物资）'!$F$27</definedName>
    <definedName name="sheet29_6" localSheetId="27">'3-9-1材料采购（在途物资）'!$J$27</definedName>
    <definedName name="sheet29_7" localSheetId="27">'3-9-1材料采购（在途物资）'!$F$28</definedName>
    <definedName name="sheet29_8" localSheetId="27">'3-9-1材料采购（在途物资）'!$J$28</definedName>
    <definedName name="sheet29_9" localSheetId="27">'3-9-1材料采购（在途物资）'!$G$26</definedName>
    <definedName name="sheet3_1" localSheetId="3">申报表封面!$A$10</definedName>
    <definedName name="sheet3_2" localSheetId="3">申报表封面!$C$13</definedName>
    <definedName name="sheet30_1" localSheetId="28">'3-9-2原材料'!$A$2</definedName>
    <definedName name="sheet30_10" localSheetId="28">'3-9-2原材料'!$A$3</definedName>
    <definedName name="sheet30_11" localSheetId="28">'3-9-2原材料'!$A$5</definedName>
    <definedName name="sheet30_18" localSheetId="28">'3-9-2原材料'!$F$24</definedName>
    <definedName name="sheet30_19" localSheetId="28">'3-9-2原材料'!$E$24</definedName>
    <definedName name="sheet30_2" localSheetId="28">'3-9-2原材料'!$O$2</definedName>
    <definedName name="sheet30_20" localSheetId="28">'3-9-2原材料'!$G$24</definedName>
    <definedName name="sheet30_21" localSheetId="28">'3-9-2原材料'!$L$24</definedName>
    <definedName name="sheet30_22" localSheetId="28">'3-9-2原材料'!$K$24</definedName>
    <definedName name="sheet30_23" localSheetId="28">'3-9-2原材料'!$M$24</definedName>
    <definedName name="sheet30_25" localSheetId="28">'3-9-2原材料'!$H$24</definedName>
    <definedName name="sheet30_26" localSheetId="28">'3-9-2原材料'!$A$28</definedName>
    <definedName name="sheet30_27" localSheetId="28">'3-9-2原材料'!$M$28</definedName>
    <definedName name="sheet30_28" localSheetId="28">'3-9-2原材料'!$A$29</definedName>
    <definedName name="sheet30_29" localSheetId="28">'3-9-2原材料'!$E$27</definedName>
    <definedName name="sheet30_3" localSheetId="28">'3-9-2原材料'!$G$25</definedName>
    <definedName name="sheet30_30" localSheetId="28">'3-9-2原材料'!$F$27</definedName>
    <definedName name="sheet30_31" localSheetId="28">'3-9-2原材料'!$H$27</definedName>
    <definedName name="sheet30_33" localSheetId="28">'3-9-2原材料'!$J$27</definedName>
    <definedName name="sheet30_34" localSheetId="28">'3-9-2原材料'!$K$27</definedName>
    <definedName name="sheet30_35" localSheetId="28">'3-9-2原材料'!$L$27</definedName>
    <definedName name="sheet30_37" localSheetId="28">'3-9-2原材料'!$N$27</definedName>
    <definedName name="sheet30_4" localSheetId="28">'3-9-2原材料'!$M$25</definedName>
    <definedName name="sheet30_5" localSheetId="28">'3-9-2原材料'!$G$26</definedName>
    <definedName name="sheet30_6" localSheetId="28">'3-9-2原材料'!$M$26</definedName>
    <definedName name="sheet30_7" localSheetId="28">'3-9-2原材料'!$G$27</definedName>
    <definedName name="sheet30_8" localSheetId="28">'3-9-2原材料'!$M$27</definedName>
    <definedName name="sheet30_9" localSheetId="28">'3-9-2原材料'!$H$25</definedName>
    <definedName name="sheet31_1" localSheetId="29">'3-9-3在库周转材料'!$A$2</definedName>
    <definedName name="sheet31_10" localSheetId="29">'3-9-3在库周转材料'!$A$3</definedName>
    <definedName name="sheet31_11" localSheetId="29">'3-9-3在库周转材料'!$A$5</definedName>
    <definedName name="sheet31_18" localSheetId="29">'3-9-3在库周转材料'!$F$25</definedName>
    <definedName name="sheet31_19" localSheetId="29">'3-9-3在库周转材料'!$E$25</definedName>
    <definedName name="sheet31_2" localSheetId="29">'3-9-3在库周转材料'!$O$2</definedName>
    <definedName name="sheet31_20" localSheetId="29">'3-9-3在库周转材料'!$G$25</definedName>
    <definedName name="sheet31_21" localSheetId="29">'3-9-3在库周转材料'!$L$25</definedName>
    <definedName name="sheet31_22" localSheetId="29">'3-9-3在库周转材料'!$K$25</definedName>
    <definedName name="sheet31_23" localSheetId="29">'3-9-3在库周转材料'!$M$25</definedName>
    <definedName name="sheet31_25" localSheetId="29">'3-9-3在库周转材料'!$H$25</definedName>
    <definedName name="sheet31_26" localSheetId="29">'3-9-3在库周转材料'!$A$29</definedName>
    <definedName name="sheet31_27" localSheetId="29">'3-9-3在库周转材料'!$M$29</definedName>
    <definedName name="sheet31_28" localSheetId="29">'3-9-3在库周转材料'!$A$30</definedName>
    <definedName name="sheet31_29" localSheetId="29">'3-9-3在库周转材料'!$E$28</definedName>
    <definedName name="sheet31_3" localSheetId="29">'3-9-3在库周转材料'!$G$26</definedName>
    <definedName name="sheet31_30" localSheetId="29">'3-9-3在库周转材料'!$F$28</definedName>
    <definedName name="sheet31_31" localSheetId="29">'3-9-3在库周转材料'!$H$28</definedName>
    <definedName name="sheet31_33" localSheetId="29">'3-9-3在库周转材料'!$J$28</definedName>
    <definedName name="sheet31_34" localSheetId="29">'3-9-3在库周转材料'!$K$28</definedName>
    <definedName name="sheet31_35" localSheetId="29">'3-9-3在库周转材料'!$L$28</definedName>
    <definedName name="sheet31_37" localSheetId="29">'3-9-3在库周转材料'!$N$28</definedName>
    <definedName name="sheet31_4" localSheetId="29">'3-9-3在库周转材料'!$M$26</definedName>
    <definedName name="sheet31_5" localSheetId="29">'3-9-3在库周转材料'!$G$27</definedName>
    <definedName name="sheet31_6" localSheetId="29">'3-9-3在库周转材料'!$M$27</definedName>
    <definedName name="sheet31_7" localSheetId="29">'3-9-3在库周转材料'!$G$28</definedName>
    <definedName name="sheet31_8" localSheetId="29">'3-9-3在库周转材料'!$M$28</definedName>
    <definedName name="sheet31_9" localSheetId="29">'3-9-3在库周转材料'!$H$26</definedName>
    <definedName name="sheet32_1" localSheetId="30">'3-9-4委托加工物资'!$A$2</definedName>
    <definedName name="sheet32_10" localSheetId="30">'3-9-4委托加工物资'!$A$3</definedName>
    <definedName name="sheet32_11" localSheetId="30">'3-9-4委托加工物资'!$A$5</definedName>
    <definedName name="sheet32_18" localSheetId="30">'3-9-4委托加工物资'!$F$25</definedName>
    <definedName name="sheet32_19" localSheetId="30">'3-9-4委托加工物资'!$E$25</definedName>
    <definedName name="sheet32_2" localSheetId="30">'3-9-4委托加工物资'!$M$2</definedName>
    <definedName name="sheet32_20" localSheetId="30">'3-9-4委托加工物资'!$G$25</definedName>
    <definedName name="sheet32_21" localSheetId="30">'3-9-4委托加工物资'!$J$25</definedName>
    <definedName name="sheet32_22" localSheetId="30">'3-9-4委托加工物资'!$I$25</definedName>
    <definedName name="sheet32_23" localSheetId="30">'3-9-4委托加工物资'!$K$25</definedName>
    <definedName name="sheet32_25" localSheetId="30">'3-9-4委托加工物资'!$H$25</definedName>
    <definedName name="sheet32_26" localSheetId="30">'3-9-4委托加工物资'!$A$29</definedName>
    <definedName name="sheet32_27" localSheetId="30">'3-9-4委托加工物资'!$K$29</definedName>
    <definedName name="sheet32_28" localSheetId="30">'3-9-4委托加工物资'!$A$30</definedName>
    <definedName name="sheet32_29" localSheetId="30">'3-9-4委托加工物资'!$E$28</definedName>
    <definedName name="sheet32_3" localSheetId="30">'3-9-4委托加工物资'!$G$26</definedName>
    <definedName name="sheet32_30" localSheetId="30">'3-9-4委托加工物资'!$F$28</definedName>
    <definedName name="sheet32_31" localSheetId="30">'3-9-4委托加工物资'!$H$28</definedName>
    <definedName name="sheet32_32" localSheetId="30">'3-9-4委托加工物资'!$I$28</definedName>
    <definedName name="sheet32_33" localSheetId="30">'3-9-4委托加工物资'!$J$28</definedName>
    <definedName name="sheet32_35" localSheetId="30">'3-9-4委托加工物资'!$L$28</definedName>
    <definedName name="sheet32_4" localSheetId="30">'3-9-4委托加工物资'!$K$26</definedName>
    <definedName name="sheet32_5" localSheetId="30">'3-9-4委托加工物资'!$G$27</definedName>
    <definedName name="sheet32_6" localSheetId="30">'3-9-4委托加工物资'!$K$27</definedName>
    <definedName name="sheet32_7" localSheetId="30">'3-9-4委托加工物资'!$G$28</definedName>
    <definedName name="sheet32_8" localSheetId="30">'3-9-4委托加工物资'!$K$28</definedName>
    <definedName name="sheet32_9" localSheetId="30">'3-9-4委托加工物资'!$H$26</definedName>
    <definedName name="sheet33_1" localSheetId="31">'3-9-5产成品（库存商品）'!$A$2</definedName>
    <definedName name="sheet33_10" localSheetId="31">'3-9-5产成品（库存商品）'!$A$3</definedName>
    <definedName name="sheet33_11" localSheetId="31">'3-9-5产成品（库存商品）'!$A$5</definedName>
    <definedName name="sheet33_18" localSheetId="31">'3-9-5产成品（库存商品）'!$H$25</definedName>
    <definedName name="sheet33_19" localSheetId="31">'3-9-5产成品（库存商品）'!$G$25</definedName>
    <definedName name="sheet33_2" localSheetId="31">'3-9-5产成品（库存商品）'!$O$2</definedName>
    <definedName name="sheet33_20" localSheetId="31">'3-9-5产成品（库存商品）'!$I$25</definedName>
    <definedName name="sheet33_21" localSheetId="31">'3-9-5产成品（库存商品）'!$L$25</definedName>
    <definedName name="sheet33_22" localSheetId="31">'3-9-5产成品（库存商品）'!$K$25</definedName>
    <definedName name="sheet33_23" localSheetId="31">'3-9-5产成品（库存商品）'!$M$25</definedName>
    <definedName name="sheet33_25" localSheetId="31">'3-9-5产成品（库存商品）'!$J$25</definedName>
    <definedName name="sheet33_26" localSheetId="31">'3-9-5产成品（库存商品）'!$A$29</definedName>
    <definedName name="sheet33_27" localSheetId="31">'3-9-5产成品（库存商品）'!$M$29</definedName>
    <definedName name="sheet33_28" localSheetId="31">'3-9-5产成品（库存商品）'!$A$30</definedName>
    <definedName name="sheet33_29" localSheetId="31">'3-9-5产成品（库存商品）'!$G$28</definedName>
    <definedName name="sheet33_3" localSheetId="31">'3-9-5产成品（库存商品）'!$I$26</definedName>
    <definedName name="sheet33_30" localSheetId="31">'3-9-5产成品（库存商品）'!$H$28</definedName>
    <definedName name="sheet33_31" localSheetId="31">'3-9-5产成品（库存商品）'!$J$28</definedName>
    <definedName name="sheet33_32" localSheetId="31">'3-9-5产成品（库存商品）'!$K$28</definedName>
    <definedName name="sheet33_33" localSheetId="31">'3-9-5产成品（库存商品）'!$L$28</definedName>
    <definedName name="sheet33_35" localSheetId="31">'3-9-5产成品（库存商品）'!$N$28</definedName>
    <definedName name="sheet33_4" localSheetId="31">'3-9-5产成品（库存商品）'!$M$26</definedName>
    <definedName name="sheet33_5" localSheetId="31">'3-9-5产成品（库存商品）'!$I$27</definedName>
    <definedName name="sheet33_6" localSheetId="31">'3-9-5产成品（库存商品）'!$M$27</definedName>
    <definedName name="sheet33_7" localSheetId="31">'3-9-5产成品（库存商品）'!$I$28</definedName>
    <definedName name="sheet33_8" localSheetId="31">'3-9-5产成品（库存商品）'!$M$28</definedName>
    <definedName name="sheet33_9" localSheetId="31">'3-9-5产成品（库存商品）'!$J$26</definedName>
    <definedName name="sheet34_1" localSheetId="32">'3-9-6在产品（自制半成品）'!$A$2</definedName>
    <definedName name="sheet34_10" localSheetId="32">'3-9-6在产品（自制半成品）'!$A$3</definedName>
    <definedName name="sheet34_11" localSheetId="32">'3-9-6在产品（自制半成品）'!$A$5</definedName>
    <definedName name="sheet34_18" localSheetId="32">'3-9-6在产品（自制半成品）'!$E$25</definedName>
    <definedName name="sheet34_19" localSheetId="32">'3-9-6在产品（自制半成品）'!$D$25</definedName>
    <definedName name="sheet34_2" localSheetId="32">'3-9-6在产品（自制半成品）'!$M$2</definedName>
    <definedName name="sheet34_20" localSheetId="32">'3-9-6在产品（自制半成品）'!$F$25</definedName>
    <definedName name="sheet34_21" localSheetId="32">'3-9-6在产品（自制半成品）'!$J$25</definedName>
    <definedName name="sheet34_22" localSheetId="32">'3-9-6在产品（自制半成品）'!$I$25</definedName>
    <definedName name="sheet34_23" localSheetId="32">'3-9-6在产品（自制半成品）'!$K$25</definedName>
    <definedName name="sheet34_25" localSheetId="32">'3-9-6在产品（自制半成品）'!$G$25</definedName>
    <definedName name="sheet34_26" localSheetId="32">'3-9-6在产品（自制半成品）'!$A$29</definedName>
    <definedName name="sheet34_27" localSheetId="32">'3-9-6在产品（自制半成品）'!$K$29</definedName>
    <definedName name="sheet34_28" localSheetId="32">'3-9-6在产品（自制半成品）'!$A$30</definedName>
    <definedName name="sheet34_29" localSheetId="32">'3-9-6在产品（自制半成品）'!$D$28</definedName>
    <definedName name="sheet34_3" localSheetId="32">'3-9-6在产品（自制半成品）'!$F$26</definedName>
    <definedName name="sheet34_30" localSheetId="32">'3-9-6在产品（自制半成品）'!$E$28</definedName>
    <definedName name="sheet34_31" localSheetId="32">'3-9-6在产品（自制半成品）'!$G$28</definedName>
    <definedName name="sheet34_32" localSheetId="32">'3-9-6在产品（自制半成品）'!$I$28</definedName>
    <definedName name="sheet34_33" localSheetId="32">'3-9-6在产品（自制半成品）'!$J$28</definedName>
    <definedName name="sheet34_35" localSheetId="32">'3-9-6在产品（自制半成品）'!$L$28</definedName>
    <definedName name="sheet34_4" localSheetId="32">'3-9-6在产品（自制半成品）'!$K$26</definedName>
    <definedName name="sheet34_5" localSheetId="32">'3-9-6在产品（自制半成品）'!$F$27</definedName>
    <definedName name="sheet34_6" localSheetId="32">'3-9-6在产品（自制半成品）'!$K$27</definedName>
    <definedName name="sheet34_7" localSheetId="32">'3-9-6在产品（自制半成品）'!$F$28</definedName>
    <definedName name="sheet34_8" localSheetId="32">'3-9-6在产品（自制半成品）'!$K$28</definedName>
    <definedName name="sheet34_9" localSheetId="32">'3-9-6在产品（自制半成品）'!$G$26</definedName>
    <definedName name="sheet35_1" localSheetId="33">'3-9-7发出商品'!$A$2</definedName>
    <definedName name="sheet35_10" localSheetId="33">'3-9-7发出商品'!$A$3</definedName>
    <definedName name="sheet35_11" localSheetId="33">'3-9-7发出商品'!$A$5</definedName>
    <definedName name="sheet35_18" localSheetId="33">'3-9-7发出商品'!$F$25</definedName>
    <definedName name="sheet35_19" localSheetId="33">'3-9-7发出商品'!$E$25</definedName>
    <definedName name="sheet35_2" localSheetId="33">'3-9-7发出商品'!$M$2</definedName>
    <definedName name="sheet35_20" localSheetId="33">'3-9-7发出商品'!$G$25</definedName>
    <definedName name="sheet35_21" localSheetId="33">'3-9-7发出商品'!$J$25</definedName>
    <definedName name="sheet35_22" localSheetId="33">'3-9-7发出商品'!$I$25</definedName>
    <definedName name="sheet35_23" localSheetId="33">'3-9-7发出商品'!$K$25</definedName>
    <definedName name="sheet35_25" localSheetId="33">'3-9-7发出商品'!$H$25</definedName>
    <definedName name="sheet35_26" localSheetId="33">'3-9-7发出商品'!$A$29</definedName>
    <definedName name="sheet35_27" localSheetId="33">'3-9-7发出商品'!$K$29</definedName>
    <definedName name="sheet35_28" localSheetId="33">'3-9-7发出商品'!$A$30</definedName>
    <definedName name="sheet35_29" localSheetId="33">'3-9-7发出商品'!$E$28</definedName>
    <definedName name="sheet35_3" localSheetId="33">'3-9-7发出商品'!$G$26</definedName>
    <definedName name="sheet35_30" localSheetId="33">'3-9-7发出商品'!$F$28</definedName>
    <definedName name="sheet35_31" localSheetId="33">'3-9-7发出商品'!$H$28</definedName>
    <definedName name="sheet35_32" localSheetId="33">'3-9-7发出商品'!$I$28</definedName>
    <definedName name="sheet35_33" localSheetId="33">'3-9-7发出商品'!$J$28</definedName>
    <definedName name="sheet35_35" localSheetId="33">'3-9-7发出商品'!$L$28</definedName>
    <definedName name="sheet35_4" localSheetId="33">'3-9-7发出商品'!$K$26</definedName>
    <definedName name="sheet35_5" localSheetId="33">'3-9-7发出商品'!$G$27</definedName>
    <definedName name="sheet35_6" localSheetId="33">'3-9-7发出商品'!$K$27</definedName>
    <definedName name="sheet35_7" localSheetId="33">'3-9-7发出商品'!$G$28</definedName>
    <definedName name="sheet35_8" localSheetId="33">'3-9-7发出商品'!$K$28</definedName>
    <definedName name="sheet35_9" localSheetId="33">'3-9-7发出商品'!$H$26</definedName>
    <definedName name="sheet36_1" localSheetId="34">'3-9-8在用周转材料'!$A$2</definedName>
    <definedName name="sheet36_10" localSheetId="34">'3-9-8在用周转材料'!$A$3</definedName>
    <definedName name="sheet36_11" localSheetId="34">'3-9-8在用周转材料'!$A$5</definedName>
    <definedName name="sheet36_15" localSheetId="34">'3-9-8在用周转材料'!$J$25</definedName>
    <definedName name="sheet36_16" localSheetId="34">'3-9-8在用周转材料'!$K$25</definedName>
    <definedName name="sheet36_17" localSheetId="34">'3-9-8在用周转材料'!$L$25</definedName>
    <definedName name="sheet36_19" localSheetId="34">'3-9-8在用周转材料'!$G$25</definedName>
    <definedName name="sheet36_2" localSheetId="34">'3-9-8在用周转材料'!$N$2</definedName>
    <definedName name="sheet36_21" localSheetId="34">'3-9-8在用周转材料'!$H$25</definedName>
    <definedName name="sheet36_22" localSheetId="34">'3-9-8在用周转材料'!$A$29</definedName>
    <definedName name="sheet36_23" localSheetId="34">'3-9-8在用周转材料'!$L$29</definedName>
    <definedName name="sheet36_24" localSheetId="34">'3-9-8在用周转材料'!$A$30</definedName>
    <definedName name="sheet36_26" localSheetId="34">'3-9-8在用周转材料'!$E$28</definedName>
    <definedName name="sheet36_28" localSheetId="34">'3-9-8在用周转材料'!$F$28</definedName>
    <definedName name="sheet36_29" localSheetId="34">'3-9-8在用周转材料'!$H$28</definedName>
    <definedName name="sheet36_3" localSheetId="34">'3-9-8在用周转材料'!$G$26</definedName>
    <definedName name="sheet36_31" localSheetId="34">'3-9-8在用周转材料'!$I$28</definedName>
    <definedName name="sheet36_32" localSheetId="34">'3-9-8在用周转材料'!$J$28</definedName>
    <definedName name="sheet36_33" localSheetId="34">'3-9-8在用周转材料'!$K$28</definedName>
    <definedName name="sheet36_35" localSheetId="34">'3-9-8在用周转材料'!$M$28</definedName>
    <definedName name="sheet36_4" localSheetId="34">'3-9-8在用周转材料'!$L$26</definedName>
    <definedName name="sheet36_5" localSheetId="34">'3-9-8在用周转材料'!$G$27</definedName>
    <definedName name="sheet36_6" localSheetId="34">'3-9-8在用周转材料'!$L$27</definedName>
    <definedName name="sheet36_7" localSheetId="34">'3-9-8在用周转材料'!$G$28</definedName>
    <definedName name="sheet36_8" localSheetId="34">'3-9-8在用周转材料'!$L$28</definedName>
    <definedName name="sheet36_9" localSheetId="34">'3-9-8在用周转材料'!$H$26</definedName>
    <definedName name="sheet37_1" localSheetId="35">'3-9-9开发产品'!$A$2</definedName>
    <definedName name="sheet37_10" localSheetId="35">'3-9-9开发产品'!$V$28</definedName>
    <definedName name="sheet37_11" localSheetId="35">'3-9-9开发产品'!$A$3</definedName>
    <definedName name="sheet37_12" localSheetId="35">'3-9-9开发产品'!$A$5</definedName>
    <definedName name="sheet37_16" localSheetId="35">'3-9-9开发产品'!$U$25</definedName>
    <definedName name="sheet37_17" localSheetId="35">'3-9-9开发产品'!$T$25</definedName>
    <definedName name="sheet37_18" localSheetId="35">'3-9-9开发产品'!$V$25</definedName>
    <definedName name="sheet37_19" localSheetId="35">'3-9-9开发产品'!$V$26</definedName>
    <definedName name="sheet37_2" localSheetId="35">'3-9-9开发产品'!$Y$2</definedName>
    <definedName name="sheet37_21" localSheetId="35">'3-9-9开发产品'!$W$25</definedName>
    <definedName name="sheet37_22" localSheetId="35">'3-9-9开发产品'!$A$29</definedName>
    <definedName name="sheet37_23" localSheetId="35">'3-9-9开发产品'!$W$29</definedName>
    <definedName name="sheet37_24" localSheetId="35">'3-9-9开发产品'!$A$30</definedName>
    <definedName name="sheet37_26" localSheetId="35">'3-9-9开发产品'!$N$28</definedName>
    <definedName name="sheet37_28" localSheetId="35">'3-9-9开发产品'!$O$28</definedName>
    <definedName name="sheet37_3" localSheetId="35">'3-9-9开发产品'!$T$26</definedName>
    <definedName name="sheet37_30" localSheetId="35">'3-9-9开发产品'!$P$28</definedName>
    <definedName name="sheet37_32" localSheetId="35">'3-9-9开发产品'!$Q$28</definedName>
    <definedName name="sheet37_34" localSheetId="35">'3-9-9开发产品'!$R$28</definedName>
    <definedName name="sheet37_36" localSheetId="35">'3-9-9开发产品'!$S$28</definedName>
    <definedName name="sheet37_37" localSheetId="35">'3-9-9开发产品'!$U$28</definedName>
    <definedName name="sheet37_39" localSheetId="35">'3-9-9开发产品'!$X$28</definedName>
    <definedName name="sheet37_4" localSheetId="35">'3-9-9开发产品'!$W$26</definedName>
    <definedName name="sheet37_5" localSheetId="35">'3-9-9开发产品'!$T$27</definedName>
    <definedName name="sheet37_6" localSheetId="35">'3-9-9开发产品'!$W$27</definedName>
    <definedName name="sheet37_7" localSheetId="35">'3-9-9开发产品'!$T$28</definedName>
    <definedName name="sheet37_8" localSheetId="35">'3-9-9开发产品'!$W$28</definedName>
    <definedName name="sheet37_9" localSheetId="35">'3-9-9开发产品'!$U$26</definedName>
    <definedName name="sheet38_1" localSheetId="36">'3-9-10开发成本'!$A$2</definedName>
    <definedName name="sheet38_10" localSheetId="36">'3-9-10开发成本'!$W$27</definedName>
    <definedName name="sheet38_11" localSheetId="36">'3-9-10开发成本'!$A$3</definedName>
    <definedName name="sheet38_12" localSheetId="36">'3-9-10开发成本'!$A$5</definedName>
    <definedName name="sheet38_16" localSheetId="36">'3-9-10开发成本'!$V$24</definedName>
    <definedName name="sheet38_17" localSheetId="36">'3-9-10开发成本'!$U$24</definedName>
    <definedName name="sheet38_18" localSheetId="36">'3-9-10开发成本'!$W$24</definedName>
    <definedName name="sheet38_19" localSheetId="36">'3-9-10开发成本'!$W$25</definedName>
    <definedName name="sheet38_2" localSheetId="36">'3-9-10开发成本'!$Z$2</definedName>
    <definedName name="sheet38_21" localSheetId="36">'3-9-10开发成本'!$X$24</definedName>
    <definedName name="sheet38_22" localSheetId="36">'3-9-10开发成本'!$W$26</definedName>
    <definedName name="sheet38_23" localSheetId="36">'3-9-10开发成本'!$A$28</definedName>
    <definedName name="sheet38_24" localSheetId="36">'3-9-10开发成本'!$X$28</definedName>
    <definedName name="sheet38_25" localSheetId="36">'3-9-10开发成本'!$A$29</definedName>
    <definedName name="sheet38_27" localSheetId="36">'3-9-10开发成本'!$O$27</definedName>
    <definedName name="sheet38_29" localSheetId="36">'3-9-10开发成本'!$P$27</definedName>
    <definedName name="sheet38_3" localSheetId="36">'3-9-10开发成本'!$U$25</definedName>
    <definedName name="sheet38_31" localSheetId="36">'3-9-10开发成本'!$Q$27</definedName>
    <definedName name="sheet38_33" localSheetId="36">'3-9-10开发成本'!$R$27</definedName>
    <definedName name="sheet38_35" localSheetId="36">'3-9-10开发成本'!$S$27</definedName>
    <definedName name="sheet38_37" localSheetId="36">'3-9-10开发成本'!$T$27</definedName>
    <definedName name="sheet38_38" localSheetId="36">'3-9-10开发成本'!$V$27</definedName>
    <definedName name="sheet38_4" localSheetId="36">'3-9-10开发成本'!$X$25</definedName>
    <definedName name="sheet38_40" localSheetId="36">'3-9-10开发成本'!$Y$27</definedName>
    <definedName name="sheet38_5" localSheetId="36">'3-9-10开发成本'!$U$26</definedName>
    <definedName name="sheet38_6" localSheetId="36">'3-9-10开发成本'!$X$26</definedName>
    <definedName name="sheet38_7" localSheetId="36">'3-9-10开发成本'!$U$27</definedName>
    <definedName name="sheet38_8" localSheetId="36">'3-9-10开发成本'!$X$27</definedName>
    <definedName name="sheet38_9" localSheetId="36">'3-9-10开发成本'!$V$25</definedName>
    <definedName name="sheet39_1" localSheetId="37">'3-9-11消耗性生物资产'!$I$26</definedName>
    <definedName name="sheet39_13" localSheetId="37">'3-9-11消耗性生物资产'!$H$25</definedName>
    <definedName name="sheet39_14" localSheetId="37">'3-9-11消耗性生物资产'!$G$25</definedName>
    <definedName name="sheet39_15" localSheetId="37">'3-9-11消耗性生物资产'!$I$25</definedName>
    <definedName name="sheet39_16" localSheetId="37">'3-9-11消耗性生物资产'!$L$25</definedName>
    <definedName name="sheet39_17" localSheetId="37">'3-9-11消耗性生物资产'!$K$25</definedName>
    <definedName name="sheet39_18" localSheetId="37">'3-9-11消耗性生物资产'!$M$25</definedName>
    <definedName name="sheet39_2" localSheetId="37">'3-9-11消耗性生物资产'!$J$26</definedName>
    <definedName name="sheet39_20" localSheetId="37">'3-9-11消耗性生物资产'!$J$25</definedName>
    <definedName name="sheet39_21" localSheetId="37">'3-9-11消耗性生物资产'!$M$26</definedName>
    <definedName name="sheet39_22" localSheetId="37">'3-9-11消耗性生物资产'!$I$27</definedName>
    <definedName name="sheet39_23" localSheetId="37">'3-9-11消耗性生物资产'!$A$29</definedName>
    <definedName name="sheet39_24" localSheetId="37">'3-9-11消耗性生物资产'!$M$29</definedName>
    <definedName name="sheet39_25" localSheetId="37">'3-9-11消耗性生物资产'!$A$30</definedName>
    <definedName name="sheet39_27" localSheetId="37">'3-9-11消耗性生物资产'!$E$28</definedName>
    <definedName name="sheet39_28" localSheetId="37">'3-9-11消耗性生物资产'!$G$28</definedName>
    <definedName name="sheet39_29" localSheetId="37">'3-9-11消耗性生物资产'!$H$28</definedName>
    <definedName name="sheet39_3" localSheetId="37">'3-9-11消耗性生物资产'!$M$28</definedName>
    <definedName name="sheet39_30" localSheetId="37">'3-9-11消耗性生物资产'!$J$28</definedName>
    <definedName name="sheet39_31" localSheetId="37">'3-9-11消耗性生物资产'!$K$28</definedName>
    <definedName name="sheet39_32" localSheetId="37">'3-9-11消耗性生物资产'!$L$28</definedName>
    <definedName name="sheet39_34" localSheetId="37">'3-9-11消耗性生物资产'!$N$28</definedName>
    <definedName name="sheet39_4" localSheetId="37">'3-9-11消耗性生物资产'!$I$28</definedName>
    <definedName name="sheet39_5" localSheetId="37">'3-9-11消耗性生物资产'!$A$3</definedName>
    <definedName name="sheet39_6" localSheetId="37">'3-9-11消耗性生物资产'!$A$5</definedName>
    <definedName name="sheet40_1" localSheetId="38">'3-9-12工程施工'!$X$25</definedName>
    <definedName name="sheet40_11" localSheetId="38">'3-9-12工程施工'!$K$24</definedName>
    <definedName name="sheet40_12" localSheetId="38">'3-9-12工程施工'!$T$24</definedName>
    <definedName name="sheet40_13" localSheetId="38">'3-9-12工程施工'!$U$24</definedName>
    <definedName name="sheet40_14" localSheetId="38">'3-9-12工程施工'!$W$24</definedName>
    <definedName name="sheet40_15" localSheetId="38">'3-9-12工程施工'!$V$24</definedName>
    <definedName name="sheet40_16" localSheetId="38">'3-9-12工程施工'!$X$24</definedName>
    <definedName name="sheet40_18" localSheetId="38">'3-9-12工程施工'!$D$24</definedName>
    <definedName name="sheet40_19" localSheetId="38">'3-9-12工程施工'!$D$25</definedName>
    <definedName name="sheet40_2" localSheetId="38">'3-9-12工程施工'!$AA$25</definedName>
    <definedName name="sheet40_21" localSheetId="38">'3-9-12工程施工'!$H$24</definedName>
    <definedName name="sheet40_22" localSheetId="38">'3-9-12工程施工'!$H$25</definedName>
    <definedName name="sheet40_24" localSheetId="38">'3-9-12工程施工'!$I$24</definedName>
    <definedName name="sheet40_25" localSheetId="38">'3-9-12工程施工'!$I$25</definedName>
    <definedName name="sheet40_27" localSheetId="38">'3-9-12工程施工'!$J$24</definedName>
    <definedName name="sheet40_28" localSheetId="38">'3-9-12工程施工'!$J$25</definedName>
    <definedName name="sheet40_29" localSheetId="38">'3-9-12工程施工'!$K$25</definedName>
    <definedName name="sheet40_3" localSheetId="38">'3-9-12工程施工'!$A$3</definedName>
    <definedName name="sheet40_31" localSheetId="38">'3-9-12工程施工'!$L$24</definedName>
    <definedName name="sheet40_32" localSheetId="38">'3-9-12工程施工'!$L$25</definedName>
    <definedName name="sheet40_34" localSheetId="38">'3-9-12工程施工'!$M$24</definedName>
    <definedName name="sheet40_35" localSheetId="38">'3-9-12工程施工'!$M$25</definedName>
    <definedName name="sheet40_37" localSheetId="38">'3-9-12工程施工'!$N$24</definedName>
    <definedName name="sheet40_38" localSheetId="38">'3-9-12工程施工'!$N$25</definedName>
    <definedName name="sheet40_4" localSheetId="38">'3-9-12工程施工'!$A$5</definedName>
    <definedName name="sheet40_40" localSheetId="38">'3-9-12工程施工'!$O$24</definedName>
    <definedName name="sheet40_41" localSheetId="38">'3-9-12工程施工'!$O$25</definedName>
    <definedName name="sheet40_43" localSheetId="38">'3-9-12工程施工'!$P$24</definedName>
    <definedName name="sheet40_44" localSheetId="38">'3-9-12工程施工'!$P$25</definedName>
    <definedName name="sheet40_46" localSheetId="38">'3-9-12工程施工'!$Q$24</definedName>
    <definedName name="sheet40_47" localSheetId="38">'3-9-12工程施工'!$Q$25</definedName>
    <definedName name="sheet40_49" localSheetId="38">'3-9-12工程施工'!$R$24</definedName>
    <definedName name="sheet40_50" localSheetId="38">'3-9-12工程施工'!$R$25</definedName>
    <definedName name="sheet40_52" localSheetId="38">'3-9-12工程施工'!$S$24</definedName>
    <definedName name="sheet40_53" localSheetId="38">'3-9-12工程施工'!$S$25</definedName>
    <definedName name="sheet40_54" localSheetId="38">'3-9-12工程施工'!$T$25</definedName>
    <definedName name="sheet40_55" localSheetId="38">'3-9-12工程施工'!$U$25</definedName>
    <definedName name="sheet40_56" localSheetId="38">'3-9-12工程施工'!$V$25</definedName>
    <definedName name="sheet40_57" localSheetId="38">'3-9-12工程施工'!$W$25</definedName>
    <definedName name="sheet40_59" localSheetId="38">'3-9-12工程施工'!$Y$24</definedName>
    <definedName name="sheet40_60" localSheetId="38">'3-9-12工程施工'!$Y$25</definedName>
    <definedName name="sheet40_62" localSheetId="38">'3-9-12工程施工'!$Z$24</definedName>
    <definedName name="sheet40_63" localSheetId="38">'3-9-12工程施工'!$Z$25</definedName>
    <definedName name="sheet40_65" localSheetId="38">'3-9-12工程施工'!$AA$24</definedName>
    <definedName name="sheet40_66" localSheetId="38">'3-9-12工程施工'!$A$26</definedName>
    <definedName name="sheet40_67" localSheetId="38">'3-9-12工程施工'!$AA$26</definedName>
    <definedName name="sheet40_68" localSheetId="38">'3-9-12工程施工'!$A$27</definedName>
    <definedName name="sheet40_70" localSheetId="38">'3-9-12工程施工'!$G$25</definedName>
    <definedName name="sheet40_72" localSheetId="38">'3-9-12工程施工'!$AB$25</definedName>
    <definedName name="sheet40_74" localSheetId="38">'3-9-12工程施工'!$AC$25</definedName>
    <definedName name="sheet41_1" localSheetId="39">'3-10合同资产'!$I$27</definedName>
    <definedName name="sheet41_10" localSheetId="39">'3-10合同资产'!$J$24</definedName>
    <definedName name="sheet41_12" localSheetId="39">'3-10合同资产'!$K$23</definedName>
    <definedName name="sheet41_13" localSheetId="39">'3-10合同资产'!$K$24</definedName>
    <definedName name="sheet41_14" localSheetId="39">'3-10合同资产'!$I$25</definedName>
    <definedName name="sheet41_15" localSheetId="39">'3-10合同资产'!$K$26</definedName>
    <definedName name="sheet41_16" localSheetId="39">'3-10合同资产'!$A$28</definedName>
    <definedName name="sheet41_17" localSheetId="39">'3-10合同资产'!$K$28</definedName>
    <definedName name="sheet41_18" localSheetId="39">'3-10合同资产'!$A$29</definedName>
    <definedName name="sheet41_2" localSheetId="39">'3-10合同资产'!$K$27</definedName>
    <definedName name="sheet41_20" localSheetId="39">'3-10合同资产'!$F$27</definedName>
    <definedName name="sheet41_22" localSheetId="39">'3-10合同资产'!$H$27</definedName>
    <definedName name="sheet41_23" localSheetId="39">'3-10合同资产'!$J$27</definedName>
    <definedName name="sheet41_25" localSheetId="39">'3-10合同资产'!$L$27</definedName>
    <definedName name="sheet41_3" localSheetId="39">'3-10合同资产'!$A$3</definedName>
    <definedName name="sheet41_4" localSheetId="39">'3-10合同资产'!$A$5</definedName>
    <definedName name="sheet41_6" localSheetId="39">'3-10合同资产'!$I$23</definedName>
    <definedName name="sheet41_7" localSheetId="39">'3-10合同资产'!$I$24</definedName>
    <definedName name="sheet41_9" localSheetId="39">'3-10合同资产'!$J$23</definedName>
    <definedName name="sheet42_1" localSheetId="40">'3-11持有待售资产'!$F$27</definedName>
    <definedName name="sheet42_10" localSheetId="40">'3-11持有待售资产'!$K$28</definedName>
    <definedName name="sheet42_11" localSheetId="40">'3-11持有待售资产'!$A$29</definedName>
    <definedName name="sheet42_13" localSheetId="40">'3-11持有待售资产'!$G$27</definedName>
    <definedName name="sheet42_15" localSheetId="40">'3-11持有待售资产'!$H$27</definedName>
    <definedName name="sheet42_17" localSheetId="40">'3-11持有待售资产'!$L$27</definedName>
    <definedName name="sheet42_2" localSheetId="40">'3-11持有待售资产'!$K$27</definedName>
    <definedName name="sheet42_3" localSheetId="40">'3-11持有待售资产'!$A$3</definedName>
    <definedName name="sheet42_4" localSheetId="40">'3-11持有待售资产'!$A$5</definedName>
    <definedName name="sheet42_6" localSheetId="40">'3-11持有待售资产'!$F$26</definedName>
    <definedName name="sheet42_8" localSheetId="40">'3-11持有待售资产'!$K$26</definedName>
    <definedName name="sheet42_9" localSheetId="40">'3-11持有待售资产'!$A$28</definedName>
    <definedName name="sheet43_1" localSheetId="41">'3-12一年到期非流动资产'!$E$27</definedName>
    <definedName name="sheet43_10" localSheetId="41">'3-12一年到期非流动资产'!$F$28</definedName>
    <definedName name="sheet43_11" localSheetId="41">'3-12一年到期非流动资产'!$A$29</definedName>
    <definedName name="sheet43_13" localSheetId="41">'3-12一年到期非流动资产'!$G$27</definedName>
    <definedName name="sheet43_2" localSheetId="41">'3-12一年到期非流动资产'!$F$27</definedName>
    <definedName name="sheet43_3" localSheetId="41">'3-12一年到期非流动资产'!$A$3</definedName>
    <definedName name="sheet43_4" localSheetId="41">'3-12一年到期非流动资产'!$A$5</definedName>
    <definedName name="sheet43_7" localSheetId="41">'3-12一年到期非流动资产'!$E$26</definedName>
    <definedName name="sheet43_8" localSheetId="41">'3-12一年到期非流动资产'!$F$26</definedName>
    <definedName name="sheet43_9" localSheetId="41">'3-12一年到期非流动资产'!$A$28</definedName>
    <definedName name="sheet44_1" localSheetId="42">'3-13其他流动资产'!$F$28</definedName>
    <definedName name="sheet44_10" localSheetId="42">'3-13其他流动资产'!$E$27</definedName>
    <definedName name="sheet44_11" localSheetId="42">'3-13其他流动资产'!$E$28</definedName>
    <definedName name="sheet44_12" localSheetId="42">'3-13其他流动资产'!$A$29</definedName>
    <definedName name="sheet44_13" localSheetId="42">'3-13其他流动资产'!$G$29</definedName>
    <definedName name="sheet44_14" localSheetId="42">'3-13其他流动资产'!$A$30</definedName>
    <definedName name="sheet44_16" localSheetId="42">'3-13其他流动资产'!$H$28</definedName>
    <definedName name="sheet44_2" localSheetId="42">'3-13其他流动资产'!$G$28</definedName>
    <definedName name="sheet44_3" localSheetId="42">'3-13其他流动资产'!$A$3</definedName>
    <definedName name="sheet44_4" localSheetId="42">'3-13其他流动资产'!$A$5</definedName>
    <definedName name="sheet44_7" localSheetId="42">'3-13其他流动资产'!$F$27</definedName>
    <definedName name="sheet44_8" localSheetId="42">'3-13其他流动资产'!$G$27</definedName>
    <definedName name="sheet46_1" localSheetId="43">'4-1债权投资'!$F$27</definedName>
    <definedName name="sheet46_10" localSheetId="43">'4-1债权投资'!$G$25</definedName>
    <definedName name="sheet46_12" localSheetId="43">'4-1债权投资'!$H$24</definedName>
    <definedName name="sheet46_13" localSheetId="43">'4-1债权投资'!$H$25</definedName>
    <definedName name="sheet46_14" localSheetId="43">'4-1债权投资'!$F$26</definedName>
    <definedName name="sheet46_15" localSheetId="43">'4-1债权投资'!$A$28</definedName>
    <definedName name="sheet46_16" localSheetId="43">'4-1债权投资'!$H$28</definedName>
    <definedName name="sheet46_17" localSheetId="43">'4-1债权投资'!$A$29</definedName>
    <definedName name="sheet46_19" localSheetId="43">'4-1债权投资'!$D$27</definedName>
    <definedName name="sheet46_2" localSheetId="43">'4-1债权投资'!$H$27</definedName>
    <definedName name="sheet46_21" localSheetId="43">'4-1债权投资'!$E$27</definedName>
    <definedName name="sheet46_22" localSheetId="43">'4-1债权投资'!$G$27</definedName>
    <definedName name="sheet46_24" localSheetId="43">'4-1债权投资'!$I$27</definedName>
    <definedName name="sheet46_3" localSheetId="43">'4-1债权投资'!$A$3</definedName>
    <definedName name="sheet46_4" localSheetId="43">'4-1债权投资'!$A$5</definedName>
    <definedName name="sheet46_6" localSheetId="43">'4-1债权投资'!$F$24</definedName>
    <definedName name="sheet46_7" localSheetId="43">'4-1债权投资'!$F$25</definedName>
    <definedName name="sheet46_9" localSheetId="43">'4-1债权投资'!$G$24</definedName>
    <definedName name="sheet47_1" localSheetId="44">'4-2其他债权投资'!$F$27</definedName>
    <definedName name="sheet47_10" localSheetId="44">'4-2其他债权投资'!$G$28</definedName>
    <definedName name="sheet47_11" localSheetId="44">'4-2其他债权投资'!$A$29</definedName>
    <definedName name="sheet47_13" localSheetId="44">'4-2其他债权投资'!$D$27</definedName>
    <definedName name="sheet47_15" localSheetId="44">'4-2其他债权投资'!$E$27</definedName>
    <definedName name="sheet47_17" localSheetId="44">'4-2其他债权投资'!$H$27</definedName>
    <definedName name="sheet47_2" localSheetId="44">'4-2其他债权投资'!$G$27</definedName>
    <definedName name="sheet47_3" localSheetId="44">'4-2其他债权投资'!$A$3</definedName>
    <definedName name="sheet47_4" localSheetId="44">'4-2其他债权投资'!$A$5</definedName>
    <definedName name="sheet47_6" localSheetId="44">'4-2其他债权投资'!$F$26</definedName>
    <definedName name="sheet47_8" localSheetId="44">'4-2其他债权投资'!$G$26</definedName>
    <definedName name="sheet47_9" localSheetId="44">'4-2其他债权投资'!$A$28</definedName>
    <definedName name="sheet48_1" localSheetId="45">'4-3长期应收'!$A$2</definedName>
    <definedName name="sheet48_10" localSheetId="45">'4-3长期应收'!$A$5</definedName>
    <definedName name="sheet48_12" localSheetId="45">'4-3长期应收'!$E$24</definedName>
    <definedName name="sheet48_14" localSheetId="45">'4-3长期应收'!$F$24</definedName>
    <definedName name="sheet48_15" localSheetId="45">'4-3长期应收'!$F$25</definedName>
    <definedName name="sheet48_17" localSheetId="45">'4-3长期应收'!$G$24</definedName>
    <definedName name="sheet48_18" localSheetId="45">'4-3长期应收'!$A$28</definedName>
    <definedName name="sheet48_19" localSheetId="45">'4-3长期应收'!$G$28</definedName>
    <definedName name="sheet48_2" localSheetId="45">'4-3长期应收'!$I$2</definedName>
    <definedName name="sheet48_20" localSheetId="45">'4-3长期应收'!$A$29</definedName>
    <definedName name="sheet48_21" localSheetId="45">'4-3长期应收'!$F$27</definedName>
    <definedName name="sheet48_23" localSheetId="45">'4-3长期应收'!$H$27</definedName>
    <definedName name="sheet48_3" localSheetId="45">'4-3长期应收'!$E$25</definedName>
    <definedName name="sheet48_4" localSheetId="45">'4-3长期应收'!$G$25</definedName>
    <definedName name="sheet48_5" localSheetId="45">'4-3长期应收'!$E$26</definedName>
    <definedName name="sheet48_6" localSheetId="45">'4-3长期应收'!$G$26</definedName>
    <definedName name="sheet48_7" localSheetId="45">'4-3长期应收'!$E$27</definedName>
    <definedName name="sheet48_8" localSheetId="45">'4-3长期应收'!$G$27</definedName>
    <definedName name="sheet48_9" localSheetId="45">'4-3长期应收'!$A$3</definedName>
    <definedName name="sheet49_1" localSheetId="46">'4-4长期股权投资'!$A$2</definedName>
    <definedName name="sheet49_10" localSheetId="46">'4-4长期股权投资'!$I$24</definedName>
    <definedName name="sheet49_12" localSheetId="46">'4-4长期股权投资'!$P$24</definedName>
    <definedName name="sheet49_14" localSheetId="46">'4-4长期股权投资'!$K$24</definedName>
    <definedName name="sheet49_15" localSheetId="46">'4-4长期股权投资'!$A$3</definedName>
    <definedName name="sheet49_16" localSheetId="46">'4-4长期股权投资'!$A$5</definedName>
    <definedName name="sheet49_17" localSheetId="46">'4-4长期股权投资'!$I$7</definedName>
    <definedName name="sheet49_19" localSheetId="46">'4-4长期股权投资'!$J$24</definedName>
    <definedName name="sheet49_2" localSheetId="46">'4-4长期股权投资'!$M$2</definedName>
    <definedName name="sheet49_20" localSheetId="46">'4-4长期股权投资'!$J$25</definedName>
    <definedName name="sheet49_21" localSheetId="46">'4-4长期股权投资'!$K$7</definedName>
    <definedName name="sheet49_22" localSheetId="46">'4-4长期股权投资'!$A$28</definedName>
    <definedName name="sheet49_23" localSheetId="46">'4-4长期股权投资'!$K$28</definedName>
    <definedName name="sheet49_24" localSheetId="46">'4-4长期股权投资'!$A$29</definedName>
    <definedName name="sheet49_26" localSheetId="46">'4-4长期股权投资'!$H$27</definedName>
    <definedName name="sheet49_27" localSheetId="46">'4-4长期股权投资'!$J$27</definedName>
    <definedName name="sheet49_29" localSheetId="46">'4-4长期股权投资'!$L$27</definedName>
    <definedName name="sheet49_3" localSheetId="46">'4-4长期股权投资'!$I$25</definedName>
    <definedName name="sheet49_4" localSheetId="46">'4-4长期股权投资'!$K$25</definedName>
    <definedName name="sheet49_5" localSheetId="46">'4-4长期股权投资'!$I$26</definedName>
    <definedName name="sheet49_6" localSheetId="46">'4-4长期股权投资'!$K$26</definedName>
    <definedName name="sheet49_7" localSheetId="46">'4-4长期股权投资'!$I$27</definedName>
    <definedName name="sheet49_8" localSheetId="46">'4-4长期股权投资'!$K$27</definedName>
    <definedName name="sheet50_1" localSheetId="47">'4-5其他权益工具投资'!$A$2</definedName>
    <definedName name="sheet50_10" localSheetId="47">'4-5其他权益工具投资'!$A$5</definedName>
    <definedName name="sheet50_12" localSheetId="47">'4-5其他权益工具投资'!$J$24</definedName>
    <definedName name="sheet50_14" localSheetId="47">'4-5其他权益工具投资'!$K$24</definedName>
    <definedName name="sheet50_15" localSheetId="47">'4-5其他权益工具投资'!$K$25</definedName>
    <definedName name="sheet50_17" localSheetId="47">'4-5其他权益工具投资'!$L$24</definedName>
    <definedName name="sheet50_18" localSheetId="47">'4-5其他权益工具投资'!$A$28</definedName>
    <definedName name="sheet50_19" localSheetId="47">'4-5其他权益工具投资'!$L$28</definedName>
    <definedName name="sheet50_2" localSheetId="47">'4-5其他权益工具投资'!$N$2</definedName>
    <definedName name="sheet50_20" localSheetId="47">'4-5其他权益工具投资'!$A$29</definedName>
    <definedName name="sheet50_22" localSheetId="47">'4-5其他权益工具投资'!$G$27</definedName>
    <definedName name="sheet50_24" localSheetId="47">'4-5其他权益工具投资'!$H$27</definedName>
    <definedName name="sheet50_26" localSheetId="47">'4-5其他权益工具投资'!$I$27</definedName>
    <definedName name="sheet50_27" localSheetId="47">'4-5其他权益工具投资'!$K$27</definedName>
    <definedName name="sheet50_29" localSheetId="47">'4-5其他权益工具投资'!$M$27</definedName>
    <definedName name="sheet50_3" localSheetId="47">'4-5其他权益工具投资'!$J$25</definedName>
    <definedName name="sheet50_4" localSheetId="47">'4-5其他权益工具投资'!$L$25</definedName>
    <definedName name="sheet50_5" localSheetId="47">'4-5其他权益工具投资'!$J$26</definedName>
    <definedName name="sheet50_6" localSheetId="47">'4-5其他权益工具投资'!$L$26</definedName>
    <definedName name="sheet50_7" localSheetId="47">'4-5其他权益工具投资'!$J$27</definedName>
    <definedName name="sheet50_8" localSheetId="47">'4-5其他权益工具投资'!$L$27</definedName>
    <definedName name="sheet50_9" localSheetId="47">'4-5其他权益工具投资'!$A$3</definedName>
    <definedName name="sheet51_1" localSheetId="48">'4-6其他非流动金融资产'!$A$2</definedName>
    <definedName name="sheet51_10" localSheetId="48">'4-6其他非流动金融资产'!$A$5</definedName>
    <definedName name="sheet51_16" localSheetId="48">'4-6其他非流动金融资产'!$J$24</definedName>
    <definedName name="sheet51_18" localSheetId="48">'4-6其他非流动金融资产'!$K$24</definedName>
    <definedName name="sheet51_19" localSheetId="48">'4-6其他非流动金融资产'!$K$25</definedName>
    <definedName name="sheet51_2" localSheetId="48">'4-6其他非流动金融资产'!$N$2</definedName>
    <definedName name="sheet51_21" localSheetId="48">'4-6其他非流动金融资产'!$L$24</definedName>
    <definedName name="sheet51_22" localSheetId="48">'4-6其他非流动金融资产'!$A$28</definedName>
    <definedName name="sheet51_23" localSheetId="48">'4-6其他非流动金融资产'!$L$28</definedName>
    <definedName name="sheet51_24" localSheetId="48">'4-6其他非流动金融资产'!$A$29</definedName>
    <definedName name="sheet51_26" localSheetId="48">'4-6其他非流动金融资产'!$F$27</definedName>
    <definedName name="sheet51_28" localSheetId="48">'4-6其他非流动金融资产'!$G$27</definedName>
    <definedName name="sheet51_3" localSheetId="48">'4-6其他非流动金融资产'!$J$25</definedName>
    <definedName name="sheet51_30" localSheetId="48">'4-6其他非流动金融资产'!$H$27</definedName>
    <definedName name="sheet51_32" localSheetId="48">'4-6其他非流动金融资产'!$I$27</definedName>
    <definedName name="sheet51_33" localSheetId="48">'4-6其他非流动金融资产'!$K$27</definedName>
    <definedName name="sheet51_35" localSheetId="48">'4-6其他非流动金融资产'!$M$27</definedName>
    <definedName name="sheet51_4" localSheetId="48">'4-6其他非流动金融资产'!$L$25</definedName>
    <definedName name="sheet51_5" localSheetId="48">'4-6其他非流动金融资产'!$J$26</definedName>
    <definedName name="sheet51_6" localSheetId="48">'4-6其他非流动金融资产'!$L$26</definedName>
    <definedName name="sheet51_7" localSheetId="48">'4-6其他非流动金融资产'!$J$27</definedName>
    <definedName name="sheet51_8" localSheetId="48">'4-6其他非流动金融资产'!$L$27</definedName>
    <definedName name="sheet51_9" localSheetId="48">'4-6其他非流动金融资产'!$A$3</definedName>
    <definedName name="sheet52_1" localSheetId="49">'4-7投资性房地产汇总'!$C$27</definedName>
    <definedName name="sheet52_10" localSheetId="49">'4-7投资性房地产汇总'!$C$8</definedName>
    <definedName name="sheet52_11" localSheetId="49">'4-7投资性房地产汇总'!$E$8</definedName>
    <definedName name="sheet52_12" localSheetId="49">'4-7投资性房地产汇总'!$F$8</definedName>
    <definedName name="sheet52_13" localSheetId="49">'4-7投资性房地产汇总'!$G$8</definedName>
    <definedName name="sheet52_14" localSheetId="49">'4-7投资性房地产汇总'!$C$9</definedName>
    <definedName name="sheet52_15" localSheetId="49">'4-7投资性房地产汇总'!$D$9</definedName>
    <definedName name="sheet52_16" localSheetId="49">'4-7投资性房地产汇总'!$E$9</definedName>
    <definedName name="sheet52_17" localSheetId="49">'4-7投资性房地产汇总'!$F$9</definedName>
    <definedName name="sheet52_18" localSheetId="49">'4-7投资性房地产汇总'!$G$9</definedName>
    <definedName name="sheet52_19" localSheetId="49">'4-7投资性房地产汇总'!$C$10</definedName>
    <definedName name="sheet52_2" localSheetId="49">'4-7投资性房地产汇总'!$E$27</definedName>
    <definedName name="sheet52_20" localSheetId="49">'4-7投资性房地产汇总'!$E$10</definedName>
    <definedName name="sheet52_21" localSheetId="49">'4-7投资性房地产汇总'!$F$10</definedName>
    <definedName name="sheet52_22" localSheetId="49">'4-7投资性房地产汇总'!$G$10</definedName>
    <definedName name="sheet52_23" localSheetId="49">'4-7投资性房地产汇总'!$C$24</definedName>
    <definedName name="sheet52_24" localSheetId="49">'4-7投资性房地产汇总'!$C$25</definedName>
    <definedName name="sheet52_25" localSheetId="49">'4-7投资性房地产汇总'!$D$24</definedName>
    <definedName name="sheet52_26" localSheetId="49">'4-7投资性房地产汇总'!$D$25</definedName>
    <definedName name="sheet52_27" localSheetId="49">'4-7投资性房地产汇总'!$E$24</definedName>
    <definedName name="sheet52_28" localSheetId="49">'4-7投资性房地产汇总'!$E$25</definedName>
    <definedName name="sheet52_29" localSheetId="49">'4-7投资性房地产汇总'!$F$25</definedName>
    <definedName name="sheet52_3" localSheetId="49">'4-7投资性房地产汇总'!$A$3</definedName>
    <definedName name="sheet52_30" localSheetId="49">'4-7投资性房地产汇总'!$G$25</definedName>
    <definedName name="sheet52_31" localSheetId="49">'4-7投资性房地产汇总'!$C$26</definedName>
    <definedName name="sheet52_32" localSheetId="49">'4-7投资性房地产汇总'!$E$26</definedName>
    <definedName name="sheet52_33" localSheetId="49">'4-7投资性房地产汇总'!$F$27</definedName>
    <definedName name="sheet52_34" localSheetId="49">'4-7投资性房地产汇总'!$G$27</definedName>
    <definedName name="sheet52_35" localSheetId="49">'4-7投资性房地产汇总'!$A$28</definedName>
    <definedName name="sheet52_36" localSheetId="49">'4-7投资性房地产汇总'!$E$28</definedName>
    <definedName name="sheet52_37" localSheetId="49">'4-7投资性房地产汇总'!$A$29</definedName>
    <definedName name="sheet52_4" localSheetId="49">'4-7投资性房地产汇总'!$A$5</definedName>
    <definedName name="sheet52_5" localSheetId="49">'4-7投资性房地产汇总'!$C$7</definedName>
    <definedName name="sheet52_6" localSheetId="49">'4-7投资性房地产汇总'!$D$7</definedName>
    <definedName name="sheet52_7" localSheetId="49">'4-7投资性房地产汇总'!$E$7</definedName>
    <definedName name="sheet52_8" localSheetId="49">'4-7投资性房地产汇总'!$F$7</definedName>
    <definedName name="sheet52_9" localSheetId="49">'4-7投资性房地产汇总'!$G$7</definedName>
    <definedName name="sheet53_1" localSheetId="50">'4-7-1投资性房地产（成本计量）'!$A$2</definedName>
    <definedName name="sheet53_10" localSheetId="50">'4-7-1投资性房地产（成本计量）'!$U$26</definedName>
    <definedName name="sheet53_11" localSheetId="50">'4-7-1投资性房地产（成本计量）'!$W$26</definedName>
    <definedName name="sheet53_12" localSheetId="50">'4-7-1投资性房地产（成本计量）'!$A$27</definedName>
    <definedName name="sheet53_13" localSheetId="50">'4-7-1投资性房地产（成本计量）'!$R$27</definedName>
    <definedName name="sheet53_14" localSheetId="50">'4-7-1投资性房地产（成本计量）'!$S$27</definedName>
    <definedName name="sheet53_15" localSheetId="50">'4-7-1投资性房地产（成本计量）'!$U$27</definedName>
    <definedName name="sheet53_16" localSheetId="50">'4-7-1投资性房地产（成本计量）'!$W$27</definedName>
    <definedName name="sheet53_17" localSheetId="50">'4-7-1投资性房地产（成本计量）'!$T$25</definedName>
    <definedName name="sheet53_18" localSheetId="50">'4-7-1投资性房地产（成本计量）'!$A$3</definedName>
    <definedName name="sheet53_19" localSheetId="50">'4-7-1投资性房地产（成本计量）'!$A$5</definedName>
    <definedName name="sheet53_2" localSheetId="50">'4-7-1投资性房地产（成本计量）'!$A$25</definedName>
    <definedName name="sheet53_23" localSheetId="50">'4-7-1投资性房地产（成本计量）'!$U$24</definedName>
    <definedName name="sheet53_24" localSheetId="50">'4-7-1投资性房地产（成本计量）'!$V$24</definedName>
    <definedName name="sheet53_25" localSheetId="50">'4-7-1投资性房地产（成本计量）'!$W$24</definedName>
    <definedName name="sheet53_27" localSheetId="50">'4-7-1投资性房地产（成本计量）'!$R$24</definedName>
    <definedName name="sheet53_29" localSheetId="50">'4-7-1投资性房地产（成本计量）'!$S$24</definedName>
    <definedName name="sheet53_3" localSheetId="50">'4-7-1投资性房地产（成本计量）'!$R$25</definedName>
    <definedName name="sheet53_31" localSheetId="50">'4-7-1投资性房地产（成本计量）'!$T$24</definedName>
    <definedName name="sheet53_32" localSheetId="50">'4-7-1投资性房地产（成本计量）'!$A$28</definedName>
    <definedName name="sheet53_33" localSheetId="50">'4-7-1投资性房地产（成本计量）'!$X$28</definedName>
    <definedName name="sheet53_34" localSheetId="50">'4-7-1投资性房地产（成本计量）'!$A$29</definedName>
    <definedName name="sheet53_36" localSheetId="50">'4-7-1投资性房地产（成本计量）'!$P$27</definedName>
    <definedName name="sheet53_38" localSheetId="50">'4-7-1投资性房地产（成本计量）'!$Q$27</definedName>
    <definedName name="sheet53_39" localSheetId="50">'4-7-1投资性房地产（成本计量）'!$T$27</definedName>
    <definedName name="sheet53_4" localSheetId="50">'4-7-1投资性房地产（成本计量）'!$S$25</definedName>
    <definedName name="sheet53_40" localSheetId="50">'4-7-1投资性房地产（成本计量）'!$V$27</definedName>
    <definedName name="sheet53_42" localSheetId="50">'4-7-1投资性房地产（成本计量）'!$X$27</definedName>
    <definedName name="sheet53_44" localSheetId="50">'4-7-1投资性房地产（成本计量）'!$Y$27</definedName>
    <definedName name="sheet53_5" localSheetId="50">'4-7-1投资性房地产（成本计量）'!$U$25</definedName>
    <definedName name="sheet53_6" localSheetId="50">'4-7-1投资性房地产（成本计量）'!$W$25</definedName>
    <definedName name="sheet53_7" localSheetId="50">'4-7-1投资性房地产（成本计量）'!$A$26</definedName>
    <definedName name="sheet53_8" localSheetId="50">'4-7-1投资性房地产（成本计量）'!$R$26</definedName>
    <definedName name="sheet53_9" localSheetId="50">'4-7-1投资性房地产（成本计量）'!$S$26</definedName>
    <definedName name="sheet54_1" localSheetId="51">'4-7-2投资性房地产（公允计量）'!$S$27</definedName>
    <definedName name="sheet54_10" localSheetId="51">'4-7-2投资性房地产（公允计量）'!$T$28</definedName>
    <definedName name="sheet54_11" localSheetId="51">'4-7-2投资性房地产（公允计量）'!$A$29</definedName>
    <definedName name="sheet54_13" localSheetId="51">'4-7-2投资性房地产（公允计量）'!$P$27</definedName>
    <definedName name="sheet54_15" localSheetId="51">'4-7-2投资性房地产（公允计量）'!$Q$27</definedName>
    <definedName name="sheet54_17" localSheetId="51">'4-7-2投资性房地产（公允计量）'!$R$27</definedName>
    <definedName name="sheet54_19" localSheetId="51">'4-7-2投资性房地产（公允计量）'!$U$27</definedName>
    <definedName name="sheet54_2" localSheetId="51">'4-7-2投资性房地产（公允计量）'!$T$27</definedName>
    <definedName name="sheet54_3" localSheetId="51">'4-7-2投资性房地产（公允计量）'!$A$3</definedName>
    <definedName name="sheet54_4" localSheetId="51">'4-7-2投资性房地产（公允计量）'!$A$5</definedName>
    <definedName name="sheet54_6" localSheetId="51">'4-7-2投资性房地产（公允计量）'!$S$26</definedName>
    <definedName name="sheet54_8" localSheetId="51">'4-7-2投资性房地产（公允计量）'!$T$26</definedName>
    <definedName name="sheet54_9" localSheetId="51">'4-7-2投资性房地产（公允计量）'!$A$28</definedName>
    <definedName name="sheet55_1" localSheetId="52">'4-7-3投资性地产（成本计量）'!$A$2</definedName>
    <definedName name="sheet55_10" localSheetId="52">'4-7-3投资性地产（成本计量）'!$A$5</definedName>
    <definedName name="sheet55_12" localSheetId="52">'4-7-3投资性地产（成本计量）'!$N$30</definedName>
    <definedName name="sheet55_14" localSheetId="52">'4-7-3投资性地产（成本计量）'!$O$30</definedName>
    <definedName name="sheet55_16" localSheetId="52">'4-7-3投资性地产（成本计量）'!$P$30</definedName>
    <definedName name="sheet55_17" localSheetId="52">'4-7-3投资性地产（成本计量）'!$A$34</definedName>
    <definedName name="sheet55_18" localSheetId="52">'4-7-3投资性地产（成本计量）'!$P$34</definedName>
    <definedName name="sheet55_19" localSheetId="52">'4-7-3投资性地产（成本计量）'!$A$35</definedName>
    <definedName name="sheet55_2" localSheetId="52">'4-7-3投资性地产（成本计量）'!$N$31</definedName>
    <definedName name="sheet55_21" localSheetId="52">'4-7-3投资性地产（成本计量）'!$L$33</definedName>
    <definedName name="sheet55_23" localSheetId="52">'4-7-3投资性地产（成本计量）'!$M$33</definedName>
    <definedName name="sheet55_24" localSheetId="52">'4-7-3投资性地产（成本计量）'!$O$33</definedName>
    <definedName name="sheet55_26" localSheetId="52">'4-7-3投资性地产（成本计量）'!$Q$33</definedName>
    <definedName name="sheet55_3" localSheetId="52">'4-7-3投资性地产（成本计量）'!$P$31</definedName>
    <definedName name="sheet55_4" localSheetId="52">'4-7-3投资性地产（成本计量）'!$N$32</definedName>
    <definedName name="sheet55_5" localSheetId="52">'4-7-3投资性地产（成本计量）'!$P$32</definedName>
    <definedName name="sheet55_6" localSheetId="52">'4-7-3投资性地产（成本计量）'!$N$33</definedName>
    <definedName name="sheet55_7" localSheetId="52">'4-7-3投资性地产（成本计量）'!$P$33</definedName>
    <definedName name="sheet55_8" localSheetId="52">'4-7-3投资性地产（成本计量）'!$O$31</definedName>
    <definedName name="sheet55_9" localSheetId="52">'4-7-3投资性地产（成本计量）'!$A$3</definedName>
    <definedName name="sheet56_1" localSheetId="53">'4-7-4投资性地产（公允计量）'!$N$27</definedName>
    <definedName name="sheet56_10" localSheetId="53">'4-7-4投资性地产（公允计量）'!$O$28</definedName>
    <definedName name="sheet56_11" localSheetId="53">'4-7-4投资性地产（公允计量）'!$A$29</definedName>
    <definedName name="sheet56_13" localSheetId="53">'4-7-4投资性地产（公允计量）'!$J$27</definedName>
    <definedName name="sheet56_15" localSheetId="53">'4-7-4投资性地产（公允计量）'!$L$27</definedName>
    <definedName name="sheet56_17" localSheetId="53">'4-7-4投资性地产（公允计量）'!$M$27</definedName>
    <definedName name="sheet56_19" localSheetId="53">'4-7-4投资性地产（公允计量）'!$P$27</definedName>
    <definedName name="sheet56_2" localSheetId="53">'4-7-4投资性地产（公允计量）'!$O$27</definedName>
    <definedName name="sheet56_3" localSheetId="53">'4-7-4投资性地产（公允计量）'!$A$3</definedName>
    <definedName name="sheet56_4" localSheetId="53">'4-7-4投资性地产（公允计量）'!$A$5</definedName>
    <definedName name="sheet56_6" localSheetId="53">'4-7-4投资性地产（公允计量）'!$N$26</definedName>
    <definedName name="sheet56_8" localSheetId="53">'4-7-4投资性地产（公允计量）'!$O$26</definedName>
    <definedName name="sheet56_9" localSheetId="53">'4-7-4投资性地产（公允计量）'!$A$28</definedName>
    <definedName name="sheet58_1" localSheetId="54">'4-8-1房屋建筑物'!$A$2</definedName>
    <definedName name="sheet58_10" localSheetId="54">'4-8-1房屋建筑物'!$U$27</definedName>
    <definedName name="sheet58_100">'4-8-1房屋建筑物'!$AB$24</definedName>
    <definedName name="sheet58_101">'4-8-1房屋建筑物'!$Q$24</definedName>
    <definedName name="sheet58_11" localSheetId="54">'4-8-1房屋建筑物'!$V$27</definedName>
    <definedName name="sheet58_12" localSheetId="54">'4-8-1房屋建筑物'!$X$27</definedName>
    <definedName name="sheet58_13" localSheetId="54">'4-8-1房屋建筑物'!$Z$27</definedName>
    <definedName name="sheet58_14" localSheetId="54">'4-8-1房屋建筑物'!$W$25</definedName>
    <definedName name="sheet58_15" localSheetId="54">'4-8-1房屋建筑物'!$A$3</definedName>
    <definedName name="sheet58_16" localSheetId="54">'4-8-1房屋建筑物'!$A$5</definedName>
    <definedName name="sheet58_2" localSheetId="54">'4-8-1房屋建筑物'!$U$25</definedName>
    <definedName name="sheet58_20" localSheetId="54">'4-8-1房屋建筑物'!$X$24</definedName>
    <definedName name="sheet58_21" localSheetId="54">'4-8-1房屋建筑物'!$Y$24</definedName>
    <definedName name="sheet58_22" localSheetId="54">'4-8-1房屋建筑物'!$Z$24</definedName>
    <definedName name="sheet58_24" localSheetId="54">'4-8-1房屋建筑物'!$U$24</definedName>
    <definedName name="sheet58_26" localSheetId="54">'4-8-1房屋建筑物'!$V$24</definedName>
    <definedName name="sheet58_28" localSheetId="54">'4-8-1房屋建筑物'!$W$24</definedName>
    <definedName name="sheet58_29" localSheetId="54">'4-8-1房屋建筑物'!$A$28</definedName>
    <definedName name="sheet58_3" localSheetId="54">'4-8-1房屋建筑物'!$V$25</definedName>
    <definedName name="sheet58_30" localSheetId="54">'4-8-1房屋建筑物'!$AA$28</definedName>
    <definedName name="sheet58_31" localSheetId="54">'4-8-1房屋建筑物'!$A$29</definedName>
    <definedName name="sheet58_33" localSheetId="54">'4-8-1房屋建筑物'!$M$27</definedName>
    <definedName name="sheet58_35" localSheetId="54">'4-8-1房屋建筑物'!$N$27</definedName>
    <definedName name="sheet58_37" localSheetId="54">'4-8-1房屋建筑物'!$O$27</definedName>
    <definedName name="sheet58_39" localSheetId="54">'4-8-1房屋建筑物'!$Q$27</definedName>
    <definedName name="sheet58_4" localSheetId="54">'4-8-1房屋建筑物'!$X$25</definedName>
    <definedName name="sheet58_41" localSheetId="54">'4-8-1房屋建筑物'!$S$27</definedName>
    <definedName name="sheet58_43" localSheetId="54">'4-8-1房屋建筑物'!$T$27</definedName>
    <definedName name="sheet58_44" localSheetId="54">'4-8-1房屋建筑物'!$W$27</definedName>
    <definedName name="sheet58_45" localSheetId="54">'4-8-1房屋建筑物'!$Y$27</definedName>
    <definedName name="sheet58_47" localSheetId="54">'4-8-1房屋建筑物'!$AA$27</definedName>
    <definedName name="sheet58_49" localSheetId="54">'4-8-1房屋建筑物'!$AB$27</definedName>
    <definedName name="sheet58_5" localSheetId="54">'4-8-1房屋建筑物'!$Z$25</definedName>
    <definedName name="sheet58_6" localSheetId="54">'4-8-1房屋建筑物'!$U$26</definedName>
    <definedName name="sheet58_7" localSheetId="54">'4-8-1房屋建筑物'!$V$26</definedName>
    <definedName name="sheet58_8" localSheetId="54">'4-8-1房屋建筑物'!$X$26</definedName>
    <definedName name="sheet58_9" localSheetId="54">'4-8-1房屋建筑物'!$Z$26</definedName>
    <definedName name="sheet59_1" localSheetId="55">'4-8-2构筑物'!$A$2</definedName>
    <definedName name="sheet59_10" localSheetId="55">'4-8-2构筑物'!$L$27</definedName>
    <definedName name="sheet59_100">'4-8-2构筑物'!$S$24</definedName>
    <definedName name="sheet59_101">'4-8-2构筑物'!$H$24</definedName>
    <definedName name="sheet59_11" localSheetId="55">'4-8-2构筑物'!$M$27</definedName>
    <definedName name="sheet59_12" localSheetId="55">'4-8-2构筑物'!$O$27</definedName>
    <definedName name="sheet59_13" localSheetId="55">'4-8-2构筑物'!$Q$27</definedName>
    <definedName name="sheet59_14" localSheetId="55">'4-8-2构筑物'!$N$25</definedName>
    <definedName name="sheet59_15" localSheetId="55">'4-8-2构筑物'!$A$3</definedName>
    <definedName name="sheet59_16" localSheetId="55">'4-8-2构筑物'!$A$5</definedName>
    <definedName name="sheet59_2" localSheetId="55">'4-8-2构筑物'!$L$25</definedName>
    <definedName name="sheet59_20" localSheetId="55">'4-8-2构筑物'!$O$24</definedName>
    <definedName name="sheet59_21" localSheetId="55">'4-8-2构筑物'!$P$24</definedName>
    <definedName name="sheet59_22" localSheetId="55">'4-8-2构筑物'!$Q$24</definedName>
    <definedName name="sheet59_24" localSheetId="55">'4-8-2构筑物'!$L$24</definedName>
    <definedName name="sheet59_26" localSheetId="55">'4-8-2构筑物'!$M$24</definedName>
    <definedName name="sheet59_28" localSheetId="55">'4-8-2构筑物'!$N$24</definedName>
    <definedName name="sheet59_29" localSheetId="55">'4-8-2构筑物'!$A$28</definedName>
    <definedName name="sheet59_3" localSheetId="55">'4-8-2构筑物'!$M$25</definedName>
    <definedName name="sheet59_30" localSheetId="55">'4-8-2构筑物'!$Q$28</definedName>
    <definedName name="sheet59_31" localSheetId="55">'4-8-2构筑物'!$A$29</definedName>
    <definedName name="sheet59_33" localSheetId="55">'4-8-2构筑物'!$K$27</definedName>
    <definedName name="sheet59_34" localSheetId="55">'4-8-2构筑物'!$N$27</definedName>
    <definedName name="sheet59_35" localSheetId="55">'4-8-2构筑物'!$P$27</definedName>
    <definedName name="sheet59_37" localSheetId="55">'4-8-2构筑物'!$R$27</definedName>
    <definedName name="sheet59_39" localSheetId="55">'4-8-2构筑物'!$S$27</definedName>
    <definedName name="sheet59_4" localSheetId="55">'4-8-2构筑物'!$O$25</definedName>
    <definedName name="sheet59_5" localSheetId="55">'4-8-2构筑物'!$Q$25</definedName>
    <definedName name="sheet59_6" localSheetId="55">'4-8-2构筑物'!$L$26</definedName>
    <definedName name="sheet59_7" localSheetId="55">'4-8-2构筑物'!$M$26</definedName>
    <definedName name="sheet59_8" localSheetId="55">'4-8-2构筑物'!$O$26</definedName>
    <definedName name="sheet59_9" localSheetId="55">'4-8-2构筑物'!$Q$26</definedName>
    <definedName name="sheet6_1" localSheetId="2">基本信息输入表!$M$7</definedName>
    <definedName name="sheet6_10" localSheetId="2">基本信息输入表!$Q$15</definedName>
    <definedName name="sheet6_100" localSheetId="2">基本信息输入表!$M$47</definedName>
    <definedName name="sheet6_101" localSheetId="2">基本信息输入表!$Q$47</definedName>
    <definedName name="sheet6_102" localSheetId="2">基本信息输入表!$O$47</definedName>
    <definedName name="sheet6_103" localSheetId="2">基本信息输入表!$M$48</definedName>
    <definedName name="sheet6_104" localSheetId="2">基本信息输入表!$Q$48</definedName>
    <definedName name="sheet6_105" localSheetId="2">基本信息输入表!$O$48</definedName>
    <definedName name="sheet6_106" localSheetId="2">基本信息输入表!$M$49</definedName>
    <definedName name="sheet6_107" localSheetId="2">基本信息输入表!$Q$49</definedName>
    <definedName name="sheet6_108" localSheetId="2">基本信息输入表!$O$49</definedName>
    <definedName name="sheet6_109" localSheetId="2">基本信息输入表!$M$50</definedName>
    <definedName name="sheet6_11" localSheetId="2">基本信息输入表!$O$15</definedName>
    <definedName name="sheet6_110" localSheetId="2">基本信息输入表!$Q$50</definedName>
    <definedName name="sheet6_111" localSheetId="2">基本信息输入表!$O$50</definedName>
    <definedName name="sheet6_112" localSheetId="2">基本信息输入表!$M$51</definedName>
    <definedName name="sheet6_113" localSheetId="2">基本信息输入表!$Q$51</definedName>
    <definedName name="sheet6_114" localSheetId="2">基本信息输入表!$O$51</definedName>
    <definedName name="sheet6_115" localSheetId="2">基本信息输入表!$M$52</definedName>
    <definedName name="sheet6_116" localSheetId="2">基本信息输入表!$Q$52</definedName>
    <definedName name="sheet6_117" localSheetId="2">基本信息输入表!$O$52</definedName>
    <definedName name="sheet6_118" localSheetId="2">基本信息输入表!$M$53</definedName>
    <definedName name="sheet6_119" localSheetId="2">基本信息输入表!$Q$53</definedName>
    <definedName name="sheet6_12" localSheetId="2">基本信息输入表!$M$16</definedName>
    <definedName name="sheet6_120" localSheetId="2">基本信息输入表!$O$53</definedName>
    <definedName name="sheet6_121" localSheetId="2">基本信息输入表!$M$54</definedName>
    <definedName name="sheet6_122" localSheetId="2">基本信息输入表!$Q$54</definedName>
    <definedName name="sheet6_123" localSheetId="2">基本信息输入表!$O$54</definedName>
    <definedName name="sheet6_124" localSheetId="2">基本信息输入表!$M$55</definedName>
    <definedName name="sheet6_125" localSheetId="2">基本信息输入表!$Q$55</definedName>
    <definedName name="sheet6_126" localSheetId="2">基本信息输入表!$O$55</definedName>
    <definedName name="sheet6_127" localSheetId="2">基本信息输入表!$M$56</definedName>
    <definedName name="sheet6_128" localSheetId="2">基本信息输入表!$Q$56</definedName>
    <definedName name="sheet6_129" localSheetId="2">基本信息输入表!$O$56</definedName>
    <definedName name="sheet6_13" localSheetId="2">基本信息输入表!$Q$16</definedName>
    <definedName name="sheet6_130" localSheetId="2">基本信息输入表!$M$57</definedName>
    <definedName name="sheet6_131" localSheetId="2">基本信息输入表!$Q$57</definedName>
    <definedName name="sheet6_132" localSheetId="2">基本信息输入表!$O$57</definedName>
    <definedName name="sheet6_133" localSheetId="2">基本信息输入表!$M$58</definedName>
    <definedName name="sheet6_134" localSheetId="2">基本信息输入表!$Q$58</definedName>
    <definedName name="sheet6_135" localSheetId="2">基本信息输入表!$O$58</definedName>
    <definedName name="sheet6_136" localSheetId="2">基本信息输入表!$M$59</definedName>
    <definedName name="sheet6_137" localSheetId="2">基本信息输入表!$Q$59</definedName>
    <definedName name="sheet6_138" localSheetId="2">基本信息输入表!$O$59</definedName>
    <definedName name="sheet6_139" localSheetId="2">基本信息输入表!$M$60</definedName>
    <definedName name="sheet6_14" localSheetId="2">基本信息输入表!$O$16</definedName>
    <definedName name="sheet6_140" localSheetId="2">基本信息输入表!$Q$60</definedName>
    <definedName name="sheet6_141" localSheetId="2">基本信息输入表!$O$60</definedName>
    <definedName name="sheet6_142" localSheetId="2">基本信息输入表!$M$61</definedName>
    <definedName name="sheet6_143" localSheetId="2">基本信息输入表!$Q$61</definedName>
    <definedName name="sheet6_144" localSheetId="2">基本信息输入表!$O$61</definedName>
    <definedName name="sheet6_145" localSheetId="2">基本信息输入表!$M$62</definedName>
    <definedName name="sheet6_146" localSheetId="2">基本信息输入表!$Q$62</definedName>
    <definedName name="sheet6_147" localSheetId="2">基本信息输入表!$O$62</definedName>
    <definedName name="sheet6_148" localSheetId="2">基本信息输入表!$M$63</definedName>
    <definedName name="sheet6_149" localSheetId="2">基本信息输入表!$Q$63</definedName>
    <definedName name="sheet6_15" localSheetId="2">基本信息输入表!$Q$17</definedName>
    <definedName name="sheet6_150" localSheetId="2">基本信息输入表!$O$63</definedName>
    <definedName name="sheet6_151" localSheetId="2">基本信息输入表!$M$64</definedName>
    <definedName name="sheet6_152" localSheetId="2">基本信息输入表!$Q$64</definedName>
    <definedName name="sheet6_153" localSheetId="2">基本信息输入表!$O$64</definedName>
    <definedName name="sheet6_154" localSheetId="2">基本信息输入表!$M$65</definedName>
    <definedName name="sheet6_155" localSheetId="2">基本信息输入表!$Q$65</definedName>
    <definedName name="sheet6_156" localSheetId="2">基本信息输入表!$O$65</definedName>
    <definedName name="sheet6_157" localSheetId="2">基本信息输入表!$M$70</definedName>
    <definedName name="sheet6_158" localSheetId="2">基本信息输入表!$Q$70</definedName>
    <definedName name="sheet6_159" localSheetId="2">基本信息输入表!$O$70</definedName>
    <definedName name="sheet6_16" localSheetId="2">基本信息输入表!$M$18</definedName>
    <definedName name="sheet6_160" localSheetId="2">基本信息输入表!$M$66</definedName>
    <definedName name="sheet6_161" localSheetId="2">基本信息输入表!$Q$66</definedName>
    <definedName name="sheet6_162" localSheetId="2">基本信息输入表!$O$66</definedName>
    <definedName name="sheet6_163" localSheetId="2">基本信息输入表!$M$67</definedName>
    <definedName name="sheet6_164" localSheetId="2">基本信息输入表!$Q$67</definedName>
    <definedName name="sheet6_165" localSheetId="2">基本信息输入表!$O$67</definedName>
    <definedName name="sheet6_166" localSheetId="2">基本信息输入表!$M$68</definedName>
    <definedName name="sheet6_167" localSheetId="2">基本信息输入表!$Q$68</definedName>
    <definedName name="sheet6_168" localSheetId="2">基本信息输入表!$O$68</definedName>
    <definedName name="sheet6_169" localSheetId="2">基本信息输入表!$M$69</definedName>
    <definedName name="sheet6_17" localSheetId="2">基本信息输入表!$Q$18</definedName>
    <definedName name="sheet6_170" localSheetId="2">基本信息输入表!$Q$69</definedName>
    <definedName name="sheet6_171" localSheetId="2">基本信息输入表!$O$69</definedName>
    <definedName name="sheet6_172" localSheetId="2">基本信息输入表!$M$71</definedName>
    <definedName name="sheet6_173" localSheetId="2">基本信息输入表!$Q$71</definedName>
    <definedName name="sheet6_174" localSheetId="2">基本信息输入表!$O$71</definedName>
    <definedName name="sheet6_175" localSheetId="2">基本信息输入表!$M$72</definedName>
    <definedName name="sheet6_176" localSheetId="2">基本信息输入表!$Q$72</definedName>
    <definedName name="sheet6_177" localSheetId="2">基本信息输入表!$O$72</definedName>
    <definedName name="sheet6_178" localSheetId="2">基本信息输入表!$M$73</definedName>
    <definedName name="sheet6_179" localSheetId="2">基本信息输入表!$Q$73</definedName>
    <definedName name="sheet6_18" localSheetId="2">基本信息输入表!$O$18</definedName>
    <definedName name="sheet6_180" localSheetId="2">基本信息输入表!$O$73</definedName>
    <definedName name="sheet6_181" localSheetId="2">基本信息输入表!$M$74</definedName>
    <definedName name="sheet6_182" localSheetId="2">基本信息输入表!$Q$74</definedName>
    <definedName name="sheet6_183" localSheetId="2">基本信息输入表!$O$74</definedName>
    <definedName name="sheet6_184" localSheetId="2">基本信息输入表!$M$75</definedName>
    <definedName name="sheet6_185" localSheetId="2">基本信息输入表!$Q$75</definedName>
    <definedName name="sheet6_186" localSheetId="2">基本信息输入表!$O$75</definedName>
    <definedName name="sheet6_187" localSheetId="2">基本信息输入表!$M$76</definedName>
    <definedName name="sheet6_188" localSheetId="2">基本信息输入表!$Q$76</definedName>
    <definedName name="sheet6_189" localSheetId="2">基本信息输入表!$O$76</definedName>
    <definedName name="sheet6_19" localSheetId="2">基本信息输入表!$Q$19</definedName>
    <definedName name="sheet6_190" localSheetId="2">基本信息输入表!$M$77</definedName>
    <definedName name="sheet6_191" localSheetId="2">基本信息输入表!$Q$77</definedName>
    <definedName name="sheet6_192" localSheetId="2">基本信息输入表!$O$77</definedName>
    <definedName name="sheet6_193" localSheetId="2">基本信息输入表!$M$78</definedName>
    <definedName name="sheet6_194" localSheetId="2">基本信息输入表!$Q$78</definedName>
    <definedName name="sheet6_195" localSheetId="2">基本信息输入表!$O$78</definedName>
    <definedName name="sheet6_196" localSheetId="2">基本信息输入表!$M$79</definedName>
    <definedName name="sheet6_197" localSheetId="2">基本信息输入表!$Q$79</definedName>
    <definedName name="sheet6_198" localSheetId="2">基本信息输入表!$O$79</definedName>
    <definedName name="sheet6_199" localSheetId="2">基本信息输入表!$M$80</definedName>
    <definedName name="sheet6_2" localSheetId="2">基本信息输入表!$M$6</definedName>
    <definedName name="sheet6_20" localSheetId="2">基本信息输入表!$M$20</definedName>
    <definedName name="sheet6_200" localSheetId="2">基本信息输入表!$Q$80</definedName>
    <definedName name="sheet6_201" localSheetId="2">基本信息输入表!$O$80</definedName>
    <definedName name="sheet6_202" localSheetId="2">基本信息输入表!$M$82</definedName>
    <definedName name="sheet6_203" localSheetId="2">基本信息输入表!$Q$82</definedName>
    <definedName name="sheet6_204" localSheetId="2">基本信息输入表!$O$82</definedName>
    <definedName name="sheet6_205" localSheetId="2">基本信息输入表!$M$83</definedName>
    <definedName name="sheet6_206" localSheetId="2">基本信息输入表!$Q$83</definedName>
    <definedName name="sheet6_207" localSheetId="2">基本信息输入表!$O$83</definedName>
    <definedName name="sheet6_208" localSheetId="2">基本信息输入表!$M$84</definedName>
    <definedName name="sheet6_209" localSheetId="2">基本信息输入表!$Q$84</definedName>
    <definedName name="sheet6_21" localSheetId="2">基本信息输入表!$Q$20</definedName>
    <definedName name="sheet6_210" localSheetId="2">基本信息输入表!$O$84</definedName>
    <definedName name="sheet6_211" localSheetId="2">基本信息输入表!$M$85</definedName>
    <definedName name="sheet6_212" localSheetId="2">基本信息输入表!$Q$85</definedName>
    <definedName name="sheet6_213" localSheetId="2">基本信息输入表!$O$85</definedName>
    <definedName name="sheet6_214" localSheetId="2">基本信息输入表!$M$86</definedName>
    <definedName name="sheet6_215" localSheetId="2">基本信息输入表!$Q$86</definedName>
    <definedName name="sheet6_216" localSheetId="2">基本信息输入表!$O$86</definedName>
    <definedName name="sheet6_217" localSheetId="2">基本信息输入表!$M$87</definedName>
    <definedName name="sheet6_218" localSheetId="2">基本信息输入表!$Q$87</definedName>
    <definedName name="sheet6_219" localSheetId="2">基本信息输入表!$O$87</definedName>
    <definedName name="sheet6_22" localSheetId="2">基本信息输入表!$O$20</definedName>
    <definedName name="sheet6_220" localSheetId="2">基本信息输入表!$M$88</definedName>
    <definedName name="sheet6_221" localSheetId="2">基本信息输入表!$Q$88</definedName>
    <definedName name="sheet6_222" localSheetId="2">基本信息输入表!$O$88</definedName>
    <definedName name="sheet6_223" localSheetId="2">基本信息输入表!$M$89</definedName>
    <definedName name="sheet6_224" localSheetId="2">基本信息输入表!$Q$89</definedName>
    <definedName name="sheet6_225" localSheetId="2">基本信息输入表!$O$89</definedName>
    <definedName name="sheet6_226" localSheetId="2">基本信息输入表!$M$90</definedName>
    <definedName name="sheet6_227" localSheetId="2">基本信息输入表!$Q$90</definedName>
    <definedName name="sheet6_228" localSheetId="2">基本信息输入表!$O$90</definedName>
    <definedName name="sheet6_229" localSheetId="2">基本信息输入表!$M$91</definedName>
    <definedName name="sheet6_23" localSheetId="2">基本信息输入表!$M$21</definedName>
    <definedName name="sheet6_230" localSheetId="2">基本信息输入表!$Q$91</definedName>
    <definedName name="sheet6_231" localSheetId="2">基本信息输入表!$O$91</definedName>
    <definedName name="sheet6_232" localSheetId="2">基本信息输入表!$M$92</definedName>
    <definedName name="sheet6_233" localSheetId="2">基本信息输入表!$Q$92</definedName>
    <definedName name="sheet6_234" localSheetId="2">基本信息输入表!$O$92</definedName>
    <definedName name="sheet6_235" localSheetId="2">基本信息输入表!$M$93</definedName>
    <definedName name="sheet6_236" localSheetId="2">基本信息输入表!$Q$93</definedName>
    <definedName name="sheet6_237" localSheetId="2">基本信息输入表!$O$93</definedName>
    <definedName name="sheet6_238" localSheetId="2">基本信息输入表!$M$94</definedName>
    <definedName name="sheet6_239" localSheetId="2">基本信息输入表!$Q$94</definedName>
    <definedName name="sheet6_24" localSheetId="2">基本信息输入表!$Q$21</definedName>
    <definedName name="sheet6_240" localSheetId="2">基本信息输入表!$O$94</definedName>
    <definedName name="sheet6_241" localSheetId="2">基本信息输入表!$M$95</definedName>
    <definedName name="sheet6_242" localSheetId="2">基本信息输入表!$Q$95</definedName>
    <definedName name="sheet6_243" localSheetId="2">基本信息输入表!$O$95</definedName>
    <definedName name="sheet6_244" localSheetId="2">基本信息输入表!$M$96</definedName>
    <definedName name="sheet6_245" localSheetId="2">基本信息输入表!$Q$96</definedName>
    <definedName name="sheet6_246" localSheetId="2">基本信息输入表!$O$96</definedName>
    <definedName name="sheet6_247" localSheetId="2">基本信息输入表!$M$97</definedName>
    <definedName name="sheet6_248" localSheetId="2">基本信息输入表!$Q$97</definedName>
    <definedName name="sheet6_249" localSheetId="2">基本信息输入表!$O$97</definedName>
    <definedName name="sheet6_25" localSheetId="2">基本信息输入表!$O$21</definedName>
    <definedName name="sheet6_250" localSheetId="2">基本信息输入表!$M$98</definedName>
    <definedName name="sheet6_251" localSheetId="2">基本信息输入表!$Q$98</definedName>
    <definedName name="sheet6_252" localSheetId="2">基本信息输入表!$O$98</definedName>
    <definedName name="sheet6_253" localSheetId="2">基本信息输入表!$M$99</definedName>
    <definedName name="sheet6_254" localSheetId="2">基本信息输入表!$Q$99</definedName>
    <definedName name="sheet6_255" localSheetId="2">基本信息输入表!$O$99</definedName>
    <definedName name="sheet6_256" localSheetId="2">基本信息输入表!$M$100</definedName>
    <definedName name="sheet6_257" localSheetId="2">基本信息输入表!$Q$100</definedName>
    <definedName name="sheet6_258" localSheetId="2">基本信息输入表!$O$100</definedName>
    <definedName name="sheet6_259" localSheetId="2">基本信息输入表!$M$101</definedName>
    <definedName name="sheet6_26" localSheetId="2">基本信息输入表!$M$22</definedName>
    <definedName name="sheet6_260" localSheetId="2">基本信息输入表!$Q$101</definedName>
    <definedName name="sheet6_261" localSheetId="2">基本信息输入表!$O$101</definedName>
    <definedName name="sheet6_262" localSheetId="2">基本信息输入表!$M$102</definedName>
    <definedName name="sheet6_263" localSheetId="2">基本信息输入表!$Q$102</definedName>
    <definedName name="sheet6_264" localSheetId="2">基本信息输入表!$O$102</definedName>
    <definedName name="sheet6_265" localSheetId="2">基本信息输入表!$M$103</definedName>
    <definedName name="sheet6_266" localSheetId="2">基本信息输入表!$Q$103</definedName>
    <definedName name="sheet6_267" localSheetId="2">基本信息输入表!$O$103</definedName>
    <definedName name="sheet6_268" localSheetId="2">基本信息输入表!$M$104</definedName>
    <definedName name="sheet6_269" localSheetId="2">基本信息输入表!$Q$104</definedName>
    <definedName name="sheet6_27" localSheetId="2">基本信息输入表!$Q$22</definedName>
    <definedName name="sheet6_270" localSheetId="2">基本信息输入表!$O$104</definedName>
    <definedName name="sheet6_271" localSheetId="2">基本信息输入表!$M$105</definedName>
    <definedName name="sheet6_272" localSheetId="2">基本信息输入表!$Q$105</definedName>
    <definedName name="sheet6_273" localSheetId="2">基本信息输入表!$O$105</definedName>
    <definedName name="sheet6_274" localSheetId="2">基本信息输入表!$M$106</definedName>
    <definedName name="sheet6_275" localSheetId="2">基本信息输入表!$Q$106</definedName>
    <definedName name="sheet6_276" localSheetId="2">基本信息输入表!$O$106</definedName>
    <definedName name="sheet6_28" localSheetId="2">基本信息输入表!$O$22</definedName>
    <definedName name="sheet6_29" localSheetId="2">基本信息输入表!$M$23</definedName>
    <definedName name="sheet6_3" localSheetId="2">基本信息输入表!$K$6</definedName>
    <definedName name="sheet6_30" localSheetId="2">基本信息输入表!$Q$23</definedName>
    <definedName name="sheet6_31" localSheetId="2">基本信息输入表!$O$23</definedName>
    <definedName name="sheet6_32" localSheetId="2">基本信息输入表!$M$24</definedName>
    <definedName name="sheet6_33" localSheetId="2">基本信息输入表!$Q$24</definedName>
    <definedName name="sheet6_34" localSheetId="2">基本信息输入表!$O$24</definedName>
    <definedName name="sheet6_35" localSheetId="2">基本信息输入表!$M$25</definedName>
    <definedName name="sheet6_36" localSheetId="2">基本信息输入表!$Q$25</definedName>
    <definedName name="sheet6_37" localSheetId="2">基本信息输入表!$O$25</definedName>
    <definedName name="sheet6_38" localSheetId="2">基本信息输入表!$M$26</definedName>
    <definedName name="sheet6_39" localSheetId="2">基本信息输入表!$Q$26</definedName>
    <definedName name="sheet6_4" localSheetId="2">基本信息输入表!$Q$12</definedName>
    <definedName name="sheet6_40" localSheetId="2">基本信息输入表!$O$26</definedName>
    <definedName name="sheet6_41" localSheetId="2">基本信息输入表!$M$27</definedName>
    <definedName name="sheet6_42" localSheetId="2">基本信息输入表!$Q$27</definedName>
    <definedName name="sheet6_43" localSheetId="2">基本信息输入表!$O$27</definedName>
    <definedName name="sheet6_44" localSheetId="2">基本信息输入表!$Q$28</definedName>
    <definedName name="sheet6_45" localSheetId="2">基本信息输入表!$M$29</definedName>
    <definedName name="sheet6_46" localSheetId="2">基本信息输入表!$Q$29</definedName>
    <definedName name="sheet6_47" localSheetId="2">基本信息输入表!$O$29</definedName>
    <definedName name="sheet6_48" localSheetId="2">基本信息输入表!$M$30</definedName>
    <definedName name="sheet6_49" localSheetId="2">基本信息输入表!$Q$30</definedName>
    <definedName name="sheet6_5" localSheetId="2">基本信息输入表!$Q$13</definedName>
    <definedName name="sheet6_50" localSheetId="2">基本信息输入表!$O$30</definedName>
    <definedName name="sheet6_51" localSheetId="2">基本信息输入表!$M$31</definedName>
    <definedName name="sheet6_52" localSheetId="2">基本信息输入表!$Q$31</definedName>
    <definedName name="sheet6_53" localSheetId="2">基本信息输入表!$O$31</definedName>
    <definedName name="sheet6_54" localSheetId="2">基本信息输入表!$M$32</definedName>
    <definedName name="sheet6_55" localSheetId="2">基本信息输入表!$Q$32</definedName>
    <definedName name="sheet6_56" localSheetId="2">基本信息输入表!$O$32</definedName>
    <definedName name="sheet6_57" localSheetId="2">基本信息输入表!$M$33</definedName>
    <definedName name="sheet6_58" localSheetId="2">基本信息输入表!$Q$33</definedName>
    <definedName name="sheet6_59" localSheetId="2">基本信息输入表!$O$33</definedName>
    <definedName name="sheet6_6" localSheetId="2">基本信息输入表!$M$14</definedName>
    <definedName name="sheet6_60" localSheetId="2">基本信息输入表!$M$34</definedName>
    <definedName name="sheet6_61" localSheetId="2">基本信息输入表!$Q$34</definedName>
    <definedName name="sheet6_62" localSheetId="2">基本信息输入表!$O$34</definedName>
    <definedName name="sheet6_63" localSheetId="2">基本信息输入表!$M$35</definedName>
    <definedName name="sheet6_64" localSheetId="2">基本信息输入表!$Q$35</definedName>
    <definedName name="sheet6_65" localSheetId="2">基本信息输入表!$O$35</definedName>
    <definedName name="sheet6_66" localSheetId="2">基本信息输入表!$M$36</definedName>
    <definedName name="sheet6_67" localSheetId="2">基本信息输入表!$Q$36</definedName>
    <definedName name="sheet6_68" localSheetId="2">基本信息输入表!$O$36</definedName>
    <definedName name="sheet6_69" localSheetId="2">基本信息输入表!$M$37</definedName>
    <definedName name="sheet6_7" localSheetId="2">基本信息输入表!$Q$14</definedName>
    <definedName name="sheet6_70" localSheetId="2">基本信息输入表!$Q$37</definedName>
    <definedName name="sheet6_71" localSheetId="2">基本信息输入表!$O$37</definedName>
    <definedName name="sheet6_72" localSheetId="2">基本信息输入表!$M$38</definedName>
    <definedName name="sheet6_73" localSheetId="2">基本信息输入表!$Q$38</definedName>
    <definedName name="sheet6_74" localSheetId="2">基本信息输入表!$O$38</definedName>
    <definedName name="sheet6_75" localSheetId="2">基本信息输入表!$M$39</definedName>
    <definedName name="sheet6_76" localSheetId="2">基本信息输入表!$Q$39</definedName>
    <definedName name="sheet6_77" localSheetId="2">基本信息输入表!$O$39</definedName>
    <definedName name="sheet6_78" localSheetId="2">基本信息输入表!$M$40</definedName>
    <definedName name="sheet6_79" localSheetId="2">基本信息输入表!$Q$40</definedName>
    <definedName name="sheet6_8" localSheetId="2">基本信息输入表!$O$14</definedName>
    <definedName name="sheet6_80" localSheetId="2">基本信息输入表!$O$40</definedName>
    <definedName name="sheet6_81" localSheetId="2">基本信息输入表!$M$41</definedName>
    <definedName name="sheet6_82" localSheetId="2">基本信息输入表!$Q$41</definedName>
    <definedName name="sheet6_83" localSheetId="2">基本信息输入表!$O$41</definedName>
    <definedName name="sheet6_84" localSheetId="2">基本信息输入表!$M$42</definedName>
    <definedName name="sheet6_85" localSheetId="2">基本信息输入表!$Q$42</definedName>
    <definedName name="sheet6_86" localSheetId="2">基本信息输入表!$O$42</definedName>
    <definedName name="sheet6_87" localSheetId="2">基本信息输入表!$M$43</definedName>
    <definedName name="sheet6_88" localSheetId="2">基本信息输入表!$Q$43</definedName>
    <definedName name="sheet6_89" localSheetId="2">基本信息输入表!$O$43</definedName>
    <definedName name="sheet6_9" localSheetId="2">基本信息输入表!$M$15</definedName>
    <definedName name="sheet6_90" localSheetId="2">基本信息输入表!$M$44</definedName>
    <definedName name="sheet6_91" localSheetId="2">基本信息输入表!$Q$44</definedName>
    <definedName name="sheet6_92" localSheetId="2">基本信息输入表!$O$44</definedName>
    <definedName name="sheet6_93" localSheetId="2">基本信息输入表!$Q$81</definedName>
    <definedName name="sheet6_94" localSheetId="2">基本信息输入表!$M$45</definedName>
    <definedName name="sheet6_95" localSheetId="2">基本信息输入表!$Q$45</definedName>
    <definedName name="sheet6_96" localSheetId="2">基本信息输入表!$O$45</definedName>
    <definedName name="sheet6_97" localSheetId="2">基本信息输入表!$M$46</definedName>
    <definedName name="sheet6_98" localSheetId="2">基本信息输入表!$Q$46</definedName>
    <definedName name="sheet6_99" localSheetId="2">基本信息输入表!$O$46</definedName>
    <definedName name="sheet60_1" localSheetId="56">'4-8-3管道沟槽'!$A$2</definedName>
    <definedName name="sheet60_10" localSheetId="56">'4-8-3管道沟槽'!$M$27</definedName>
    <definedName name="sheet60_11" localSheetId="56">'4-8-3管道沟槽'!$N$27</definedName>
    <definedName name="sheet60_12" localSheetId="56">'4-8-3管道沟槽'!$P$27</definedName>
    <definedName name="sheet60_13" localSheetId="56">'4-8-3管道沟槽'!$R$27</definedName>
    <definedName name="sheet60_14" localSheetId="56">'4-8-3管道沟槽'!$O$25</definedName>
    <definedName name="sheet60_15" localSheetId="56">'4-8-3管道沟槽'!$A$3</definedName>
    <definedName name="sheet60_16" localSheetId="56">'4-8-3管道沟槽'!$A$5</definedName>
    <definedName name="sheet60_2" localSheetId="56">'4-8-3管道沟槽'!$M$25</definedName>
    <definedName name="sheet60_20" localSheetId="56">'4-8-3管道沟槽'!$P$24</definedName>
    <definedName name="sheet60_21" localSheetId="56">'4-8-3管道沟槽'!$Q$24</definedName>
    <definedName name="sheet60_22" localSheetId="56">'4-8-3管道沟槽'!$R$24</definedName>
    <definedName name="sheet60_24" localSheetId="56">'4-8-3管道沟槽'!$M$24</definedName>
    <definedName name="sheet60_26" localSheetId="56">'4-8-3管道沟槽'!$N$24</definedName>
    <definedName name="sheet60_28" localSheetId="56">'4-8-3管道沟槽'!$O$24</definedName>
    <definedName name="sheet60_29" localSheetId="56">'4-8-3管道沟槽'!$A$28</definedName>
    <definedName name="sheet60_3" localSheetId="56">'4-8-3管道沟槽'!$N$25</definedName>
    <definedName name="sheet60_30" localSheetId="56">'4-8-3管道沟槽'!$R$28</definedName>
    <definedName name="sheet60_31" localSheetId="56">'4-8-3管道沟槽'!$A$29</definedName>
    <definedName name="sheet60_33" localSheetId="56">'4-8-3管道沟槽'!$E$24</definedName>
    <definedName name="sheet60_35" localSheetId="56">'4-8-3管道沟槽'!$F$27</definedName>
    <definedName name="sheet60_37" localSheetId="56">'4-8-3管道沟槽'!$G$27</definedName>
    <definedName name="sheet60_39" localSheetId="56">'4-8-3管道沟槽'!$L$27</definedName>
    <definedName name="sheet60_4" localSheetId="56">'4-8-3管道沟槽'!$P$25</definedName>
    <definedName name="sheet60_40" localSheetId="56">'4-8-3管道沟槽'!$O$27</definedName>
    <definedName name="sheet60_41" localSheetId="56">'4-8-3管道沟槽'!$Q$27</definedName>
    <definedName name="sheet60_43" localSheetId="56">'4-8-3管道沟槽'!$S$27</definedName>
    <definedName name="sheet60_5" localSheetId="56">'4-8-3管道沟槽'!$R$25</definedName>
    <definedName name="sheet60_6" localSheetId="56">'4-8-3管道沟槽'!$M$26</definedName>
    <definedName name="sheet60_7" localSheetId="56">'4-8-3管道沟槽'!$N$26</definedName>
    <definedName name="sheet60_8" localSheetId="56">'4-8-3管道沟槽'!$P$26</definedName>
    <definedName name="sheet60_9" localSheetId="56">'4-8-3管道沟槽'!$R$26</definedName>
    <definedName name="sheet61_1" localSheetId="57">'4-8-4井巷工程'!$A$2</definedName>
    <definedName name="sheet61_10" localSheetId="57">'4-8-4井巷工程'!$S$27</definedName>
    <definedName name="sheet61_11" localSheetId="57">'4-8-4井巷工程'!$T$27</definedName>
    <definedName name="sheet61_12" localSheetId="57">'4-8-4井巷工程'!$V$27</definedName>
    <definedName name="sheet61_13" localSheetId="57">'4-8-4井巷工程'!$X$27</definedName>
    <definedName name="sheet61_14" localSheetId="57">'4-8-4井巷工程'!$U$25</definedName>
    <definedName name="sheet61_15" localSheetId="57">'4-8-4井巷工程'!$A$3</definedName>
    <definedName name="sheet61_16" localSheetId="57">'4-8-4井巷工程'!$A$5</definedName>
    <definedName name="sheet61_2" localSheetId="57">'4-8-4井巷工程'!$S$25</definedName>
    <definedName name="sheet61_20" localSheetId="57">'4-8-4井巷工程'!$V$24</definedName>
    <definedName name="sheet61_21" localSheetId="57">'4-8-4井巷工程'!$W$24</definedName>
    <definedName name="sheet61_22" localSheetId="57">'4-8-4井巷工程'!$X$24</definedName>
    <definedName name="sheet61_24" localSheetId="57">'4-8-4井巷工程'!$S$24</definedName>
    <definedName name="sheet61_26" localSheetId="57">'4-8-4井巷工程'!$T$24</definedName>
    <definedName name="sheet61_28" localSheetId="57">'4-8-4井巷工程'!$U$24</definedName>
    <definedName name="sheet61_29" localSheetId="57">'4-8-4井巷工程'!$A$28</definedName>
    <definedName name="sheet61_3" localSheetId="57">'4-8-4井巷工程'!$T$25</definedName>
    <definedName name="sheet61_30" localSheetId="57">'4-8-4井巷工程'!$X$28</definedName>
    <definedName name="sheet61_31" localSheetId="57">'4-8-4井巷工程'!$A$29</definedName>
    <definedName name="sheet61_33" localSheetId="57">'4-8-4井巷工程'!$F$27</definedName>
    <definedName name="sheet61_35" localSheetId="57">'4-8-4井巷工程'!$G$27</definedName>
    <definedName name="sheet61_37" localSheetId="57">'4-8-4井巷工程'!$H$27</definedName>
    <definedName name="sheet61_39" localSheetId="57">'4-8-4井巷工程'!$I$27</definedName>
    <definedName name="sheet61_4" localSheetId="57">'4-8-4井巷工程'!$V$25</definedName>
    <definedName name="sheet61_41" localSheetId="57">'4-8-4井巷工程'!$K$27</definedName>
    <definedName name="sheet61_43" localSheetId="57">'4-8-4井巷工程'!$L$27</definedName>
    <definedName name="sheet61_45" localSheetId="57">'4-8-4井巷工程'!$M$27</definedName>
    <definedName name="sheet61_47" localSheetId="57">'4-8-4井巷工程'!$N$27</definedName>
    <definedName name="sheet61_49" localSheetId="57">'4-8-4井巷工程'!$O$27</definedName>
    <definedName name="sheet61_5" localSheetId="57">'4-8-4井巷工程'!$X$25</definedName>
    <definedName name="sheet61_51" localSheetId="57">'4-8-4井巷工程'!$Q$27</definedName>
    <definedName name="sheet61_53" localSheetId="57">'4-8-4井巷工程'!$R$27</definedName>
    <definedName name="sheet61_54" localSheetId="57">'4-8-4井巷工程'!$U$27</definedName>
    <definedName name="sheet61_55" localSheetId="57">'4-8-4井巷工程'!$W$27</definedName>
    <definedName name="sheet61_57" localSheetId="57">'4-8-4井巷工程'!$Y$27</definedName>
    <definedName name="sheet61_6" localSheetId="57">'4-8-4井巷工程'!$S$26</definedName>
    <definedName name="sheet61_7" localSheetId="57">'4-8-4井巷工程'!$T$26</definedName>
    <definedName name="sheet61_8" localSheetId="57">'4-8-4井巷工程'!$V$26</definedName>
    <definedName name="sheet61_9" localSheetId="57">'4-8-4井巷工程'!$X$26</definedName>
    <definedName name="sheet62_1" localSheetId="58">'4-8-5机器设备'!$A$1</definedName>
    <definedName name="sheet62_10" localSheetId="58">'4-8-5机器设备'!#REF!</definedName>
    <definedName name="sheet62_11" localSheetId="58">'4-8-5机器设备'!#REF!</definedName>
    <definedName name="sheet62_12" localSheetId="58">'4-8-5机器设备'!#REF!</definedName>
    <definedName name="sheet62_13" localSheetId="58">'4-8-5机器设备'!#REF!</definedName>
    <definedName name="sheet62_14" localSheetId="58">'4-8-5机器设备'!#REF!</definedName>
    <definedName name="sheet62_15" localSheetId="58">'4-8-5机器设备'!#REF!</definedName>
    <definedName name="sheet62_16" localSheetId="58">'4-8-5机器设备'!$A$3</definedName>
    <definedName name="sheet62_2" localSheetId="58">'4-8-5机器设备'!#REF!</definedName>
    <definedName name="sheet62_20" localSheetId="58">'4-8-5机器设备'!#REF!</definedName>
    <definedName name="sheet62_21" localSheetId="58">'4-8-5机器设备'!#REF!</definedName>
    <definedName name="sheet62_22" localSheetId="58">'4-8-5机器设备'!#REF!</definedName>
    <definedName name="sheet62_24" localSheetId="58">'4-8-5机器设备'!#REF!</definedName>
    <definedName name="sheet62_26" localSheetId="58">'4-8-5机器设备'!#REF!</definedName>
    <definedName name="sheet62_28" localSheetId="58">'4-8-5机器设备'!#REF!</definedName>
    <definedName name="sheet62_29" localSheetId="58">'4-8-5机器设备'!#REF!</definedName>
    <definedName name="sheet62_3" localSheetId="58">'4-8-5机器设备'!#REF!</definedName>
    <definedName name="sheet62_30" localSheetId="58">'4-8-5机器设备'!#REF!</definedName>
    <definedName name="sheet62_31" localSheetId="58">'4-8-5机器设备'!#REF!</definedName>
    <definedName name="sheet62_33" localSheetId="58">'4-8-5机器设备'!#REF!</definedName>
    <definedName name="sheet62_35" localSheetId="58">'4-8-5机器设备'!#REF!</definedName>
    <definedName name="sheet62_37" localSheetId="58">'4-8-5机器设备'!#REF!</definedName>
    <definedName name="sheet62_39" localSheetId="58">'4-8-5机器设备'!#REF!</definedName>
    <definedName name="sheet62_4" localSheetId="58">'4-8-5机器设备'!#REF!</definedName>
    <definedName name="sheet62_40" localSheetId="58">'4-8-5机器设备'!#REF!</definedName>
    <definedName name="sheet62_41" localSheetId="58">'4-8-5机器设备'!#REF!</definedName>
    <definedName name="sheet62_43" localSheetId="58">'4-8-5机器设备'!#REF!</definedName>
    <definedName name="sheet62_5" localSheetId="58">'4-8-5机器设备'!#REF!</definedName>
    <definedName name="sheet62_6" localSheetId="58">'4-8-5机器设备'!#REF!</definedName>
    <definedName name="sheet62_7" localSheetId="58">'4-8-5机器设备'!#REF!</definedName>
    <definedName name="sheet62_8" localSheetId="58">'4-8-5机器设备'!#REF!</definedName>
    <definedName name="sheet62_9" localSheetId="58">'4-8-5机器设备'!#REF!</definedName>
    <definedName name="sheet63_1" localSheetId="59">'4-8-6车辆'!$A$2</definedName>
    <definedName name="sheet63_10" localSheetId="59">'4-8-6车辆'!$U$26</definedName>
    <definedName name="sheet63_11" localSheetId="59">'4-8-6车辆'!$P$27</definedName>
    <definedName name="sheet63_12" localSheetId="59">'4-8-6车辆'!$Q$27</definedName>
    <definedName name="sheet63_13" localSheetId="59">'4-8-6车辆'!$S$27</definedName>
    <definedName name="sheet63_14" localSheetId="59">'4-8-6车辆'!$U$27</definedName>
    <definedName name="sheet63_15" localSheetId="59">'4-8-6车辆'!$R$25</definedName>
    <definedName name="sheet63_16" localSheetId="59">'4-8-6车辆'!$A$3</definedName>
    <definedName name="sheet63_17" localSheetId="59">'4-8-6车辆'!$A$5</definedName>
    <definedName name="sheet63_2" localSheetId="59">'4-8-6车辆'!$W$2</definedName>
    <definedName name="sheet63_21" localSheetId="59">'4-8-6车辆'!$S$24</definedName>
    <definedName name="sheet63_22" localSheetId="59">'4-8-6车辆'!$T$24</definedName>
    <definedName name="sheet63_23" localSheetId="59">'4-8-6车辆'!$U$24</definedName>
    <definedName name="sheet63_25" localSheetId="59">'4-8-6车辆'!$P$24</definedName>
    <definedName name="sheet63_27" localSheetId="59">'4-8-6车辆'!$Q$24</definedName>
    <definedName name="sheet63_29" localSheetId="59">'4-8-6车辆'!$R$24</definedName>
    <definedName name="sheet63_3" localSheetId="59">'4-8-6车辆'!$P$25</definedName>
    <definedName name="sheet63_30" localSheetId="59">'4-8-6车辆'!$A$28</definedName>
    <definedName name="sheet63_31" localSheetId="59">'4-8-6车辆'!$U$28</definedName>
    <definedName name="sheet63_32" localSheetId="59">'4-8-6车辆'!$A$29</definedName>
    <definedName name="sheet63_34" localSheetId="59">'4-8-6车辆'!$I$27</definedName>
    <definedName name="sheet63_36" localSheetId="59">'4-8-6车辆'!$M$27</definedName>
    <definedName name="sheet63_38" localSheetId="59">'4-8-6车辆'!$N$27</definedName>
    <definedName name="sheet63_39" localSheetId="59">'4-8-6车辆'!$R$27</definedName>
    <definedName name="sheet63_4" localSheetId="59">'4-8-6车辆'!$Q$25</definedName>
    <definedName name="sheet63_40" localSheetId="59">'4-8-6车辆'!$T$27</definedName>
    <definedName name="sheet63_42" localSheetId="59">'4-8-6车辆'!$V$27</definedName>
    <definedName name="sheet63_5" localSheetId="59">'4-8-6车辆'!$S$25</definedName>
    <definedName name="sheet63_6" localSheetId="59">'4-8-6车辆'!$U$25</definedName>
    <definedName name="sheet63_7" localSheetId="59">'4-8-6车辆'!$P$26</definedName>
    <definedName name="sheet63_8" localSheetId="59">'4-8-6车辆'!$Q$26</definedName>
    <definedName name="sheet63_9" localSheetId="59">'4-8-6车辆'!$S$26</definedName>
    <definedName name="sheet65_1" localSheetId="60">'4-8-8土地'!$O$27</definedName>
    <definedName name="sheet65_10" localSheetId="60">'4-8-8土地'!$N$26</definedName>
    <definedName name="sheet65_11" localSheetId="60">'4-8-8土地'!$N$27</definedName>
    <definedName name="sheet65_13" localSheetId="60">'4-8-8土地'!$O$26</definedName>
    <definedName name="sheet65_15" localSheetId="60">'4-8-8土地'!$P$26</definedName>
    <definedName name="sheet65_16" localSheetId="60">'4-8-8土地'!$A$28</definedName>
    <definedName name="sheet65_17" localSheetId="60">'4-8-8土地'!$P$28</definedName>
    <definedName name="sheet65_18" localSheetId="60">'4-8-8土地'!$A$29</definedName>
    <definedName name="sheet65_2" localSheetId="60">'4-8-8土地'!$P$27</definedName>
    <definedName name="sheet65_20" localSheetId="60">'4-8-8土地'!$K$27</definedName>
    <definedName name="sheet65_22" localSheetId="60">'4-8-8土地'!$M$27</definedName>
    <definedName name="sheet65_24" localSheetId="60">'4-8-8土地'!$Q$27</definedName>
    <definedName name="sheet65_3" localSheetId="60">'4-8-8土地'!$A$3</definedName>
    <definedName name="sheet65_4" localSheetId="60">'4-8-8土地'!$A$5</definedName>
    <definedName name="sheet66_1" localSheetId="61">'4-8-9船舶'!$AL$25</definedName>
    <definedName name="sheet66_10" localSheetId="61">'4-8-9船舶'!$AM$27</definedName>
    <definedName name="sheet66_11" localSheetId="61">'4-8-9船舶'!$AO$27</definedName>
    <definedName name="sheet66_12" localSheetId="61">'4-8-9船舶'!$AQ$27</definedName>
    <definedName name="sheet66_13" localSheetId="61">'4-8-9船舶'!$AN$25</definedName>
    <definedName name="sheet66_14" localSheetId="61">'4-8-9船舶'!$H$3</definedName>
    <definedName name="sheet66_15" localSheetId="61">'4-8-9船舶'!$A$5</definedName>
    <definedName name="sheet66_19" localSheetId="61">'4-8-9船舶'!$AO$24</definedName>
    <definedName name="sheet66_2" localSheetId="61">'4-8-9船舶'!$AM$25</definedName>
    <definedName name="sheet66_20" localSheetId="61">'4-8-9船舶'!$AP$24</definedName>
    <definedName name="sheet66_21" localSheetId="61">'4-8-9船舶'!$AQ$24</definedName>
    <definedName name="sheet66_23" localSheetId="61">'4-8-9船舶'!$AL$24</definedName>
    <definedName name="sheet66_25" localSheetId="61">'4-8-9船舶'!$AM$24</definedName>
    <definedName name="sheet66_27" localSheetId="61">'4-8-9船舶'!$AN$24</definedName>
    <definedName name="sheet66_28" localSheetId="61">'4-8-9船舶'!$A$28</definedName>
    <definedName name="sheet66_29" localSheetId="61">'4-8-9船舶'!$AO$28</definedName>
    <definedName name="sheet66_3" localSheetId="61">'4-8-9船舶'!$AO$25</definedName>
    <definedName name="sheet66_30" localSheetId="61">'4-8-9船舶'!$A$29</definedName>
    <definedName name="sheet66_32" localSheetId="61">'4-8-9船舶'!$F$27</definedName>
    <definedName name="sheet66_34" localSheetId="61">'4-8-9船舶'!$G$27</definedName>
    <definedName name="sheet66_36" localSheetId="61">'4-8-9船舶'!$H$27</definedName>
    <definedName name="sheet66_38" localSheetId="61">'4-8-9船舶'!$I$27</definedName>
    <definedName name="sheet66_39" localSheetId="61">'4-8-9船舶'!$AN$27</definedName>
    <definedName name="sheet66_4" localSheetId="61">'4-8-9船舶'!$AQ$25</definedName>
    <definedName name="sheet66_40" localSheetId="61">'4-8-9船舶'!$AP$27</definedName>
    <definedName name="sheet66_42" localSheetId="61">'4-8-9船舶'!$AR$27</definedName>
    <definedName name="sheet66_5" localSheetId="61">'4-8-9船舶'!$AL$26</definedName>
    <definedName name="sheet66_6" localSheetId="61">'4-8-9船舶'!$AM$26</definedName>
    <definedName name="sheet66_7" localSheetId="61">'4-8-9船舶'!$AO$26</definedName>
    <definedName name="sheet66_8" localSheetId="61">'4-8-9船舶'!$AQ$26</definedName>
    <definedName name="sheet66_9" localSheetId="61">'4-8-9船舶'!$AL$27</definedName>
    <definedName name="sheet67_1" localSheetId="62">'4-9在建工程汇总'!$C$27</definedName>
    <definedName name="sheet67_10" localSheetId="62">'4-9在建工程汇总'!$D$8</definedName>
    <definedName name="sheet67_11" localSheetId="62">'4-9在建工程汇总'!$E$8</definedName>
    <definedName name="sheet67_12" localSheetId="62">'4-9在建工程汇总'!$F$8</definedName>
    <definedName name="sheet67_13" localSheetId="62">'4-9在建工程汇总'!$C$9</definedName>
    <definedName name="sheet67_14" localSheetId="62">'4-9在建工程汇总'!$D$9</definedName>
    <definedName name="sheet67_15" localSheetId="62">'4-9在建工程汇总'!$E$9</definedName>
    <definedName name="sheet67_16" localSheetId="62">'4-9在建工程汇总'!$F$9</definedName>
    <definedName name="sheet67_17" localSheetId="62">'4-9在建工程汇总'!$C$10</definedName>
    <definedName name="sheet67_18" localSheetId="62">'4-9在建工程汇总'!$D$10</definedName>
    <definedName name="sheet67_19" localSheetId="62">'4-9在建工程汇总'!$E$10</definedName>
    <definedName name="sheet67_2" localSheetId="62">'4-9在建工程汇总'!$D$27</definedName>
    <definedName name="sheet67_20" localSheetId="62">'4-9在建工程汇总'!$F$10</definedName>
    <definedName name="sheet67_21" localSheetId="62">'4-9在建工程汇总'!$C$24</definedName>
    <definedName name="sheet67_22" localSheetId="62">'4-9在建工程汇总'!$C$25</definedName>
    <definedName name="sheet67_23" localSheetId="62">'4-9在建工程汇总'!$D$24</definedName>
    <definedName name="sheet67_24" localSheetId="62">'4-9在建工程汇总'!$D$25</definedName>
    <definedName name="sheet67_25" localSheetId="62">'4-9在建工程汇总'!$E$25</definedName>
    <definedName name="sheet67_26" localSheetId="62">'4-9在建工程汇总'!$F$25</definedName>
    <definedName name="sheet67_27" localSheetId="62">'4-9在建工程汇总'!$C$26</definedName>
    <definedName name="sheet67_28" localSheetId="62">'4-9在建工程汇总'!$E$27</definedName>
    <definedName name="sheet67_29" localSheetId="62">'4-9在建工程汇总'!$F$27</definedName>
    <definedName name="sheet67_3" localSheetId="62">'4-9在建工程汇总'!$A$3</definedName>
    <definedName name="sheet67_30" localSheetId="62">'4-9在建工程汇总'!$A$28</definedName>
    <definedName name="sheet67_31" localSheetId="62">'4-9在建工程汇总'!$D$28</definedName>
    <definedName name="sheet67_32" localSheetId="62">'4-9在建工程汇总'!$A$29</definedName>
    <definedName name="sheet67_4" localSheetId="62">'4-9在建工程汇总'!$A$5</definedName>
    <definedName name="sheet67_5" localSheetId="62">'4-9在建工程汇总'!$C$7</definedName>
    <definedName name="sheet67_6" localSheetId="62">'4-9在建工程汇总'!$D$7</definedName>
    <definedName name="sheet67_7" localSheetId="62">'4-9在建工程汇总'!$E$7</definedName>
    <definedName name="sheet67_8" localSheetId="62">'4-9在建工程汇总'!$F$7</definedName>
    <definedName name="sheet67_9" localSheetId="62">'4-9在建工程汇总'!$C$8</definedName>
    <definedName name="sheet68_1" localSheetId="63">'4-9-1在建（土建）'!$A$2</definedName>
    <definedName name="sheet68_10" localSheetId="63">'4-9-1在建（土建）'!$A$5</definedName>
    <definedName name="sheet68_100">'4-9-1在建（土建）'!$I$27</definedName>
    <definedName name="sheet68_12" localSheetId="63">'4-9-1在建（土建）'!$N$24</definedName>
    <definedName name="sheet68_14" localSheetId="63">'4-9-1在建（土建）'!$O$24</definedName>
    <definedName name="sheet68_15" localSheetId="63">'4-9-1在建（土建）'!$O$25</definedName>
    <definedName name="sheet68_17" localSheetId="63">'4-9-1在建（土建）'!$P$24</definedName>
    <definedName name="sheet68_18" localSheetId="63">'4-9-1在建（土建）'!$A$28</definedName>
    <definedName name="sheet68_19" localSheetId="63">'4-9-1在建（土建）'!$P$28</definedName>
    <definedName name="sheet68_2" localSheetId="63">'4-9-1在建（土建）'!$R$2</definedName>
    <definedName name="sheet68_20" localSheetId="63">'4-9-1在建（土建）'!$A$29</definedName>
    <definedName name="sheet68_21" localSheetId="63">'4-9-1在建（土建）'!$O$27</definedName>
    <definedName name="sheet68_23" localSheetId="63">'4-9-1在建（土建）'!$Q$27</definedName>
    <definedName name="sheet68_3" localSheetId="63">'4-9-1在建（土建）'!$N$25</definedName>
    <definedName name="sheet68_4" localSheetId="63">'4-9-1在建（土建）'!$P$25</definedName>
    <definedName name="sheet68_5" localSheetId="63">'4-9-1在建（土建）'!$N$26</definedName>
    <definedName name="sheet68_6" localSheetId="63">'4-9-1在建（土建）'!$P$26</definedName>
    <definedName name="sheet68_7" localSheetId="63">'4-9-1在建（土建）'!$N$27</definedName>
    <definedName name="sheet68_8" localSheetId="63">'4-9-1在建（土建）'!$P$27</definedName>
    <definedName name="sheet68_9" localSheetId="63">'4-9-1在建（土建）'!$A$3</definedName>
    <definedName name="sheet69_1" localSheetId="64">'4-9-2在建（设备）'!$A$2</definedName>
    <definedName name="sheet69_10" localSheetId="64">'4-9-2在建（设备）'!$A$5</definedName>
    <definedName name="sheet69_17" localSheetId="64">'4-9-2在建（设备）'!$L$24</definedName>
    <definedName name="sheet69_18" localSheetId="64">'4-9-2在建（设备）'!$N$24</definedName>
    <definedName name="sheet69_19" localSheetId="64">'4-9-2在建（设备）'!$O$24</definedName>
    <definedName name="sheet69_2" localSheetId="64">'4-9-2在建（设备）'!$V$2</definedName>
    <definedName name="sheet69_20" localSheetId="64">'4-9-2在建（设备）'!$Q$24</definedName>
    <definedName name="sheet69_21" localSheetId="64">'4-9-2在建（设备）'!$S$24</definedName>
    <definedName name="sheet69_22" localSheetId="64">'4-9-2在建（设备）'!$T$24</definedName>
    <definedName name="sheet69_24" localSheetId="64">'4-9-2在建（设备）'!$P$24</definedName>
    <definedName name="sheet69_25" localSheetId="64">'4-9-2在建（设备）'!$P$25</definedName>
    <definedName name="sheet69_26" localSheetId="64">'4-9-2在建（设备）'!$A$28</definedName>
    <definedName name="sheet69_27" localSheetId="64">'4-9-2在建（设备）'!$T$28</definedName>
    <definedName name="sheet69_28" localSheetId="64">'4-9-2在建（设备）'!$A$29</definedName>
    <definedName name="sheet69_3" localSheetId="64">'4-9-2在建（设备）'!$O$25</definedName>
    <definedName name="sheet69_30" localSheetId="64">'4-9-2在建（设备）'!$E$27</definedName>
    <definedName name="sheet69_32" localSheetId="64">'4-9-2在建（设备）'!$J$27</definedName>
    <definedName name="sheet69_33" localSheetId="64">'4-9-2在建（设备）'!$L$27</definedName>
    <definedName name="sheet69_35" localSheetId="64">'4-9-2在建（设备）'!$M$27</definedName>
    <definedName name="sheet69_36" localSheetId="64">'4-9-2在建（设备）'!$N$27</definedName>
    <definedName name="sheet69_37" localSheetId="64">'4-9-2在建（设备）'!$P$27</definedName>
    <definedName name="sheet69_38" localSheetId="64">'4-9-2在建（设备）'!$Q$27</definedName>
    <definedName name="sheet69_4" localSheetId="64">'4-9-2在建（设备）'!$T$25</definedName>
    <definedName name="sheet69_40" localSheetId="64">'4-9-2在建（设备）'!$R$27</definedName>
    <definedName name="sheet69_41" localSheetId="64">'4-9-2在建（设备）'!$S$27</definedName>
    <definedName name="sheet69_43" localSheetId="64">'4-9-2在建（设备）'!$U$27</definedName>
    <definedName name="sheet69_5" localSheetId="64">'4-9-2在建（设备）'!$O$26</definedName>
    <definedName name="sheet69_6" localSheetId="64">'4-9-2在建（设备）'!$T$26</definedName>
    <definedName name="sheet69_7" localSheetId="64">'4-9-2在建（设备）'!$O$27</definedName>
    <definedName name="sheet69_8" localSheetId="64">'4-9-2在建（设备）'!$T$27</definedName>
    <definedName name="sheet69_9" localSheetId="64">'4-9-2在建（设备）'!$A$3</definedName>
    <definedName name="sheet7_1" localSheetId="6">企业基本情况表!$A$2</definedName>
    <definedName name="sheet70_1" localSheetId="65">'4-9-3在建（待摊投资）'!$E$27</definedName>
    <definedName name="sheet70_10" localSheetId="65">'4-9-3在建（待摊投资）'!$F$28</definedName>
    <definedName name="sheet70_11" localSheetId="65">'4-9-3在建（待摊投资）'!$A$29</definedName>
    <definedName name="sheet70_13" localSheetId="65">'4-9-3在建（待摊投资）'!$G$27</definedName>
    <definedName name="sheet70_2" localSheetId="65">'4-9-3在建（待摊投资）'!$F$27</definedName>
    <definedName name="sheet70_3" localSheetId="65">'4-9-3在建（待摊投资）'!$A$3</definedName>
    <definedName name="sheet70_4" localSheetId="65">'4-9-3在建（待摊投资）'!$A$5</definedName>
    <definedName name="sheet70_6" localSheetId="65">'4-9-3在建（待摊投资）'!$E$26</definedName>
    <definedName name="sheet70_8" localSheetId="65">'4-9-3在建（待摊投资）'!$F$26</definedName>
    <definedName name="sheet70_9" localSheetId="65">'4-9-3在建（待摊投资）'!$A$28</definedName>
    <definedName name="sheet71_1" localSheetId="66">'4-9-4在建（工程物资）'!$A$2</definedName>
    <definedName name="sheet71_10" localSheetId="66">'4-9-4在建（工程物资）'!$A$5</definedName>
    <definedName name="sheet71_12" localSheetId="66">'4-9-4在建（工程物资）'!$E$24</definedName>
    <definedName name="sheet71_13" localSheetId="66">'4-9-4在建（工程物资）'!$E$25</definedName>
    <definedName name="sheet71_15" localSheetId="66">'4-9-4在建（工程物资）'!$G$24</definedName>
    <definedName name="sheet71_17" localSheetId="66">'4-9-4在建（工程物资）'!$H$24</definedName>
    <definedName name="sheet71_18" localSheetId="66">'4-9-4在建（工程物资）'!$H$25</definedName>
    <definedName name="sheet71_2" localSheetId="66">'4-9-4在建（工程物资）'!$M$2</definedName>
    <definedName name="sheet71_20" localSheetId="66">'4-9-4在建（工程物资）'!$K$24</definedName>
    <definedName name="sheet71_21" localSheetId="66">'4-9-4在建（工程物资）'!$A$28</definedName>
    <definedName name="sheet71_22" localSheetId="66">'4-9-4在建（工程物资）'!$K$28</definedName>
    <definedName name="sheet71_23" localSheetId="66">'4-9-4在建（工程物资）'!$A$29</definedName>
    <definedName name="sheet71_24" localSheetId="66">'4-9-4在建（工程物资）'!$E$27</definedName>
    <definedName name="sheet71_26" localSheetId="66">'4-9-4在建（工程物资）'!$F$27</definedName>
    <definedName name="sheet71_27" localSheetId="66">'4-9-4在建（工程物资）'!$H$27</definedName>
    <definedName name="sheet71_29" localSheetId="66">'4-9-4在建（工程物资）'!$I$27</definedName>
    <definedName name="sheet71_3" localSheetId="66">'4-9-4在建（工程物资）'!$G$25</definedName>
    <definedName name="sheet71_31" localSheetId="66">'4-9-4在建（工程物资）'!$J$27</definedName>
    <definedName name="sheet71_33" localSheetId="66">'4-9-4在建（工程物资）'!$L$27</definedName>
    <definedName name="sheet71_4" localSheetId="66">'4-9-4在建（工程物资）'!$K$25</definedName>
    <definedName name="sheet71_5" localSheetId="66">'4-9-4在建（工程物资）'!$G$26</definedName>
    <definedName name="sheet71_6" localSheetId="66">'4-9-4在建（工程物资）'!$K$26</definedName>
    <definedName name="sheet71_7" localSheetId="66">'4-9-4在建（工程物资）'!$G$27</definedName>
    <definedName name="sheet71_8" localSheetId="66">'4-9-4在建（工程物资）'!$K$27</definedName>
    <definedName name="sheet71_9" localSheetId="66">'4-9-4在建（工程物资）'!$A$3</definedName>
    <definedName name="sheet72_1" localSheetId="67">'4-10生产性生物资产'!$A$2</definedName>
    <definedName name="sheet72_10" localSheetId="67">'4-10生产性生物资产'!$L$26</definedName>
    <definedName name="sheet72_11" localSheetId="67">'4-10生产性生物资产'!$G$27</definedName>
    <definedName name="sheet72_12" localSheetId="67">'4-10生产性生物资产'!$H$27</definedName>
    <definedName name="sheet72_13" localSheetId="67">'4-10生产性生物资产'!$J$27</definedName>
    <definedName name="sheet72_14" localSheetId="67">'4-10生产性生物资产'!$L$27</definedName>
    <definedName name="sheet72_15" localSheetId="67">'4-10生产性生物资产'!$A$3</definedName>
    <definedName name="sheet72_16" localSheetId="67">'4-10生产性生物资产'!$A$5</definedName>
    <definedName name="sheet72_2" localSheetId="67">'4-10生产性生物资产'!$N$2</definedName>
    <definedName name="sheet72_20" localSheetId="67">'4-10生产性生物资产'!$J$24</definedName>
    <definedName name="sheet72_21" localSheetId="67">'4-10生产性生物资产'!$K$24</definedName>
    <definedName name="sheet72_22" localSheetId="67">'4-10生产性生物资产'!$L$24</definedName>
    <definedName name="sheet72_24" localSheetId="67">'4-10生产性生物资产'!$G$24</definedName>
    <definedName name="sheet72_26" localSheetId="67">'4-10生产性生物资产'!$H$24</definedName>
    <definedName name="sheet72_28" localSheetId="67">'4-10生产性生物资产'!$I$24</definedName>
    <definedName name="sheet72_29" localSheetId="67">'4-10生产性生物资产'!$I$25</definedName>
    <definedName name="sheet72_3" localSheetId="67">'4-10生产性生物资产'!$G$25</definedName>
    <definedName name="sheet72_30" localSheetId="67">'4-10生产性生物资产'!$A$28</definedName>
    <definedName name="sheet72_31" localSheetId="67">'4-10生产性生物资产'!$L$28</definedName>
    <definedName name="sheet72_32" localSheetId="67">'4-10生产性生物资产'!$A$29</definedName>
    <definedName name="sheet72_34" localSheetId="67">'4-10生产性生物资产'!$E$27</definedName>
    <definedName name="sheet72_35" localSheetId="67">'4-10生产性生物资产'!$I$27</definedName>
    <definedName name="sheet72_36" localSheetId="67">'4-10生产性生物资产'!$K$27</definedName>
    <definedName name="sheet72_38" localSheetId="67">'4-10生产性生物资产'!$M$27</definedName>
    <definedName name="sheet72_4" localSheetId="67">'4-10生产性生物资产'!$H$25</definedName>
    <definedName name="sheet72_5" localSheetId="67">'4-10生产性生物资产'!$J$25</definedName>
    <definedName name="sheet72_6" localSheetId="67">'4-10生产性生物资产'!$L$25</definedName>
    <definedName name="sheet72_7" localSheetId="67">'4-10生产性生物资产'!$G$26</definedName>
    <definedName name="sheet72_8" localSheetId="67">'4-10生产性生物资产'!$H$26</definedName>
    <definedName name="sheet72_9" localSheetId="67">'4-10生产性生物资产'!$J$26</definedName>
    <definedName name="sheet73_1" localSheetId="68">'4-11油气资产'!$A$2</definedName>
    <definedName name="sheet73_10" localSheetId="68">'4-11油气资产'!$N$26</definedName>
    <definedName name="sheet73_11" localSheetId="68">'4-11油气资产'!$I$27</definedName>
    <definedName name="sheet73_12" localSheetId="68">'4-11油气资产'!$J$27</definedName>
    <definedName name="sheet73_13" localSheetId="68">'4-11油气资产'!$L$27</definedName>
    <definedName name="sheet73_14" localSheetId="68">'4-11油气资产'!$N$27</definedName>
    <definedName name="sheet73_15" localSheetId="68">'4-11油气资产'!$A$3</definedName>
    <definedName name="sheet73_16" localSheetId="68">'4-11油气资产'!$A$5</definedName>
    <definedName name="sheet73_2" localSheetId="68">'4-11油气资产'!$P$2</definedName>
    <definedName name="sheet73_20" localSheetId="68">'4-11油气资产'!$L$24</definedName>
    <definedName name="sheet73_21" localSheetId="68">'4-11油气资产'!$M$24</definedName>
    <definedName name="sheet73_22" localSheetId="68">'4-11油气资产'!$N$24</definedName>
    <definedName name="sheet73_24" localSheetId="68">'4-11油气资产'!$I$24</definedName>
    <definedName name="sheet73_26" localSheetId="68">'4-11油气资产'!$J$24</definedName>
    <definedName name="sheet73_28" localSheetId="68">'4-11油气资产'!$K$24</definedName>
    <definedName name="sheet73_29" localSheetId="68">'4-11油气资产'!$K$25</definedName>
    <definedName name="sheet73_3" localSheetId="68">'4-11油气资产'!$I$25</definedName>
    <definedName name="sheet73_31" localSheetId="68">'4-11油气资产'!$F$24</definedName>
    <definedName name="sheet73_32" localSheetId="68">'4-11油气资产'!$F$27</definedName>
    <definedName name="sheet73_33" localSheetId="68">'4-11油气资产'!$A$28</definedName>
    <definedName name="sheet73_34" localSheetId="68">'4-11油气资产'!$N$28</definedName>
    <definedName name="sheet73_35" localSheetId="68">'4-11油气资产'!$A$29</definedName>
    <definedName name="sheet73_36" localSheetId="68">'4-11油气资产'!$K$27</definedName>
    <definedName name="sheet73_37" localSheetId="68">'4-11油气资产'!$M$27</definedName>
    <definedName name="sheet73_39" localSheetId="68">'4-11油气资产'!$O$27</definedName>
    <definedName name="sheet73_4" localSheetId="68">'4-11油气资产'!$J$25</definedName>
    <definedName name="sheet73_5" localSheetId="68">'4-11油气资产'!$L$25</definedName>
    <definedName name="sheet73_6" localSheetId="68">'4-11油气资产'!$N$25</definedName>
    <definedName name="sheet73_7" localSheetId="68">'4-11油气资产'!$I$26</definedName>
    <definedName name="sheet73_8" localSheetId="68">'4-11油气资产'!$J$26</definedName>
    <definedName name="sheet73_9" localSheetId="68">'4-11油气资产'!$L$26</definedName>
    <definedName name="sheet74_1" localSheetId="69">'4-12使用权资产'!$A$2</definedName>
    <definedName name="sheet74_10" localSheetId="69">'4-12使用权资产'!$A$5</definedName>
    <definedName name="sheet74_12" localSheetId="69">'4-12使用权资产'!$G$24</definedName>
    <definedName name="sheet74_14" localSheetId="69">'4-12使用权资产'!$H$24</definedName>
    <definedName name="sheet74_15" localSheetId="69">'4-12使用权资产'!$H$25</definedName>
    <definedName name="sheet74_17" localSheetId="69">'4-12使用权资产'!$I$24</definedName>
    <definedName name="sheet74_18" localSheetId="69">'4-12使用权资产'!$A$28</definedName>
    <definedName name="sheet74_19" localSheetId="69">'4-12使用权资产'!$I$28</definedName>
    <definedName name="sheet74_2" localSheetId="69">'4-12使用权资产'!$K$2</definedName>
    <definedName name="sheet74_20" localSheetId="69">'4-12使用权资产'!$A$29</definedName>
    <definedName name="sheet74_21" localSheetId="69">'4-12使用权资产'!$H$27</definedName>
    <definedName name="sheet74_23" localSheetId="69">'4-12使用权资产'!$J$27</definedName>
    <definedName name="sheet74_3" localSheetId="69">'4-12使用权资产'!$G$25</definedName>
    <definedName name="sheet74_4" localSheetId="69">'4-12使用权资产'!$I$25</definedName>
    <definedName name="sheet74_5" localSheetId="69">'4-12使用权资产'!$G$26</definedName>
    <definedName name="sheet74_6" localSheetId="69">'4-12使用权资产'!$I$26</definedName>
    <definedName name="sheet74_7" localSheetId="69">'4-12使用权资产'!$G$27</definedName>
    <definedName name="sheet74_8" localSheetId="69">'4-12使用权资产'!$I$27</definedName>
    <definedName name="sheet74_9" localSheetId="69">'4-12使用权资产'!$A$3</definedName>
    <definedName name="sheet75_1" localSheetId="70">'4-13无形资产汇总'!$C$27</definedName>
    <definedName name="sheet75_10" localSheetId="70">'4-13无形资产汇总'!$C$8</definedName>
    <definedName name="sheet75_11" localSheetId="70">'4-13无形资产汇总'!$D$8</definedName>
    <definedName name="sheet75_12" localSheetId="70">'4-13无形资产汇总'!$E$8</definedName>
    <definedName name="sheet75_13" localSheetId="70">'4-13无形资产汇总'!$F$8</definedName>
    <definedName name="sheet75_14" localSheetId="70">'4-13无形资产汇总'!$G$8</definedName>
    <definedName name="sheet75_15" localSheetId="70">'4-13无形资产汇总'!$C$9</definedName>
    <definedName name="sheet75_16" localSheetId="70">'4-13无形资产汇总'!$D$9</definedName>
    <definedName name="sheet75_17" localSheetId="70">'4-13无形资产汇总'!$E$9</definedName>
    <definedName name="sheet75_18" localSheetId="70">'4-13无形资产汇总'!$F$9</definedName>
    <definedName name="sheet75_19" localSheetId="70">'4-13无形资产汇总'!$G$9</definedName>
    <definedName name="sheet75_2" localSheetId="70">'4-13无形资产汇总'!$E$27</definedName>
    <definedName name="sheet75_20" localSheetId="70">'4-13无形资产汇总'!$C$23</definedName>
    <definedName name="sheet75_21" localSheetId="70">'4-13无形资产汇总'!$C$24</definedName>
    <definedName name="sheet75_22" localSheetId="70">'4-13无形资产汇总'!$D$23</definedName>
    <definedName name="sheet75_23" localSheetId="70">'4-13无形资产汇总'!$D$24</definedName>
    <definedName name="sheet75_24" localSheetId="70">'4-13无形资产汇总'!$E$23</definedName>
    <definedName name="sheet75_25" localSheetId="70">'4-13无形资产汇总'!$E$24</definedName>
    <definedName name="sheet75_26" localSheetId="70">'4-13无形资产汇总'!$F$23</definedName>
    <definedName name="sheet75_27" localSheetId="70">'4-13无形资产汇总'!$F$24</definedName>
    <definedName name="sheet75_28" localSheetId="70">'4-13无形资产汇总'!$G$24</definedName>
    <definedName name="sheet75_29" localSheetId="70">'4-13无形资产汇总'!$C$25</definedName>
    <definedName name="sheet75_3" localSheetId="70">'4-13无形资产汇总'!$C$7</definedName>
    <definedName name="sheet75_30" localSheetId="70">'4-13无形资产汇总'!$E$25</definedName>
    <definedName name="sheet75_31" localSheetId="70">'4-13无形资产汇总'!$C$26</definedName>
    <definedName name="sheet75_32" localSheetId="70">'4-13无形资产汇总'!$E$26</definedName>
    <definedName name="sheet75_33" localSheetId="70">'4-13无形资产汇总'!$F$27</definedName>
    <definedName name="sheet75_34" localSheetId="70">'4-13无形资产汇总'!$G$27</definedName>
    <definedName name="sheet75_35" localSheetId="70">'4-13无形资产汇总'!$A$28</definedName>
    <definedName name="sheet75_36" localSheetId="70">'4-13无形资产汇总'!$E$28</definedName>
    <definedName name="sheet75_37" localSheetId="70">'4-13无形资产汇总'!$A$29</definedName>
    <definedName name="sheet75_4" localSheetId="70">'4-13无形资产汇总'!$E$7</definedName>
    <definedName name="sheet75_5" localSheetId="70">'4-13无形资产汇总'!$A$3</definedName>
    <definedName name="sheet75_6" localSheetId="70">'4-13无形资产汇总'!$A$5</definedName>
    <definedName name="sheet75_7" localSheetId="70">'4-13无形资产汇总'!$D$7</definedName>
    <definedName name="sheet75_8" localSheetId="70">'4-13无形资产汇总'!$F$7</definedName>
    <definedName name="sheet75_9" localSheetId="70">'4-13无形资产汇总'!$G$7</definedName>
    <definedName name="sheet76_1" localSheetId="71">'4-13-1无形-土地'!$A$2</definedName>
    <definedName name="sheet76_10" localSheetId="71">'4-13-1无形-土地'!$A$3</definedName>
    <definedName name="sheet76_11" localSheetId="71">'4-13-1无形-土地'!$A$5</definedName>
    <definedName name="sheet76_13" localSheetId="71">'4-13-1无形-土地'!$O$29</definedName>
    <definedName name="sheet76_14" localSheetId="71">'4-13-1无形-土地'!$O$30</definedName>
    <definedName name="sheet76_16" localSheetId="71">'4-13-1无形-土地'!$P$29</definedName>
    <definedName name="sheet76_18" localSheetId="71">'4-13-1无形-土地'!$Q$29</definedName>
    <definedName name="sheet76_2" localSheetId="71">'4-13-1无形-土地'!$T$2</definedName>
    <definedName name="sheet76_20" localSheetId="71">'4-13-1无形-土地'!$R$29</definedName>
    <definedName name="sheet76_21" localSheetId="71">'4-13-1无形-土地'!$A$33</definedName>
    <definedName name="sheet76_22" localSheetId="71">'4-13-1无形-土地'!$R$33</definedName>
    <definedName name="sheet76_23" localSheetId="71">'4-13-1无形-土地'!$A$34</definedName>
    <definedName name="sheet76_25" localSheetId="71">'4-13-1无形-土地'!$L$32</definedName>
    <definedName name="sheet76_27" localSheetId="71">'4-13-1无形-土地'!$N$32</definedName>
    <definedName name="sheet76_28" localSheetId="71">'4-13-1无形-土地'!$O$32</definedName>
    <definedName name="sheet76_29" localSheetId="71">'4-13-1无形-土地'!$Q$32</definedName>
    <definedName name="sheet76_3" localSheetId="71">'4-13-1无形-土地'!$P$30</definedName>
    <definedName name="sheet76_31" localSheetId="71">'4-13-1无形-土地'!$S$32</definedName>
    <definedName name="sheet76_4" localSheetId="71">'4-13-1无形-土地'!$R$30</definedName>
    <definedName name="sheet76_5" localSheetId="71">'4-13-1无形-土地'!$P$31</definedName>
    <definedName name="sheet76_6" localSheetId="71">'4-13-1无形-土地'!$R$31</definedName>
    <definedName name="sheet76_7" localSheetId="71">'4-13-1无形-土地'!$P$32</definedName>
    <definedName name="sheet76_8" localSheetId="71">'4-13-1无形-土地'!$R$32</definedName>
    <definedName name="sheet76_9" localSheetId="71">'4-13-1无形-土地'!$Q$30</definedName>
    <definedName name="sheet77_1" localSheetId="72">'4-13-2无形-矿业权'!$A$2</definedName>
    <definedName name="sheet77_10" localSheetId="72">'4-13-2无形-矿业权'!$A$3</definedName>
    <definedName name="sheet77_11" localSheetId="72">'4-13-2无形-矿业权'!$A$5</definedName>
    <definedName name="sheet77_13" localSheetId="72">'4-13-2无形-矿业权'!$K$27</definedName>
    <definedName name="sheet77_14" localSheetId="72">'4-13-2无形-矿业权'!$K$28</definedName>
    <definedName name="sheet77_16" localSheetId="72">'4-13-2无形-矿业权'!$L$27</definedName>
    <definedName name="sheet77_18" localSheetId="72">'4-13-2无形-矿业权'!$M$27</definedName>
    <definedName name="sheet77_2" localSheetId="72">'4-13-2无形-矿业权'!$Q$2</definedName>
    <definedName name="sheet77_20" localSheetId="72">'4-13-2无形-矿业权'!$N$27</definedName>
    <definedName name="sheet77_21" localSheetId="72">'4-13-2无形-矿业权'!$A$31</definedName>
    <definedName name="sheet77_22" localSheetId="72">'4-13-2无形-矿业权'!$O$31</definedName>
    <definedName name="sheet77_23" localSheetId="72">'4-13-2无形-矿业权'!$A$32</definedName>
    <definedName name="sheet77_25" localSheetId="72">'4-13-2无形-矿业权'!$H$30</definedName>
    <definedName name="sheet77_26" localSheetId="72">'4-13-2无形-矿业权'!$K$30</definedName>
    <definedName name="sheet77_27" localSheetId="72">'4-13-2无形-矿业权'!$M$30</definedName>
    <definedName name="sheet77_29" localSheetId="72">'4-13-2无形-矿业权'!$O$30</definedName>
    <definedName name="sheet77_3" localSheetId="72">'4-13-2无形-矿业权'!$L$28</definedName>
    <definedName name="sheet77_31" localSheetId="72">'4-13-2无形-矿业权'!$P$30</definedName>
    <definedName name="sheet77_4" localSheetId="72">'4-13-2无形-矿业权'!$N$28</definedName>
    <definedName name="sheet77_5" localSheetId="72">'4-13-2无形-矿业权'!$L$29</definedName>
    <definedName name="sheet77_6" localSheetId="72">'4-13-2无形-矿业权'!$N$29</definedName>
    <definedName name="sheet77_7" localSheetId="72">'4-13-2无形-矿业权'!$L$30</definedName>
    <definedName name="sheet77_8" localSheetId="72">'4-13-2无形-矿业权'!$N$30</definedName>
    <definedName name="sheet77_9" localSheetId="72">'4-13-2无形-矿业权'!$M$28</definedName>
    <definedName name="sheet78_1" localSheetId="73">'4-13-3无形-其他'!$A$2</definedName>
    <definedName name="sheet78_10" localSheetId="73">'4-13-3无形-其他'!$A$3</definedName>
    <definedName name="sheet78_11" localSheetId="73">'4-13-3无形-其他'!$A$5</definedName>
    <definedName name="sheet78_13" localSheetId="73">'4-13-3无形-其他'!$I$24</definedName>
    <definedName name="sheet78_14" localSheetId="73">'4-13-3无形-其他'!$I$25</definedName>
    <definedName name="sheet78_16" localSheetId="73">'4-13-3无形-其他'!$J$24</definedName>
    <definedName name="sheet78_18" localSheetId="73">'4-13-3无形-其他'!$K$24</definedName>
    <definedName name="sheet78_2" localSheetId="73">'4-13-3无形-其他'!$O$2</definedName>
    <definedName name="sheet78_20" localSheetId="73">'4-13-3无形-其他'!$L$24</definedName>
    <definedName name="sheet78_21" localSheetId="73">'4-13-3无形-其他'!$A$28</definedName>
    <definedName name="sheet78_22" localSheetId="73">'4-13-3无形-其他'!$M$28</definedName>
    <definedName name="sheet78_23" localSheetId="73">'4-13-3无形-其他'!$A$29</definedName>
    <definedName name="sheet78_25" localSheetId="73">'4-13-3无形-其他'!$G$27</definedName>
    <definedName name="sheet78_27" localSheetId="73">'4-13-3无形-其他'!$H$27</definedName>
    <definedName name="sheet78_28" localSheetId="73">'4-13-3无形-其他'!$I$27</definedName>
    <definedName name="sheet78_29" localSheetId="73">'4-13-3无形-其他'!$K$27</definedName>
    <definedName name="sheet78_3" localSheetId="73">'4-13-3无形-其他'!$J$25</definedName>
    <definedName name="sheet78_31" localSheetId="73">'4-13-3无形-其他'!$M$27</definedName>
    <definedName name="sheet78_33" localSheetId="73">'4-13-3无形-其他'!$N$27</definedName>
    <definedName name="sheet78_4" localSheetId="73">'4-13-3无形-其他'!$L$25</definedName>
    <definedName name="sheet78_5" localSheetId="73">'4-13-3无形-其他'!$J$26</definedName>
    <definedName name="sheet78_6" localSheetId="73">'4-13-3无形-其他'!$L$26</definedName>
    <definedName name="sheet78_7" localSheetId="73">'4-13-3无形-其他'!$J$27</definedName>
    <definedName name="sheet78_8" localSheetId="73">'4-13-3无形-其他'!$L$27</definedName>
    <definedName name="sheet78_9" localSheetId="73">'4-13-3无形-其他'!$K$25</definedName>
    <definedName name="sheet79_1" localSheetId="74">'4-14开发支出'!$I$27</definedName>
    <definedName name="sheet79_10" localSheetId="74">'4-14开发支出'!$K$28</definedName>
    <definedName name="sheet79_11" localSheetId="74">'4-14开发支出'!$A$29</definedName>
    <definedName name="sheet79_13" localSheetId="74">'4-14开发支出'!$H$27</definedName>
    <definedName name="sheet79_15" localSheetId="74">'4-14开发支出'!$K$27</definedName>
    <definedName name="sheet79_17" localSheetId="74">'4-14开发支出'!$L$27</definedName>
    <definedName name="sheet79_2" localSheetId="74">'4-14开发支出'!$J$27</definedName>
    <definedName name="sheet79_3" localSheetId="74">'4-14开发支出'!$A$3</definedName>
    <definedName name="sheet79_4" localSheetId="74">'4-14开发支出'!$A$5</definedName>
    <definedName name="sheet79_6" localSheetId="74">'4-14开发支出'!$I$26</definedName>
    <definedName name="sheet79_8" localSheetId="74">'4-14开发支出'!$J$26</definedName>
    <definedName name="sheet79_9" localSheetId="74">'4-14开发支出'!$A$28</definedName>
    <definedName name="sheet80_1" localSheetId="75">'4-15商誉'!$A$2</definedName>
    <definedName name="sheet80_10" localSheetId="75">'4-15商誉'!$A$5</definedName>
    <definedName name="sheet80_12" localSheetId="75">'4-15商誉'!$D$24</definedName>
    <definedName name="sheet80_14" localSheetId="75">'4-15商誉'!$E$24</definedName>
    <definedName name="sheet80_15" localSheetId="75">'4-15商誉'!$A$28</definedName>
    <definedName name="sheet80_16" localSheetId="75">'4-15商誉'!$F$28</definedName>
    <definedName name="sheet80_17" localSheetId="75">'4-15商誉'!$A$29</definedName>
    <definedName name="sheet80_19" localSheetId="75">'4-15商誉'!$F$27</definedName>
    <definedName name="sheet80_2" localSheetId="75">'4-15商誉'!$H$2</definedName>
    <definedName name="sheet80_21" localSheetId="75">'4-15商誉'!$G$27</definedName>
    <definedName name="sheet80_3" localSheetId="75">'4-15商誉'!$D$25</definedName>
    <definedName name="sheet80_4" localSheetId="75">'4-15商誉'!$E$25</definedName>
    <definedName name="sheet80_5" localSheetId="75">'4-15商誉'!$D$26</definedName>
    <definedName name="sheet80_6" localSheetId="75">'4-15商誉'!$E$26</definedName>
    <definedName name="sheet80_7" localSheetId="75">'4-15商誉'!$D$27</definedName>
    <definedName name="sheet80_8" localSheetId="75">'4-15商誉'!$E$27</definedName>
    <definedName name="sheet80_9" localSheetId="75">'4-15商誉'!$A$3</definedName>
    <definedName name="sheet81_1" localSheetId="76">'4-16长期待摊费用'!$G$27</definedName>
    <definedName name="sheet81_10" localSheetId="76">'4-16长期待摊费用'!$I$28</definedName>
    <definedName name="sheet81_11" localSheetId="76">'4-16长期待摊费用'!$A$29</definedName>
    <definedName name="sheet81_13" localSheetId="76">'4-16长期待摊费用'!$D$27</definedName>
    <definedName name="sheet81_15" localSheetId="76">'4-16长期待摊费用'!$E$27</definedName>
    <definedName name="sheet81_17" localSheetId="76">'4-16长期待摊费用'!$F$27</definedName>
    <definedName name="sheet81_19" localSheetId="76">'4-16长期待摊费用'!$I$27</definedName>
    <definedName name="sheet81_2" localSheetId="76">'4-16长期待摊费用'!$H$27</definedName>
    <definedName name="sheet81_21" localSheetId="76">'4-16长期待摊费用'!$J$27</definedName>
    <definedName name="sheet81_3" localSheetId="76">'4-16长期待摊费用'!$A$3</definedName>
    <definedName name="sheet81_4" localSheetId="76">'4-16长期待摊费用'!$A$5</definedName>
    <definedName name="sheet81_6" localSheetId="76">'4-16长期待摊费用'!$G$26</definedName>
    <definedName name="sheet81_8" localSheetId="76">'4-16长期待摊费用'!$H$26</definedName>
    <definedName name="sheet81_9" localSheetId="76">'4-16长期待摊费用'!$A$28</definedName>
    <definedName name="sheet82_1" localSheetId="77">'4-17递延所得税资产'!$D$27</definedName>
    <definedName name="sheet82_10" localSheetId="77">'4-17递延所得税资产'!$E$28</definedName>
    <definedName name="sheet82_11" localSheetId="77">'4-17递延所得税资产'!$A$29</definedName>
    <definedName name="sheet82_13" localSheetId="77">'4-17递延所得税资产'!$F$27</definedName>
    <definedName name="sheet82_15" localSheetId="77">'4-17递延所得税资产'!$G$27</definedName>
    <definedName name="sheet82_2" localSheetId="77">'4-17递延所得税资产'!$E$27</definedName>
    <definedName name="sheet82_3" localSheetId="77">'4-17递延所得税资产'!$A$3</definedName>
    <definedName name="sheet82_4" localSheetId="77">'4-17递延所得税资产'!$A$5</definedName>
    <definedName name="sheet82_6" localSheetId="77">'4-17递延所得税资产'!$D$26</definedName>
    <definedName name="sheet82_8" localSheetId="77">'4-17递延所得税资产'!$E$26</definedName>
    <definedName name="sheet82_9" localSheetId="77">'4-17递延所得税资产'!$A$28</definedName>
    <definedName name="sheet83_1" localSheetId="78">'4-18其他非流动资产'!$D$27</definedName>
    <definedName name="sheet83_10" localSheetId="78">'4-18其他非流动资产'!$E$28</definedName>
    <definedName name="sheet83_11" localSheetId="78">'4-18其他非流动资产'!$A$29</definedName>
    <definedName name="sheet83_13" localSheetId="78">'4-18其他非流动资产'!$F$27</definedName>
    <definedName name="sheet83_15" localSheetId="78">'4-18其他非流动资产'!$G$27</definedName>
    <definedName name="sheet83_2" localSheetId="78">'4-18其他非流动资产'!$E$27</definedName>
    <definedName name="sheet83_3" localSheetId="78">'4-18其他非流动资产'!$A$3</definedName>
    <definedName name="sheet83_4" localSheetId="78">'4-18其他非流动资产'!$A$5</definedName>
    <definedName name="sheet83_6" localSheetId="78">'4-18其他非流动资产'!$D$26</definedName>
    <definedName name="sheet83_8" localSheetId="78">'4-18其他非流动资产'!$E$26</definedName>
    <definedName name="sheet83_9" localSheetId="78">'4-18其他非流动资产'!$A$28</definedName>
    <definedName name="sheet84_1" localSheetId="79">'5-流动负债汇总'!$C$29</definedName>
    <definedName name="sheet84_10" localSheetId="79">'5-流动负债汇总'!$D$10</definedName>
    <definedName name="sheet84_11" localSheetId="79">'5-流动负债汇总'!$C$11</definedName>
    <definedName name="sheet84_12" localSheetId="79">'5-流动负债汇总'!$D$11</definedName>
    <definedName name="sheet84_13" localSheetId="79">'5-流动负债汇总'!$C$12</definedName>
    <definedName name="sheet84_14" localSheetId="79">'5-流动负债汇总'!$D$12</definedName>
    <definedName name="sheet84_15" localSheetId="79">'5-流动负债汇总'!$C$13</definedName>
    <definedName name="sheet84_16" localSheetId="79">'5-流动负债汇总'!$D$13</definedName>
    <definedName name="sheet84_17" localSheetId="79">'5-流动负债汇总'!$C$14</definedName>
    <definedName name="sheet84_18" localSheetId="79">'5-流动负债汇总'!$D$14</definedName>
    <definedName name="sheet84_19" localSheetId="79">'5-流动负债汇总'!$C$15</definedName>
    <definedName name="sheet84_2" localSheetId="79">'5-流动负债汇总'!$D$29</definedName>
    <definedName name="sheet84_20" localSheetId="79">'5-流动负债汇总'!$D$15</definedName>
    <definedName name="sheet84_21" localSheetId="79">'5-流动负债汇总'!$C$16</definedName>
    <definedName name="sheet84_22" localSheetId="79">'5-流动负债汇总'!$D$16</definedName>
    <definedName name="sheet84_23" localSheetId="79">'5-流动负债汇总'!$C$17</definedName>
    <definedName name="sheet84_24" localSheetId="79">'5-流动负债汇总'!$D$17</definedName>
    <definedName name="sheet84_25" localSheetId="79">'5-流动负债汇总'!$C$18</definedName>
    <definedName name="sheet84_26" localSheetId="79">'5-流动负债汇总'!$D$18</definedName>
    <definedName name="sheet84_27" localSheetId="79">'5-流动负债汇总'!$C$19</definedName>
    <definedName name="sheet84_28" localSheetId="79">'5-流动负债汇总'!$D$19</definedName>
    <definedName name="sheet84_29" localSheetId="79">'5-流动负债汇总'!$A$3</definedName>
    <definedName name="sheet84_3" localSheetId="79">'5-流动负债汇总'!$C$7</definedName>
    <definedName name="sheet84_30" localSheetId="79">'5-流动负债汇总'!$A$5</definedName>
    <definedName name="sheet84_31" localSheetId="79">'5-流动负债汇总'!$E$7</definedName>
    <definedName name="sheet84_32" localSheetId="79">'5-流动负债汇总'!$F$7</definedName>
    <definedName name="sheet84_33" localSheetId="79">'5-流动负债汇总'!$E$8</definedName>
    <definedName name="sheet84_34" localSheetId="79">'5-流动负债汇总'!$F$8</definedName>
    <definedName name="sheet84_35" localSheetId="79">'5-流动负债汇总'!$E$9</definedName>
    <definedName name="sheet84_36" localSheetId="79">'5-流动负债汇总'!$F$9</definedName>
    <definedName name="sheet84_37" localSheetId="79">'5-流动负债汇总'!$E$10</definedName>
    <definedName name="sheet84_38" localSheetId="79">'5-流动负债汇总'!$F$10</definedName>
    <definedName name="sheet84_39" localSheetId="79">'5-流动负债汇总'!$E$11</definedName>
    <definedName name="sheet84_4" localSheetId="79">'5-流动负债汇总'!$D$7</definedName>
    <definedName name="sheet84_40" localSheetId="79">'5-流动负债汇总'!$F$11</definedName>
    <definedName name="sheet84_41" localSheetId="79">'5-流动负债汇总'!$E$12</definedName>
    <definedName name="sheet84_42" localSheetId="79">'5-流动负债汇总'!$F$12</definedName>
    <definedName name="sheet84_43" localSheetId="79">'5-流动负债汇总'!$E$13</definedName>
    <definedName name="sheet84_44" localSheetId="79">'5-流动负债汇总'!$F$13</definedName>
    <definedName name="sheet84_45" localSheetId="79">'5-流动负债汇总'!$E$14</definedName>
    <definedName name="sheet84_46" localSheetId="79">'5-流动负债汇总'!$F$14</definedName>
    <definedName name="sheet84_47" localSheetId="79">'5-流动负债汇总'!$E$15</definedName>
    <definedName name="sheet84_48" localSheetId="79">'5-流动负债汇总'!$F$15</definedName>
    <definedName name="sheet84_49" localSheetId="79">'5-流动负债汇总'!$E$16</definedName>
    <definedName name="sheet84_5" localSheetId="79">'5-流动负债汇总'!$C$8</definedName>
    <definedName name="sheet84_50" localSheetId="79">'5-流动负债汇总'!$F$16</definedName>
    <definedName name="sheet84_51" localSheetId="79">'5-流动负债汇总'!$E$17</definedName>
    <definedName name="sheet84_52" localSheetId="79">'5-流动负债汇总'!$F$17</definedName>
    <definedName name="sheet84_53" localSheetId="79">'5-流动负债汇总'!$E$18</definedName>
    <definedName name="sheet84_54" localSheetId="79">'5-流动负债汇总'!$F$18</definedName>
    <definedName name="sheet84_55" localSheetId="79">'5-流动负债汇总'!$E$19</definedName>
    <definedName name="sheet84_56" localSheetId="79">'5-流动负债汇总'!$F$19</definedName>
    <definedName name="sheet84_57" localSheetId="79">'5-流动负债汇总'!$C$20</definedName>
    <definedName name="sheet84_58" localSheetId="79">'5-流动负债汇总'!$E$20</definedName>
    <definedName name="sheet84_59" localSheetId="79">'5-流动负债汇总'!$F$20</definedName>
    <definedName name="sheet84_6" localSheetId="79">'5-流动负债汇总'!$D$8</definedName>
    <definedName name="sheet84_60" localSheetId="79">'5-流动负债汇总'!$C$28</definedName>
    <definedName name="sheet84_61" localSheetId="79">'5-流动负债汇总'!$D$28</definedName>
    <definedName name="sheet84_62" localSheetId="79">'5-流动负债汇总'!$E$29</definedName>
    <definedName name="sheet84_63" localSheetId="79">'5-流动负债汇总'!$F$29</definedName>
    <definedName name="sheet84_64" localSheetId="79">'5-流动负债汇总'!$A$30</definedName>
    <definedName name="sheet84_65" localSheetId="79">'5-流动负债汇总'!$D$30</definedName>
    <definedName name="sheet84_66" localSheetId="79">'5-流动负债汇总'!$A$31</definedName>
    <definedName name="sheet84_7" localSheetId="79">'5-流动负债汇总'!$C$9</definedName>
    <definedName name="sheet84_8" localSheetId="79">'5-流动负债汇总'!$D$9</definedName>
    <definedName name="sheet84_9" localSheetId="79">'5-流动负债汇总'!$C$10</definedName>
    <definedName name="sheet85_1" localSheetId="80">'5-1短期借款'!$I$27</definedName>
    <definedName name="sheet85_10" localSheetId="80">'5-1短期借款'!$J$28</definedName>
    <definedName name="sheet85_11" localSheetId="80">'5-1短期借款'!$A$29</definedName>
    <definedName name="sheet85_13" localSheetId="80">'5-1短期借款'!$F$27</definedName>
    <definedName name="sheet85_15" localSheetId="80">'5-1短期借款'!$H$27</definedName>
    <definedName name="sheet85_17" localSheetId="80">'5-1短期借款'!$K$27</definedName>
    <definedName name="sheet85_2" localSheetId="80">'5-1短期借款'!$J$27</definedName>
    <definedName name="sheet85_3" localSheetId="80">'5-1短期借款'!$A$3</definedName>
    <definedName name="sheet85_4" localSheetId="80">'5-1短期借款'!$A$5</definedName>
    <definedName name="sheet85_7" localSheetId="80">'5-1短期借款'!$I$26</definedName>
    <definedName name="sheet85_8" localSheetId="80">'5-1短期借款'!$J$26</definedName>
    <definedName name="sheet85_9" localSheetId="80">'5-1短期借款'!$A$28</definedName>
    <definedName name="sheet86_1" localSheetId="81">'5-2交易性金融负债'!$F$27</definedName>
    <definedName name="sheet86_10" localSheetId="81">'5-2交易性金融负债'!$G$28</definedName>
    <definedName name="sheet86_11" localSheetId="81">'5-2交易性金融负债'!$A$29</definedName>
    <definedName name="sheet86_13" localSheetId="81">'5-2交易性金融负债'!$D$27</definedName>
    <definedName name="sheet86_15" localSheetId="81">'5-2交易性金融负债'!$E$27</definedName>
    <definedName name="sheet86_17" localSheetId="81">'5-2交易性金融负债'!$H$27</definedName>
    <definedName name="sheet86_2" localSheetId="81">'5-2交易性金融负债'!$G$27</definedName>
    <definedName name="sheet86_3" localSheetId="81">'5-2交易性金融负债'!$A$3</definedName>
    <definedName name="sheet86_4" localSheetId="81">'5-2交易性金融负债'!$A$5</definedName>
    <definedName name="sheet86_7" localSheetId="81">'5-2交易性金融负债'!$F$26</definedName>
    <definedName name="sheet86_8" localSheetId="81">'5-2交易性金融负债'!$G$26</definedName>
    <definedName name="sheet86_9" localSheetId="81">'5-2交易性金融负债'!$A$28</definedName>
    <definedName name="sheet87_1" localSheetId="82">'5-3衍生金融负债'!$AC$28</definedName>
    <definedName name="sheet87_10" localSheetId="82">'5-3衍生金融负债'!$AD$29</definedName>
    <definedName name="sheet87_11" localSheetId="82">'5-3衍生金融负债'!$A$30</definedName>
    <definedName name="sheet87_13" localSheetId="82">'5-3衍生金融负债'!$G$28</definedName>
    <definedName name="sheet87_15" localSheetId="82">'5-3衍生金融负债'!$H$28</definedName>
    <definedName name="sheet87_17" localSheetId="82">'5-3衍生金融负债'!$I$28</definedName>
    <definedName name="sheet87_19" localSheetId="82">'5-3衍生金融负债'!$J$28</definedName>
    <definedName name="sheet87_2" localSheetId="82">'5-3衍生金融负债'!$AD$28</definedName>
    <definedName name="sheet87_21" localSheetId="82">'5-3衍生金融负债'!$K$28</definedName>
    <definedName name="sheet87_23" localSheetId="82">'5-3衍生金融负债'!$L$28</definedName>
    <definedName name="sheet87_25" localSheetId="82">'5-3衍生金融负债'!$N$28</definedName>
    <definedName name="sheet87_27" localSheetId="82">'5-3衍生金融负债'!$O$28</definedName>
    <definedName name="sheet87_29" localSheetId="82">'5-3衍生金融负债'!$P$28</definedName>
    <definedName name="sheet87_3" localSheetId="82">'5-3衍生金融负债'!$A$3</definedName>
    <definedName name="sheet87_31" localSheetId="82">'5-3衍生金融负债'!$Q$28</definedName>
    <definedName name="sheet87_33" localSheetId="82">'5-3衍生金融负债'!$R$28</definedName>
    <definedName name="sheet87_35" localSheetId="82">'5-3衍生金融负债'!$S$28</definedName>
    <definedName name="sheet87_4" localSheetId="82">'5-3衍生金融负债'!$A$5</definedName>
    <definedName name="sheet87_7" localSheetId="82">'5-3衍生金融负债'!$AC$27</definedName>
    <definedName name="sheet87_8" localSheetId="82">'5-3衍生金融负债'!$AD$27</definedName>
    <definedName name="sheet87_9" localSheetId="82">'5-3衍生金融负债'!$A$29</definedName>
    <definedName name="sheet88_1" localSheetId="83">'5-4应付票据'!$F$27</definedName>
    <definedName name="sheet88_10" localSheetId="83">'5-4应付票据'!$G$28</definedName>
    <definedName name="sheet88_11" localSheetId="83">'5-4应付票据'!$A$29</definedName>
    <definedName name="sheet88_13" localSheetId="83">'5-4应付票据'!$E$27</definedName>
    <definedName name="sheet88_2" localSheetId="83">'5-4应付票据'!$G$27</definedName>
    <definedName name="sheet88_3" localSheetId="83">'5-4应付票据'!$A$3</definedName>
    <definedName name="sheet88_4" localSheetId="83">'5-4应付票据'!$A$5</definedName>
    <definedName name="sheet88_7" localSheetId="83">'5-4应付票据'!$F$26</definedName>
    <definedName name="sheet88_8" localSheetId="83">'5-4应付票据'!$G$26</definedName>
    <definedName name="sheet88_9" localSheetId="83">'5-4应付票据'!$A$28</definedName>
    <definedName name="sheet89_1" localSheetId="84">'5-5应付账款'!$G$27</definedName>
    <definedName name="sheet89_10" localSheetId="84">'5-5应付账款'!$H$28</definedName>
    <definedName name="sheet89_11" localSheetId="84">'5-5应付账款'!$A$29</definedName>
    <definedName name="sheet89_13" localSheetId="84">'5-5应付账款'!$F$27</definedName>
    <definedName name="sheet89_2" localSheetId="84">'5-5应付账款'!$H$27</definedName>
    <definedName name="sheet89_3" localSheetId="84">'5-5应付账款'!$A$3</definedName>
    <definedName name="sheet89_4" localSheetId="84">'5-5应付账款'!$A$5</definedName>
    <definedName name="sheet89_7" localSheetId="84">'5-5应付账款'!$G$26</definedName>
    <definedName name="sheet89_8" localSheetId="84">'5-5应付账款'!$H$26</definedName>
    <definedName name="sheet89_9" localSheetId="84">'5-5应付账款'!$A$28</definedName>
    <definedName name="sheet9_1" localSheetId="9">资产负债表!$A$3</definedName>
    <definedName name="sheet9_10" localSheetId="9">资产负债表!$C$19</definedName>
    <definedName name="sheet9_100" localSheetId="9">资产负债表!$F$15</definedName>
    <definedName name="sheet9_101" localSheetId="9">资产负债表!$F$16</definedName>
    <definedName name="sheet9_102" localSheetId="9">资产负债表!$F$17</definedName>
    <definedName name="sheet9_103" localSheetId="9">资产负债表!$F$18</definedName>
    <definedName name="sheet9_104" localSheetId="9">资产负债表!$F$23</definedName>
    <definedName name="sheet9_105" localSheetId="9">资产负债表!$F$24</definedName>
    <definedName name="sheet9_106" localSheetId="9">资产负债表!$F$26</definedName>
    <definedName name="sheet9_107" localSheetId="9">资产负债表!$F$27</definedName>
    <definedName name="sheet9_108" localSheetId="9">资产负债表!$F$28</definedName>
    <definedName name="sheet9_109" localSheetId="9">资产负债表!$F$29</definedName>
    <definedName name="sheet9_11" localSheetId="9">资产负债表!$C$20</definedName>
    <definedName name="sheet9_110" localSheetId="9">资产负债表!$F$30</definedName>
    <definedName name="sheet9_111" localSheetId="9">资产负债表!$F$31</definedName>
    <definedName name="sheet9_112" localSheetId="9">资产负债表!$F$32</definedName>
    <definedName name="sheet9_113" localSheetId="9">资产负债表!$F$33</definedName>
    <definedName name="sheet9_114" localSheetId="9">资产负债表!$F$34</definedName>
    <definedName name="sheet9_115" localSheetId="9">资产负债表!$F$35</definedName>
    <definedName name="sheet9_116" localSheetId="9">资产负债表!$F$36</definedName>
    <definedName name="sheet9_117" localSheetId="9">资产负债表!$F$37</definedName>
    <definedName name="sheet9_118" localSheetId="9">资产负债表!$F$38</definedName>
    <definedName name="sheet9_119" localSheetId="9">资产负债表!$L$8</definedName>
    <definedName name="sheet9_12" localSheetId="9">资产负债表!$D$7</definedName>
    <definedName name="sheet9_120" localSheetId="9">资产负债表!$L$9</definedName>
    <definedName name="sheet9_121" localSheetId="9">资产负债表!$L$10</definedName>
    <definedName name="sheet9_122" localSheetId="9">资产负债表!$L$11</definedName>
    <definedName name="sheet9_123" localSheetId="9">资产负债表!$L$12</definedName>
    <definedName name="sheet9_124" localSheetId="9">资产负债表!$L$13</definedName>
    <definedName name="sheet9_125" localSheetId="9">资产负债表!$L$14</definedName>
    <definedName name="sheet9_126" localSheetId="9">资产负债表!$L$15</definedName>
    <definedName name="sheet9_127" localSheetId="9">资产负债表!$L$16</definedName>
    <definedName name="sheet9_128" localSheetId="9">资产负债表!$L$17</definedName>
    <definedName name="sheet9_129" localSheetId="9">资产负债表!$L$18</definedName>
    <definedName name="sheet9_13" localSheetId="9">资产负债表!$D$19</definedName>
    <definedName name="sheet9_130" localSheetId="9">资产负债表!$L$23</definedName>
    <definedName name="sheet9_131" localSheetId="9">资产负债表!$L$24</definedName>
    <definedName name="sheet9_132" localSheetId="9">资产负债表!$L$25</definedName>
    <definedName name="sheet9_133" localSheetId="9">资产负债表!$L$26</definedName>
    <definedName name="sheet9_134" localSheetId="9">资产负债表!$L$27</definedName>
    <definedName name="sheet9_14" localSheetId="9">资产负债表!$D$20</definedName>
    <definedName name="sheet9_15" localSheetId="9">资产负债表!$E$7</definedName>
    <definedName name="sheet9_16" localSheetId="9">资产负债表!$E$19</definedName>
    <definedName name="sheet9_17" localSheetId="9">资产负债表!$E$20</definedName>
    <definedName name="sheet9_18" localSheetId="9">资产负债表!$F$7</definedName>
    <definedName name="sheet9_19" localSheetId="9">资产负债表!$F$19</definedName>
    <definedName name="sheet9_2" localSheetId="9">资产负债表!$A$4</definedName>
    <definedName name="sheet9_20" localSheetId="9">资产负债表!$F$20</definedName>
    <definedName name="sheet9_200">资产负债表!$F$25</definedName>
    <definedName name="sheet9_21" localSheetId="9">资产负债表!$I$7</definedName>
    <definedName name="sheet9_22" localSheetId="9">资产负债表!$I$19</definedName>
    <definedName name="sheet9_23" localSheetId="9">资产负债表!$I$20</definedName>
    <definedName name="sheet9_24" localSheetId="9">资产负债表!$J$7</definedName>
    <definedName name="sheet9_25" localSheetId="9">资产负债表!$J$19</definedName>
    <definedName name="sheet9_26" localSheetId="9">资产负债表!$J$20</definedName>
    <definedName name="sheet9_27" localSheetId="9">资产负债表!$K$7</definedName>
    <definedName name="sheet9_28" localSheetId="9">资产负债表!$K$19</definedName>
    <definedName name="sheet9_29" localSheetId="9">资产负债表!$K$20</definedName>
    <definedName name="sheet9_3" localSheetId="9">资产负债表!$C$5</definedName>
    <definedName name="sheet9_30" localSheetId="9">资产负债表!$L$7</definedName>
    <definedName name="sheet9_31" localSheetId="9">资产负债表!$L$19</definedName>
    <definedName name="sheet9_32" localSheetId="9">资产负债表!$L$20</definedName>
    <definedName name="sheet9_33" localSheetId="9">资产负债表!$I$22</definedName>
    <definedName name="sheet9_34" localSheetId="9">资产负债表!$I$29</definedName>
    <definedName name="sheet9_35" localSheetId="9">资产负债表!$I$30</definedName>
    <definedName name="sheet9_36" localSheetId="9">资产负债表!$J$22</definedName>
    <definedName name="sheet9_37" localSheetId="9">资产负债表!$J$29</definedName>
    <definedName name="sheet9_38" localSheetId="9">资产负债表!$J$30</definedName>
    <definedName name="sheet9_39" localSheetId="9">资产负债表!$K$22</definedName>
    <definedName name="sheet9_4" localSheetId="9">资产负债表!$D$5</definedName>
    <definedName name="sheet9_40" localSheetId="9">资产负债表!$K$29</definedName>
    <definedName name="sheet9_41" localSheetId="9">资产负债表!$K$30</definedName>
    <definedName name="sheet9_42" localSheetId="9">资产负债表!$L$22</definedName>
    <definedName name="sheet9_43" localSheetId="9">资产负债表!$L$29</definedName>
    <definedName name="sheet9_44" localSheetId="9">资产负债表!$L$30</definedName>
    <definedName name="sheet9_45" localSheetId="9">资产负债表!$I$31</definedName>
    <definedName name="sheet9_46" localSheetId="9">资产负债表!$J$31</definedName>
    <definedName name="sheet9_47" localSheetId="9">资产负债表!$K$31</definedName>
    <definedName name="sheet9_48" localSheetId="9">资产负债表!$L$31</definedName>
    <definedName name="sheet9_49" localSheetId="9">资产负债表!$C$22</definedName>
    <definedName name="sheet9_5" localSheetId="9">资产负债表!$E$5</definedName>
    <definedName name="sheet9_50" localSheetId="9">资产负债表!$C$39</definedName>
    <definedName name="sheet9_51" localSheetId="9">资产负债表!$C$40</definedName>
    <definedName name="sheet9_52" localSheetId="9">资产负债表!$D$22</definedName>
    <definedName name="sheet9_53" localSheetId="9">资产负债表!$D$39</definedName>
    <definedName name="sheet9_54" localSheetId="9">资产负债表!$D$40</definedName>
    <definedName name="sheet9_55" localSheetId="9">资产负债表!$E$22</definedName>
    <definedName name="sheet9_56" localSheetId="9">资产负债表!$E$39</definedName>
    <definedName name="sheet9_57" localSheetId="9">资产负债表!$E$40</definedName>
    <definedName name="sheet9_58" localSheetId="9">资产负债表!$F$22</definedName>
    <definedName name="sheet9_59" localSheetId="9">资产负债表!$F$39</definedName>
    <definedName name="sheet9_6" localSheetId="9">资产负债表!$I$5</definedName>
    <definedName name="sheet9_60" localSheetId="9">资产负债表!$F$40</definedName>
    <definedName name="sheet9_61" localSheetId="9">资产负债表!$I$33</definedName>
    <definedName name="sheet9_62" localSheetId="9">资产负债表!$I$42</definedName>
    <definedName name="sheet9_63" localSheetId="9">资产负债表!$I$38</definedName>
    <definedName name="sheet9_64" localSheetId="9">资产负债表!$I$36</definedName>
    <definedName name="sheet9_65" localSheetId="9">资产负债表!$I$35</definedName>
    <definedName name="sheet9_66" localSheetId="9">资产负债表!$I$43</definedName>
    <definedName name="sheet9_67" localSheetId="9">资产负债表!$J$33</definedName>
    <definedName name="sheet9_68" localSheetId="9">资产负债表!$J$42</definedName>
    <definedName name="sheet9_69" localSheetId="9">资产负债表!$J$38</definedName>
    <definedName name="sheet9_7" localSheetId="9">资产负债表!$J$5</definedName>
    <definedName name="sheet9_70" localSheetId="9">资产负债表!$J$36</definedName>
    <definedName name="sheet9_71" localSheetId="9">资产负债表!$J$35</definedName>
    <definedName name="sheet9_72" localSheetId="9">资产负债表!$J$43</definedName>
    <definedName name="sheet9_73" localSheetId="9">资产负债表!$K$33</definedName>
    <definedName name="sheet9_74" localSheetId="9">资产负债表!$K$42</definedName>
    <definedName name="sheet9_75" localSheetId="9">资产负债表!$K$38</definedName>
    <definedName name="sheet9_76" localSheetId="9">资产负债表!$K$36</definedName>
    <definedName name="sheet9_77" localSheetId="9">资产负债表!$K$35</definedName>
    <definedName name="sheet9_78" localSheetId="9">资产负债表!$K$43</definedName>
    <definedName name="sheet9_79" localSheetId="9">资产负债表!$L$33</definedName>
    <definedName name="sheet9_8" localSheetId="9">资产负债表!$K$5</definedName>
    <definedName name="sheet9_80" localSheetId="9">资产负债表!$L$42</definedName>
    <definedName name="sheet9_81" localSheetId="9">资产负债表!$L$38</definedName>
    <definedName name="sheet9_82" localSheetId="9">资产负债表!$L$36</definedName>
    <definedName name="sheet9_83" localSheetId="9">资产负债表!$L$35</definedName>
    <definedName name="sheet9_84" localSheetId="9">资产负债表!$L$43</definedName>
    <definedName name="sheet9_85" localSheetId="9">资产负债表!$C$44</definedName>
    <definedName name="sheet9_86" localSheetId="9">资产负债表!$D$44</definedName>
    <definedName name="sheet9_87" localSheetId="9">资产负债表!$E$44</definedName>
    <definedName name="sheet9_88" localSheetId="9">资产负债表!$F$44</definedName>
    <definedName name="sheet9_89" localSheetId="9">资产负债表!$I$44</definedName>
    <definedName name="sheet9_9" localSheetId="9">资产负债表!$C$7</definedName>
    <definedName name="sheet9_90" localSheetId="9">资产负债表!$J$44</definedName>
    <definedName name="sheet9_91" localSheetId="9">资产负债表!$K$44</definedName>
    <definedName name="sheet9_92" localSheetId="9">资产负债表!$L$44</definedName>
    <definedName name="sheet9_93" localSheetId="9">资产负债表!$F$8</definedName>
    <definedName name="sheet9_94" localSheetId="9">资产负债表!$F$9</definedName>
    <definedName name="sheet9_95" localSheetId="9">资产负债表!$F$10</definedName>
    <definedName name="sheet9_96" localSheetId="9">资产负债表!$F$11</definedName>
    <definedName name="sheet9_97" localSheetId="9">资产负债表!$F$12</definedName>
    <definedName name="sheet9_98" localSheetId="9">资产负债表!$F$13</definedName>
    <definedName name="sheet9_99" localSheetId="9">资产负债表!$F$14</definedName>
    <definedName name="sheet90_1" localSheetId="85">'5-6预收款项'!$G$27</definedName>
    <definedName name="sheet90_10" localSheetId="85">'5-6预收款项'!$H$28</definedName>
    <definedName name="sheet90_11" localSheetId="85">'5-6预收款项'!$A$29</definedName>
    <definedName name="sheet90_13" localSheetId="85">'5-6预收款项'!$F$27</definedName>
    <definedName name="sheet90_2" localSheetId="85">'5-6预收款项'!$H$27</definedName>
    <definedName name="sheet90_3" localSheetId="85">'5-6预收款项'!$A$3</definedName>
    <definedName name="sheet90_4" localSheetId="85">'5-6预收款项'!$A$5</definedName>
    <definedName name="sheet90_7" localSheetId="85">'5-6预收款项'!$G$26</definedName>
    <definedName name="sheet90_8" localSheetId="85">'5-6预收款项'!$H$26</definedName>
    <definedName name="sheet90_9" localSheetId="85">'5-6预收款项'!$A$28</definedName>
    <definedName name="sheet91_1" localSheetId="86">'5-7合同负债'!$H$27</definedName>
    <definedName name="sheet91_10" localSheetId="86">'5-7合同负债'!$I$28</definedName>
    <definedName name="sheet91_11" localSheetId="86">'5-7合同负债'!$A$29</definedName>
    <definedName name="sheet91_13" localSheetId="86">'5-7合同负债'!$G$27</definedName>
    <definedName name="sheet91_2" localSheetId="86">'5-7合同负债'!$I$27</definedName>
    <definedName name="sheet91_3" localSheetId="86">'5-7合同负债'!$A$3</definedName>
    <definedName name="sheet91_4" localSheetId="86">'5-7合同负债'!$A$5</definedName>
    <definedName name="sheet91_7" localSheetId="86">'5-7合同负债'!$H$26</definedName>
    <definedName name="sheet91_8" localSheetId="86">'5-7合同负债'!$I$26</definedName>
    <definedName name="sheet91_9" localSheetId="86">'5-7合同负债'!$A$28</definedName>
    <definedName name="sheet92_1" localSheetId="87">'5-8应付职工薪酬'!$D$27</definedName>
    <definedName name="sheet92_10" localSheetId="87">'5-8应付职工薪酬'!$E$28</definedName>
    <definedName name="sheet92_11" localSheetId="87">'5-8应付职工薪酬'!$A$29</definedName>
    <definedName name="sheet92_2" localSheetId="87">'5-8应付职工薪酬'!$E$27</definedName>
    <definedName name="sheet92_3" localSheetId="87">'5-8应付职工薪酬'!$A$3</definedName>
    <definedName name="sheet92_4" localSheetId="87">'5-8应付职工薪酬'!$A$5</definedName>
    <definedName name="sheet92_7" localSheetId="87">'5-8应付职工薪酬'!$D$26</definedName>
    <definedName name="sheet92_8" localSheetId="87">'5-8应付职工薪酬'!$E$26</definedName>
    <definedName name="sheet92_9" localSheetId="87">'5-8应付职工薪酬'!$A$28</definedName>
    <definedName name="sheet93_1" localSheetId="88">'5-9应交税费'!$E$27</definedName>
    <definedName name="sheet93_10" localSheetId="88">'5-9应交税费'!$F$26</definedName>
    <definedName name="sheet93_11" localSheetId="88">'5-9应交税费'!$A$28</definedName>
    <definedName name="sheet93_12" localSheetId="88">'5-9应交税费'!$F$28</definedName>
    <definedName name="sheet93_13" localSheetId="88">'5-9应交税费'!$A$29</definedName>
    <definedName name="sheet93_2" localSheetId="88">'5-9应交税费'!$F$27</definedName>
    <definedName name="sheet93_3" localSheetId="88">'5-9应交税费'!$A$3</definedName>
    <definedName name="sheet93_4" localSheetId="88">'5-9应交税费'!$A$5</definedName>
    <definedName name="sheet93_7" localSheetId="88">'5-9应交税费'!$D$26</definedName>
    <definedName name="sheet93_8" localSheetId="88">'5-9应交税费'!$A$26</definedName>
    <definedName name="sheet93_9" localSheetId="88">'5-9应交税费'!$E$26</definedName>
    <definedName name="sheet94_1" localSheetId="89">'5-10其他应付款'!$G$27</definedName>
    <definedName name="sheet94_10" localSheetId="89">'5-10其他应付款'!$H$28</definedName>
    <definedName name="sheet94_11" localSheetId="89">'5-10其他应付款'!$A$29</definedName>
    <definedName name="sheet94_13" localSheetId="89">'5-10其他应付款'!$F$27</definedName>
    <definedName name="sheet94_2" localSheetId="89">'5-10其他应付款'!$H$27</definedName>
    <definedName name="sheet94_3" localSheetId="89">'5-10其他应付款'!$A$3</definedName>
    <definedName name="sheet94_4" localSheetId="89">'5-10其他应付款'!$A$5</definedName>
    <definedName name="sheet94_7" localSheetId="89">'5-10其他应付款'!$G$26</definedName>
    <definedName name="sheet94_8" localSheetId="89">'5-10其他应付款'!$H$26</definedName>
    <definedName name="sheet94_9" localSheetId="89">'5-10其他应付款'!$A$28</definedName>
    <definedName name="sheet95_1" localSheetId="90">'5-11持有待售负债'!$E$27</definedName>
    <definedName name="sheet95_10" localSheetId="90">'5-11持有待售负债'!$F$28</definedName>
    <definedName name="sheet95_11" localSheetId="90">'5-11持有待售负债'!$A$29</definedName>
    <definedName name="sheet95_2" localSheetId="90">'5-11持有待售负债'!$F$27</definedName>
    <definedName name="sheet95_3" localSheetId="90">'5-11持有待售负债'!$A$3</definedName>
    <definedName name="sheet95_4" localSheetId="90">'5-11持有待售负债'!$A$5</definedName>
    <definedName name="sheet95_7" localSheetId="90">'5-11持有待售负债'!$E$26</definedName>
    <definedName name="sheet95_8" localSheetId="90">'5-11持有待售负债'!$F$26</definedName>
    <definedName name="sheet95_9" localSheetId="90">'5-11持有待售负债'!$A$28</definedName>
    <definedName name="sheet96_1" localSheetId="91">'5-12一年内到期非流动负债'!$F$27</definedName>
    <definedName name="sheet96_10" localSheetId="91">'5-12一年内到期非流动负债'!$G$28</definedName>
    <definedName name="sheet96_11" localSheetId="91">'5-12一年内到期非流动负债'!$A$29</definedName>
    <definedName name="sheet96_13" localSheetId="91">'5-12一年内到期非流动负债'!$E$27</definedName>
    <definedName name="sheet96_2" localSheetId="91">'5-12一年内到期非流动负债'!$G$27</definedName>
    <definedName name="sheet96_3" localSheetId="91">'5-12一年内到期非流动负债'!$A$3</definedName>
    <definedName name="sheet96_4" localSheetId="91">'5-12一年内到期非流动负债'!$A$5</definedName>
    <definedName name="sheet96_7" localSheetId="91">'5-12一年内到期非流动负债'!$F$26</definedName>
    <definedName name="sheet96_8" localSheetId="91">'5-12一年内到期非流动负债'!$G$26</definedName>
    <definedName name="sheet96_9" localSheetId="91">'5-12一年内到期非流动负债'!$A$28</definedName>
    <definedName name="sheet97_1" localSheetId="92">'5-13其他流动负债'!$E$27</definedName>
    <definedName name="sheet97_10" localSheetId="92">'5-13其他流动负债'!$F$28</definedName>
    <definedName name="sheet97_11" localSheetId="92">'5-13其他流动负债'!$A$29</definedName>
    <definedName name="sheet97_2" localSheetId="92">'5-13其他流动负债'!$F$27</definedName>
    <definedName name="sheet97_3" localSheetId="92">'5-13其他流动负债'!$A$3</definedName>
    <definedName name="sheet97_4" localSheetId="92">'5-13其他流动负债'!$A$5</definedName>
    <definedName name="sheet97_7" localSheetId="92">'5-13其他流动负债'!$E$26</definedName>
    <definedName name="sheet97_8" localSheetId="92">'5-13其他流动负债'!$F$26</definedName>
    <definedName name="sheet97_9" localSheetId="92">'5-13其他流动负债'!$A$28</definedName>
    <definedName name="sheet98_1" localSheetId="93">'6-非流动负债汇总'!$C$27</definedName>
    <definedName name="sheet98_10" localSheetId="93">'6-非流动负债汇总'!$D$10</definedName>
    <definedName name="sheet98_11" localSheetId="93">'6-非流动负债汇总'!$C$11</definedName>
    <definedName name="sheet98_12" localSheetId="93">'6-非流动负债汇总'!$D$11</definedName>
    <definedName name="sheet98_13" localSheetId="93">'6-非流动负债汇总'!$C$12</definedName>
    <definedName name="sheet98_14" localSheetId="93">'6-非流动负债汇总'!$D$12</definedName>
    <definedName name="sheet98_15" localSheetId="93">'6-非流动负债汇总'!$C$13</definedName>
    <definedName name="sheet98_16" localSheetId="93">'6-非流动负债汇总'!$D$13</definedName>
    <definedName name="sheet98_17" localSheetId="93">'6-非流动负债汇总'!$C$14</definedName>
    <definedName name="sheet98_18" localSheetId="93">'6-非流动负债汇总'!$D$14</definedName>
    <definedName name="sheet98_19" localSheetId="93">'6-非流动负债汇总'!$A$3</definedName>
    <definedName name="sheet98_2" localSheetId="93">'6-非流动负债汇总'!$D$27</definedName>
    <definedName name="sheet98_20" localSheetId="93">'6-非流动负债汇总'!$A$5</definedName>
    <definedName name="sheet98_21" localSheetId="93">'6-非流动负债汇总'!$E$7</definedName>
    <definedName name="sheet98_22" localSheetId="93">'6-非流动负债汇总'!$F$7</definedName>
    <definedName name="sheet98_23" localSheetId="93">'6-非流动负债汇总'!$E$8</definedName>
    <definedName name="sheet98_24" localSheetId="93">'6-非流动负债汇总'!$F$8</definedName>
    <definedName name="sheet98_25" localSheetId="93">'6-非流动负债汇总'!$E$9</definedName>
    <definedName name="sheet98_26" localSheetId="93">'6-非流动负债汇总'!$F$9</definedName>
    <definedName name="sheet98_27" localSheetId="93">'6-非流动负债汇总'!$E$10</definedName>
    <definedName name="sheet98_28" localSheetId="93">'6-非流动负债汇总'!$F$10</definedName>
    <definedName name="sheet98_29" localSheetId="93">'6-非流动负债汇总'!$E$11</definedName>
    <definedName name="sheet98_3" localSheetId="93">'6-非流动负债汇总'!$C$7</definedName>
    <definedName name="sheet98_30" localSheetId="93">'6-非流动负债汇总'!$F$11</definedName>
    <definedName name="sheet98_31" localSheetId="93">'6-非流动负债汇总'!$E$12</definedName>
    <definedName name="sheet98_32" localSheetId="93">'6-非流动负债汇总'!$F$12</definedName>
    <definedName name="sheet98_33" localSheetId="93">'6-非流动负债汇总'!$E$13</definedName>
    <definedName name="sheet98_34" localSheetId="93">'6-非流动负债汇总'!$F$13</definedName>
    <definedName name="sheet98_35" localSheetId="93">'6-非流动负债汇总'!$E$14</definedName>
    <definedName name="sheet98_36" localSheetId="93">'6-非流动负债汇总'!$F$14</definedName>
    <definedName name="sheet98_37" localSheetId="93">'6-非流动负债汇总'!$C$26</definedName>
    <definedName name="sheet98_38" localSheetId="93">'6-非流动负债汇总'!$D$26</definedName>
    <definedName name="sheet98_39" localSheetId="93">'6-非流动负债汇总'!$E$27</definedName>
    <definedName name="sheet98_4" localSheetId="93">'6-非流动负债汇总'!$D$7</definedName>
    <definedName name="sheet98_40" localSheetId="93">'6-非流动负债汇总'!$F$27</definedName>
    <definedName name="sheet98_41" localSheetId="93">'6-非流动负债汇总'!$A$28</definedName>
    <definedName name="sheet98_42" localSheetId="93">'6-非流动负债汇总'!$D$28</definedName>
    <definedName name="sheet98_43" localSheetId="93">'6-非流动负债汇总'!$A$29</definedName>
    <definedName name="sheet98_5" localSheetId="93">'6-非流动负债汇总'!$C$8</definedName>
    <definedName name="sheet98_6" localSheetId="93">'6-非流动负债汇总'!$D$8</definedName>
    <definedName name="sheet98_7" localSheetId="93">'6-非流动负债汇总'!$C$9</definedName>
    <definedName name="sheet98_8" localSheetId="93">'6-非流动负债汇总'!$D$9</definedName>
    <definedName name="sheet98_9" localSheetId="93">'6-非流动负债汇总'!$C$10</definedName>
    <definedName name="sheet99_1" localSheetId="94">'6-1长期借款'!$I$27</definedName>
    <definedName name="sheet99_10" localSheetId="94">'6-1长期借款'!$J$28</definedName>
    <definedName name="sheet99_11" localSheetId="94">'6-1长期借款'!$A$29</definedName>
    <definedName name="sheet99_13" localSheetId="94">'6-1长期借款'!$F$27</definedName>
    <definedName name="sheet99_15" localSheetId="94">'6-1长期借款'!$H$27</definedName>
    <definedName name="sheet99_2" localSheetId="94">'6-1长期借款'!$J$27</definedName>
    <definedName name="sheet99_3" localSheetId="94">'6-1长期借款'!$A$3</definedName>
    <definedName name="sheet99_4" localSheetId="94">'6-1长期借款'!$A$5</definedName>
    <definedName name="sheet99_7" localSheetId="94">'6-1长期借款'!$I$26</definedName>
    <definedName name="sheet99_8" localSheetId="94">'6-1长期借款'!$J$26</definedName>
    <definedName name="sheet99_9" localSheetId="94">'6-1长期借款'!$A$28</definedName>
    <definedName name="_xlnm._FilterDatabase" localSheetId="8" hidden="1">报告说明用表!$A$1:$A$356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蒙平珍</author>
  </authors>
  <commentList>
    <comment ref="N7" authorId="0">
      <text>
        <r>
          <rPr>
            <sz val="9"/>
            <rFont val="宋体"/>
            <charset val="134"/>
          </rPr>
          <t>蒙平珍:
安全生产费</t>
        </r>
      </text>
    </comment>
  </commentList>
</comments>
</file>

<file path=xl/comments2.xml><?xml version="1.0" encoding="utf-8"?>
<comments xmlns="http://schemas.openxmlformats.org/spreadsheetml/2006/main">
  <authors>
    <author>蒙平珍</author>
  </authors>
  <commentList>
    <comment ref="P6" authorId="0">
      <text>
        <r>
          <rPr>
            <sz val="9"/>
            <rFont val="宋体"/>
            <charset val="134"/>
          </rPr>
          <t>蒙平珍:
近海还是远海</t>
        </r>
      </text>
    </comment>
  </commentList>
</comments>
</file>

<file path=xl/sharedStrings.xml><?xml version="1.0" encoding="utf-8"?>
<sst xmlns="http://schemas.openxmlformats.org/spreadsheetml/2006/main" count="16517" uniqueCount="4773">
  <si>
    <t>返回索引目录</t>
  </si>
  <si>
    <t>减值准备及风险损失汇总表</t>
  </si>
  <si>
    <t xml:space="preserve">    表9</t>
  </si>
  <si>
    <r>
      <rPr>
        <sz val="10"/>
        <rFont val="宋体"/>
        <charset val="134"/>
      </rPr>
      <t>金额单位：人民币元</t>
    </r>
  </si>
  <si>
    <t>序号</t>
  </si>
  <si>
    <t>科目名称</t>
  </si>
  <si>
    <t>账面价值</t>
  </si>
  <si>
    <t>评估价值</t>
  </si>
  <si>
    <t>增值额</t>
  </si>
  <si>
    <t>增值率</t>
  </si>
  <si>
    <t>原值</t>
  </si>
  <si>
    <t>净值</t>
  </si>
  <si>
    <t>应收票据评估明细表</t>
  </si>
  <si>
    <r>
      <rPr>
        <sz val="10"/>
        <color indexed="8"/>
        <rFont val="宋体"/>
        <charset val="134"/>
      </rPr>
      <t>应收票据合计</t>
    </r>
  </si>
  <si>
    <r>
      <rPr>
        <sz val="10"/>
        <color indexed="8"/>
        <rFont val="宋体"/>
        <charset val="134"/>
      </rPr>
      <t>减：应收票据坏账准备</t>
    </r>
  </si>
  <si>
    <r>
      <rPr>
        <sz val="10"/>
        <rFont val="宋体"/>
        <charset val="134"/>
      </rPr>
      <t>应收票据净额</t>
    </r>
  </si>
  <si>
    <t>应收账款评估明细表</t>
  </si>
  <si>
    <r>
      <rPr>
        <sz val="10"/>
        <color indexed="8"/>
        <rFont val="宋体"/>
        <charset val="134"/>
      </rPr>
      <t>应收账款合计</t>
    </r>
  </si>
  <si>
    <r>
      <rPr>
        <sz val="10"/>
        <color indexed="8"/>
        <rFont val="宋体"/>
        <charset val="134"/>
      </rPr>
      <t>减：坏账准备</t>
    </r>
  </si>
  <si>
    <r>
      <rPr>
        <sz val="10"/>
        <color indexed="8"/>
        <rFont val="宋体"/>
        <charset val="134"/>
      </rPr>
      <t>减：评估风险损失</t>
    </r>
  </si>
  <si>
    <r>
      <rPr>
        <sz val="10"/>
        <rFont val="宋体"/>
        <charset val="134"/>
      </rPr>
      <t>应收账款净额</t>
    </r>
  </si>
  <si>
    <t>应收账款融资评估明细表</t>
  </si>
  <si>
    <t>预付款项评估明细表</t>
  </si>
  <si>
    <r>
      <rPr>
        <sz val="10"/>
        <color indexed="8"/>
        <rFont val="宋体"/>
        <charset val="134"/>
      </rPr>
      <t>预付款项合计</t>
    </r>
  </si>
  <si>
    <r>
      <rPr>
        <sz val="10"/>
        <color indexed="8"/>
        <rFont val="宋体"/>
        <charset val="134"/>
      </rPr>
      <t>减：预付款项坏账准备</t>
    </r>
  </si>
  <si>
    <r>
      <rPr>
        <sz val="10"/>
        <rFont val="宋体"/>
        <charset val="134"/>
      </rPr>
      <t>预付款项净额</t>
    </r>
  </si>
  <si>
    <t>其他应收款评估明细表</t>
  </si>
  <si>
    <r>
      <rPr>
        <sz val="10"/>
        <color indexed="8"/>
        <rFont val="宋体"/>
        <charset val="134"/>
      </rPr>
      <t>其他应收款合计</t>
    </r>
  </si>
  <si>
    <r>
      <rPr>
        <sz val="10"/>
        <rFont val="宋体"/>
        <charset val="134"/>
      </rPr>
      <t>其他应收款净额</t>
    </r>
  </si>
  <si>
    <t>存货—材料采购（在途物资）评估明细表</t>
  </si>
  <si>
    <r>
      <rPr>
        <sz val="10"/>
        <color indexed="8"/>
        <rFont val="宋体"/>
        <charset val="134"/>
      </rPr>
      <t>材料采购（在途物资）合计</t>
    </r>
  </si>
  <si>
    <r>
      <rPr>
        <sz val="10"/>
        <color indexed="8"/>
        <rFont val="宋体"/>
        <charset val="134"/>
      </rPr>
      <t>减：材料采购（在途物资）跌价准备</t>
    </r>
  </si>
  <si>
    <r>
      <rPr>
        <sz val="10"/>
        <rFont val="宋体"/>
        <charset val="134"/>
      </rPr>
      <t>材料采购（在途物资）净额</t>
    </r>
  </si>
  <si>
    <t>存货—原材料评估明细表</t>
  </si>
  <si>
    <r>
      <rPr>
        <sz val="10"/>
        <color indexed="8"/>
        <rFont val="宋体"/>
        <charset val="134"/>
      </rPr>
      <t>原材料合计</t>
    </r>
  </si>
  <si>
    <r>
      <rPr>
        <sz val="10"/>
        <color indexed="8"/>
        <rFont val="宋体"/>
        <charset val="134"/>
      </rPr>
      <t>减：原材料跌价准备</t>
    </r>
  </si>
  <si>
    <r>
      <rPr>
        <sz val="10"/>
        <rFont val="宋体"/>
        <charset val="134"/>
      </rPr>
      <t>原材料净额</t>
    </r>
  </si>
  <si>
    <t>存货—在库周转材料评估明细表</t>
  </si>
  <si>
    <r>
      <rPr>
        <sz val="10"/>
        <color indexed="8"/>
        <rFont val="宋体"/>
        <charset val="134"/>
      </rPr>
      <t>在用周转材料合计</t>
    </r>
  </si>
  <si>
    <r>
      <rPr>
        <sz val="10"/>
        <color indexed="8"/>
        <rFont val="宋体"/>
        <charset val="134"/>
      </rPr>
      <t>减：在用周转材料跌价准备</t>
    </r>
  </si>
  <si>
    <r>
      <rPr>
        <sz val="10"/>
        <rFont val="宋体"/>
        <charset val="134"/>
      </rPr>
      <t>在用周转材料净额</t>
    </r>
  </si>
  <si>
    <t>存货—委托加工物资评估明细表</t>
  </si>
  <si>
    <r>
      <rPr>
        <sz val="10"/>
        <color indexed="8"/>
        <rFont val="宋体"/>
        <charset val="134"/>
      </rPr>
      <t>委托加工物资合计</t>
    </r>
  </si>
  <si>
    <r>
      <rPr>
        <sz val="10"/>
        <color indexed="8"/>
        <rFont val="宋体"/>
        <charset val="134"/>
      </rPr>
      <t>减：委托加工物资跌价准备</t>
    </r>
  </si>
  <si>
    <r>
      <rPr>
        <sz val="10"/>
        <rFont val="宋体"/>
        <charset val="134"/>
      </rPr>
      <t>委托加工物资净额</t>
    </r>
  </si>
  <si>
    <t>存货—产成品（库存商品、开发产品、农产品）评估明细表</t>
  </si>
  <si>
    <r>
      <rPr>
        <sz val="10"/>
        <color indexed="8"/>
        <rFont val="宋体"/>
        <charset val="134"/>
      </rPr>
      <t>产成品（库存商品）合计</t>
    </r>
  </si>
  <si>
    <r>
      <rPr>
        <sz val="10"/>
        <color indexed="8"/>
        <rFont val="宋体"/>
        <charset val="134"/>
      </rPr>
      <t>减：产成品（库存商品）跌价准备</t>
    </r>
  </si>
  <si>
    <r>
      <rPr>
        <sz val="10"/>
        <rFont val="宋体"/>
        <charset val="134"/>
      </rPr>
      <t>产成品（库存商品）净额</t>
    </r>
  </si>
  <si>
    <t>存货—在产品（自制半成品）评估明细表</t>
  </si>
  <si>
    <r>
      <rPr>
        <sz val="10"/>
        <color indexed="8"/>
        <rFont val="宋体"/>
        <charset val="134"/>
      </rPr>
      <t>在产品（自制半成品）合计</t>
    </r>
  </si>
  <si>
    <r>
      <rPr>
        <sz val="10"/>
        <color indexed="8"/>
        <rFont val="宋体"/>
        <charset val="134"/>
      </rPr>
      <t>减：在产品（自制半成品）跌价准备</t>
    </r>
  </si>
  <si>
    <r>
      <rPr>
        <sz val="10"/>
        <rFont val="宋体"/>
        <charset val="134"/>
      </rPr>
      <t>在产品（自制半成品）净额</t>
    </r>
  </si>
  <si>
    <t>存货—发出商品评估明细表</t>
  </si>
  <si>
    <r>
      <rPr>
        <sz val="10"/>
        <color indexed="8"/>
        <rFont val="宋体"/>
        <charset val="134"/>
      </rPr>
      <t>发出商品合计</t>
    </r>
  </si>
  <si>
    <r>
      <rPr>
        <sz val="10"/>
        <color indexed="8"/>
        <rFont val="宋体"/>
        <charset val="134"/>
      </rPr>
      <t>减：发出商品跌价准备</t>
    </r>
  </si>
  <si>
    <r>
      <rPr>
        <sz val="10"/>
        <rFont val="宋体"/>
        <charset val="134"/>
      </rPr>
      <t>发出商品净额</t>
    </r>
  </si>
  <si>
    <t>存货—在用周转材料评估明细表</t>
  </si>
  <si>
    <t>存货—开发产品评估明细表</t>
  </si>
  <si>
    <r>
      <rPr>
        <sz val="10"/>
        <color indexed="8"/>
        <rFont val="宋体"/>
        <charset val="134"/>
      </rPr>
      <t>开发产品合计</t>
    </r>
  </si>
  <si>
    <r>
      <rPr>
        <sz val="10"/>
        <color indexed="8"/>
        <rFont val="宋体"/>
        <charset val="134"/>
      </rPr>
      <t>减：开发产品跌价准备</t>
    </r>
  </si>
  <si>
    <r>
      <rPr>
        <sz val="10"/>
        <rFont val="宋体"/>
        <charset val="134"/>
      </rPr>
      <t>开发产品净额</t>
    </r>
  </si>
  <si>
    <t>存货—开发成本评估明细表</t>
  </si>
  <si>
    <r>
      <rPr>
        <sz val="10"/>
        <color indexed="8"/>
        <rFont val="宋体"/>
        <charset val="134"/>
      </rPr>
      <t>开发成本合计</t>
    </r>
  </si>
  <si>
    <r>
      <rPr>
        <sz val="10"/>
        <color indexed="8"/>
        <rFont val="宋体"/>
        <charset val="134"/>
      </rPr>
      <t>减：跌价准备</t>
    </r>
  </si>
  <si>
    <r>
      <rPr>
        <sz val="10"/>
        <color indexed="8"/>
        <rFont val="宋体"/>
        <charset val="134"/>
      </rPr>
      <t>开发成本净额</t>
    </r>
  </si>
  <si>
    <t>长期应收款评估明细表</t>
  </si>
  <si>
    <r>
      <rPr>
        <sz val="10"/>
        <color indexed="8"/>
        <rFont val="宋体"/>
        <charset val="134"/>
      </rPr>
      <t>长期应收款合计</t>
    </r>
  </si>
  <si>
    <r>
      <rPr>
        <sz val="10"/>
        <color indexed="8"/>
        <rFont val="宋体"/>
        <charset val="134"/>
      </rPr>
      <t>减：长期应收款坏账准备</t>
    </r>
  </si>
  <si>
    <r>
      <rPr>
        <sz val="10"/>
        <rFont val="宋体"/>
        <charset val="134"/>
      </rPr>
      <t>长期应收款净额</t>
    </r>
  </si>
  <si>
    <t>长期股权投资评估明细表</t>
  </si>
  <si>
    <r>
      <rPr>
        <sz val="10"/>
        <color indexed="8"/>
        <rFont val="宋体"/>
        <charset val="134"/>
      </rPr>
      <t>长期股权投资合计</t>
    </r>
  </si>
  <si>
    <r>
      <rPr>
        <sz val="10"/>
        <color indexed="8"/>
        <rFont val="宋体"/>
        <charset val="134"/>
      </rPr>
      <t>减：长期股权投资减值准备</t>
    </r>
  </si>
  <si>
    <r>
      <rPr>
        <sz val="10"/>
        <rFont val="宋体"/>
        <charset val="134"/>
      </rPr>
      <t>长期股权投资净额</t>
    </r>
  </si>
  <si>
    <t>其他权益工具投资评估明细表</t>
  </si>
  <si>
    <r>
      <rPr>
        <sz val="10"/>
        <color indexed="8"/>
        <rFont val="宋体"/>
        <charset val="134"/>
      </rPr>
      <t>其他权益工具投资合计</t>
    </r>
  </si>
  <si>
    <r>
      <rPr>
        <sz val="10"/>
        <color indexed="8"/>
        <rFont val="宋体"/>
        <charset val="134"/>
      </rPr>
      <t>减：其他权益工具投资减值准备</t>
    </r>
  </si>
  <si>
    <r>
      <rPr>
        <sz val="10"/>
        <rFont val="宋体"/>
        <charset val="134"/>
      </rPr>
      <t>其他权益工具投资净额</t>
    </r>
  </si>
  <si>
    <t>其他非流动金融资产评估明细表</t>
  </si>
  <si>
    <r>
      <rPr>
        <sz val="10"/>
        <color indexed="8"/>
        <rFont val="宋体"/>
        <charset val="134"/>
      </rPr>
      <t>其他非流动金融资产合计</t>
    </r>
  </si>
  <si>
    <r>
      <rPr>
        <sz val="10"/>
        <color indexed="8"/>
        <rFont val="宋体"/>
        <charset val="134"/>
      </rPr>
      <t>减：其他非流动金融资产减值准备</t>
    </r>
  </si>
  <si>
    <r>
      <rPr>
        <sz val="10"/>
        <rFont val="宋体"/>
        <charset val="134"/>
      </rPr>
      <t>其他非流动金融资产净额</t>
    </r>
  </si>
  <si>
    <t>投资性房地产——房屋评估明细表（采用成本模式计量）</t>
  </si>
  <si>
    <t>投资性房地产——土地使用权评估明细表（采用成本模式计量）</t>
  </si>
  <si>
    <r>
      <rPr>
        <sz val="10"/>
        <color indexed="8"/>
        <rFont val="宋体"/>
        <charset val="134"/>
      </rPr>
      <t>投资性地产合计</t>
    </r>
  </si>
  <si>
    <r>
      <rPr>
        <sz val="10"/>
        <color indexed="8"/>
        <rFont val="宋体"/>
        <charset val="134"/>
      </rPr>
      <t>减：投资性房地产减值准备</t>
    </r>
  </si>
  <si>
    <r>
      <rPr>
        <sz val="10"/>
        <rFont val="宋体"/>
        <charset val="134"/>
      </rPr>
      <t>投资性地产净额</t>
    </r>
  </si>
  <si>
    <t>固定资产—房屋建筑物评估明细表</t>
  </si>
  <si>
    <r>
      <rPr>
        <sz val="10"/>
        <color indexed="8"/>
        <rFont val="宋体"/>
        <charset val="134"/>
      </rPr>
      <t>房屋建筑物合计</t>
    </r>
  </si>
  <si>
    <r>
      <rPr>
        <sz val="10"/>
        <color indexed="8"/>
        <rFont val="宋体"/>
        <charset val="134"/>
      </rPr>
      <t>减：房屋建筑物减值准备</t>
    </r>
  </si>
  <si>
    <r>
      <rPr>
        <sz val="10"/>
        <rFont val="宋体"/>
        <charset val="134"/>
      </rPr>
      <t>房屋建筑物净额</t>
    </r>
  </si>
  <si>
    <t>固定资产—构筑物及其他辅助设施评估明细表</t>
  </si>
  <si>
    <r>
      <rPr>
        <sz val="10"/>
        <color indexed="8"/>
        <rFont val="宋体"/>
        <charset val="134"/>
      </rPr>
      <t>构筑物合计</t>
    </r>
  </si>
  <si>
    <r>
      <rPr>
        <sz val="10"/>
        <color indexed="8"/>
        <rFont val="宋体"/>
        <charset val="134"/>
      </rPr>
      <t>减：构筑物及其他辅助设施减值准备</t>
    </r>
  </si>
  <si>
    <r>
      <rPr>
        <sz val="10"/>
        <rFont val="宋体"/>
        <charset val="134"/>
      </rPr>
      <t>构筑物净额</t>
    </r>
  </si>
  <si>
    <t>固定资产—管道和沟槽评估明细表</t>
  </si>
  <si>
    <r>
      <rPr>
        <sz val="10"/>
        <color indexed="8"/>
        <rFont val="宋体"/>
        <charset val="134"/>
      </rPr>
      <t>管道沟槽合计</t>
    </r>
  </si>
  <si>
    <r>
      <rPr>
        <sz val="10"/>
        <color indexed="8"/>
        <rFont val="宋体"/>
        <charset val="134"/>
      </rPr>
      <t>减：管道和沟槽减值准备</t>
    </r>
  </si>
  <si>
    <r>
      <rPr>
        <sz val="10"/>
        <rFont val="宋体"/>
        <charset val="134"/>
      </rPr>
      <t>管道沟槽净额</t>
    </r>
  </si>
  <si>
    <t>固定资产——井巷工程评估明细表</t>
  </si>
  <si>
    <r>
      <rPr>
        <sz val="10"/>
        <color indexed="8"/>
        <rFont val="宋体"/>
        <charset val="134"/>
      </rPr>
      <t>井巷工程合计</t>
    </r>
  </si>
  <si>
    <r>
      <rPr>
        <sz val="10"/>
        <color indexed="8"/>
        <rFont val="宋体"/>
        <charset val="134"/>
      </rPr>
      <t>减：井巷工程减值准备</t>
    </r>
  </si>
  <si>
    <r>
      <rPr>
        <sz val="10"/>
        <rFont val="宋体"/>
        <charset val="134"/>
      </rPr>
      <t>井巷工程净额</t>
    </r>
  </si>
  <si>
    <t>固定资产—机器设备评估明细表</t>
  </si>
  <si>
    <r>
      <rPr>
        <sz val="10"/>
        <color indexed="8"/>
        <rFont val="宋体"/>
        <charset val="134"/>
      </rPr>
      <t>机器设备合计</t>
    </r>
  </si>
  <si>
    <r>
      <rPr>
        <sz val="10"/>
        <color indexed="8"/>
        <rFont val="宋体"/>
        <charset val="134"/>
      </rPr>
      <t>减：机器设备减值准备</t>
    </r>
  </si>
  <si>
    <r>
      <rPr>
        <sz val="10"/>
        <rFont val="宋体"/>
        <charset val="134"/>
      </rPr>
      <t>机器设备净额</t>
    </r>
  </si>
  <si>
    <t>固定资产—车辆评估明细表</t>
  </si>
  <si>
    <r>
      <rPr>
        <sz val="10"/>
        <color indexed="8"/>
        <rFont val="宋体"/>
        <charset val="134"/>
      </rPr>
      <t>车辆合计</t>
    </r>
  </si>
  <si>
    <r>
      <rPr>
        <sz val="10"/>
        <color indexed="8"/>
        <rFont val="宋体"/>
        <charset val="134"/>
      </rPr>
      <t>减：车辆减值准备</t>
    </r>
  </si>
  <si>
    <r>
      <rPr>
        <sz val="10"/>
        <rFont val="宋体"/>
        <charset val="134"/>
      </rPr>
      <t>车辆净额</t>
    </r>
  </si>
  <si>
    <t>固定资产—电子设备评估明细表</t>
  </si>
  <si>
    <r>
      <rPr>
        <sz val="10"/>
        <color indexed="8"/>
        <rFont val="宋体"/>
        <charset val="134"/>
      </rPr>
      <t>电子设备合计</t>
    </r>
  </si>
  <si>
    <r>
      <rPr>
        <sz val="10"/>
        <color indexed="8"/>
        <rFont val="宋体"/>
        <charset val="134"/>
      </rPr>
      <t>减：电子设备减值准备</t>
    </r>
  </si>
  <si>
    <r>
      <rPr>
        <sz val="10"/>
        <rFont val="宋体"/>
        <charset val="134"/>
      </rPr>
      <t>电子设备净额</t>
    </r>
  </si>
  <si>
    <t>固定资产－船舶清查评估明细表</t>
  </si>
  <si>
    <r>
      <rPr>
        <sz val="10"/>
        <color indexed="8"/>
        <rFont val="宋体"/>
        <charset val="134"/>
      </rPr>
      <t>船舶合计</t>
    </r>
  </si>
  <si>
    <r>
      <rPr>
        <sz val="10"/>
        <color indexed="8"/>
        <rFont val="宋体"/>
        <charset val="134"/>
      </rPr>
      <t>减：船舶减值准备</t>
    </r>
  </si>
  <si>
    <r>
      <rPr>
        <sz val="10"/>
        <rFont val="宋体"/>
        <charset val="134"/>
      </rPr>
      <t>船舶净额</t>
    </r>
  </si>
  <si>
    <t>在建工程—土建工程评估明细表</t>
  </si>
  <si>
    <r>
      <rPr>
        <sz val="10"/>
        <color indexed="8"/>
        <rFont val="宋体"/>
        <charset val="134"/>
      </rPr>
      <t>在建工程－土建工程合计</t>
    </r>
  </si>
  <si>
    <r>
      <rPr>
        <sz val="10"/>
        <color indexed="8"/>
        <rFont val="宋体"/>
        <charset val="134"/>
      </rPr>
      <t>减：在建土建工程减值准备</t>
    </r>
  </si>
  <si>
    <r>
      <rPr>
        <sz val="10"/>
        <rFont val="宋体"/>
        <charset val="134"/>
      </rPr>
      <t>在建工程－土建工程净额</t>
    </r>
  </si>
  <si>
    <t>在建工程—设备安装工程评估明细表</t>
  </si>
  <si>
    <r>
      <rPr>
        <sz val="10"/>
        <color indexed="8"/>
        <rFont val="宋体"/>
        <charset val="134"/>
      </rPr>
      <t>在建工程－设备在建工程合计</t>
    </r>
  </si>
  <si>
    <r>
      <rPr>
        <sz val="10"/>
        <color indexed="8"/>
        <rFont val="宋体"/>
        <charset val="134"/>
      </rPr>
      <t>减：在建设备安装工程减值准备</t>
    </r>
  </si>
  <si>
    <r>
      <rPr>
        <sz val="10"/>
        <rFont val="宋体"/>
        <charset val="134"/>
      </rPr>
      <t>在建工程－设备在建工程净额</t>
    </r>
  </si>
  <si>
    <t>在建工程-工程物资评估明细表</t>
  </si>
  <si>
    <r>
      <rPr>
        <sz val="10"/>
        <color indexed="8"/>
        <rFont val="宋体"/>
        <charset val="134"/>
      </rPr>
      <t>工程物资合计</t>
    </r>
  </si>
  <si>
    <r>
      <rPr>
        <sz val="10"/>
        <color indexed="8"/>
        <rFont val="宋体"/>
        <charset val="134"/>
      </rPr>
      <t>减：工程物资减值准备</t>
    </r>
  </si>
  <si>
    <r>
      <rPr>
        <sz val="10"/>
        <rFont val="宋体"/>
        <charset val="134"/>
      </rPr>
      <t>工程物资净额</t>
    </r>
  </si>
  <si>
    <t>生产性生物资产评估明细表</t>
  </si>
  <si>
    <r>
      <rPr>
        <sz val="10"/>
        <color indexed="8"/>
        <rFont val="宋体"/>
        <charset val="134"/>
      </rPr>
      <t>生产性生物资产合计</t>
    </r>
  </si>
  <si>
    <r>
      <rPr>
        <sz val="10"/>
        <color indexed="8"/>
        <rFont val="宋体"/>
        <charset val="134"/>
      </rPr>
      <t>减：生产性生物资产减值准备</t>
    </r>
  </si>
  <si>
    <r>
      <rPr>
        <sz val="10"/>
        <rFont val="宋体"/>
        <charset val="134"/>
      </rPr>
      <t>生产性生物资产净额</t>
    </r>
  </si>
  <si>
    <t>油气资产评估明细表</t>
  </si>
  <si>
    <r>
      <rPr>
        <sz val="10"/>
        <color indexed="8"/>
        <rFont val="宋体"/>
        <charset val="134"/>
      </rPr>
      <t>油气资产合计</t>
    </r>
  </si>
  <si>
    <r>
      <rPr>
        <sz val="10"/>
        <color indexed="8"/>
        <rFont val="宋体"/>
        <charset val="134"/>
      </rPr>
      <t>减：油气资产减值准备</t>
    </r>
  </si>
  <si>
    <r>
      <rPr>
        <sz val="10"/>
        <rFont val="宋体"/>
        <charset val="134"/>
      </rPr>
      <t>油气资产净额</t>
    </r>
  </si>
  <si>
    <t>使用权资产评估明细表</t>
  </si>
  <si>
    <r>
      <rPr>
        <sz val="10"/>
        <rFont val="宋体"/>
        <charset val="134"/>
      </rPr>
      <t>使用权资产合计</t>
    </r>
  </si>
  <si>
    <r>
      <rPr>
        <sz val="10"/>
        <rFont val="宋体"/>
        <charset val="134"/>
      </rPr>
      <t>减：使用权资产减值准备</t>
    </r>
  </si>
  <si>
    <r>
      <rPr>
        <sz val="10"/>
        <rFont val="宋体"/>
        <charset val="134"/>
      </rPr>
      <t>使用权资产净额</t>
    </r>
  </si>
  <si>
    <t>无形资产—土地使用权评估明细表</t>
  </si>
  <si>
    <r>
      <rPr>
        <sz val="10"/>
        <color indexed="8"/>
        <rFont val="宋体"/>
        <charset val="134"/>
      </rPr>
      <t>无形</t>
    </r>
    <r>
      <rPr>
        <sz val="10"/>
        <color indexed="8"/>
        <rFont val="Times New Roman"/>
        <charset val="0"/>
      </rPr>
      <t>-</t>
    </r>
    <r>
      <rPr>
        <sz val="10"/>
        <color indexed="8"/>
        <rFont val="宋体"/>
        <charset val="134"/>
      </rPr>
      <t>土地合计</t>
    </r>
  </si>
  <si>
    <r>
      <rPr>
        <sz val="10"/>
        <color indexed="8"/>
        <rFont val="宋体"/>
        <charset val="134"/>
      </rPr>
      <t>减：无形</t>
    </r>
    <r>
      <rPr>
        <sz val="10"/>
        <color indexed="8"/>
        <rFont val="Times New Roman"/>
        <charset val="0"/>
      </rPr>
      <t>-</t>
    </r>
    <r>
      <rPr>
        <sz val="10"/>
        <color indexed="8"/>
        <rFont val="宋体"/>
        <charset val="134"/>
      </rPr>
      <t>土地减值准备</t>
    </r>
  </si>
  <si>
    <r>
      <rPr>
        <sz val="10"/>
        <rFont val="宋体"/>
        <charset val="134"/>
      </rPr>
      <t>无形</t>
    </r>
    <r>
      <rPr>
        <sz val="10"/>
        <rFont val="Times New Roman"/>
        <charset val="0"/>
      </rPr>
      <t>-</t>
    </r>
    <r>
      <rPr>
        <sz val="10"/>
        <rFont val="宋体"/>
        <charset val="134"/>
      </rPr>
      <t>土地净额</t>
    </r>
  </si>
  <si>
    <t>无形资产—矿业权评估明细表</t>
  </si>
  <si>
    <r>
      <rPr>
        <sz val="10"/>
        <color indexed="8"/>
        <rFont val="宋体"/>
        <charset val="134"/>
      </rPr>
      <t>无形</t>
    </r>
    <r>
      <rPr>
        <sz val="10"/>
        <color indexed="8"/>
        <rFont val="Times New Roman"/>
        <charset val="0"/>
      </rPr>
      <t>-</t>
    </r>
    <r>
      <rPr>
        <sz val="10"/>
        <color indexed="8"/>
        <rFont val="宋体"/>
        <charset val="134"/>
      </rPr>
      <t>矿业权合计</t>
    </r>
  </si>
  <si>
    <r>
      <rPr>
        <sz val="10"/>
        <color indexed="8"/>
        <rFont val="宋体"/>
        <charset val="134"/>
      </rPr>
      <t>减：无形</t>
    </r>
    <r>
      <rPr>
        <sz val="10"/>
        <color indexed="8"/>
        <rFont val="Times New Roman"/>
        <charset val="0"/>
      </rPr>
      <t>-</t>
    </r>
    <r>
      <rPr>
        <sz val="10"/>
        <color indexed="8"/>
        <rFont val="宋体"/>
        <charset val="134"/>
      </rPr>
      <t>矿业权减值准备</t>
    </r>
  </si>
  <si>
    <r>
      <rPr>
        <sz val="10"/>
        <rFont val="宋体"/>
        <charset val="134"/>
      </rPr>
      <t>无形</t>
    </r>
    <r>
      <rPr>
        <sz val="10"/>
        <rFont val="Times New Roman"/>
        <charset val="0"/>
      </rPr>
      <t>-</t>
    </r>
    <r>
      <rPr>
        <sz val="10"/>
        <rFont val="宋体"/>
        <charset val="134"/>
      </rPr>
      <t>矿业权净额</t>
    </r>
  </si>
  <si>
    <t>无形资产—其他无形资产评估明细表</t>
  </si>
  <si>
    <r>
      <rPr>
        <sz val="10"/>
        <color indexed="8"/>
        <rFont val="宋体"/>
        <charset val="134"/>
      </rPr>
      <t>无形</t>
    </r>
    <r>
      <rPr>
        <sz val="10"/>
        <color indexed="8"/>
        <rFont val="Times New Roman"/>
        <charset val="0"/>
      </rPr>
      <t>-</t>
    </r>
    <r>
      <rPr>
        <sz val="10"/>
        <color indexed="8"/>
        <rFont val="宋体"/>
        <charset val="134"/>
      </rPr>
      <t>其他合计</t>
    </r>
  </si>
  <si>
    <r>
      <rPr>
        <sz val="10"/>
        <color indexed="8"/>
        <rFont val="宋体"/>
        <charset val="134"/>
      </rPr>
      <t>减：无形</t>
    </r>
    <r>
      <rPr>
        <sz val="10"/>
        <color indexed="8"/>
        <rFont val="Times New Roman"/>
        <charset val="0"/>
      </rPr>
      <t>-</t>
    </r>
    <r>
      <rPr>
        <sz val="10"/>
        <color indexed="8"/>
        <rFont val="宋体"/>
        <charset val="134"/>
      </rPr>
      <t>其他减值准备</t>
    </r>
  </si>
  <si>
    <r>
      <rPr>
        <sz val="10"/>
        <rFont val="宋体"/>
        <charset val="134"/>
      </rPr>
      <t>无形</t>
    </r>
    <r>
      <rPr>
        <sz val="10"/>
        <rFont val="Times New Roman"/>
        <charset val="0"/>
      </rPr>
      <t>-</t>
    </r>
    <r>
      <rPr>
        <sz val="10"/>
        <rFont val="宋体"/>
        <charset val="134"/>
      </rPr>
      <t>其他净额</t>
    </r>
  </si>
  <si>
    <t>商誉评估明细表</t>
  </si>
  <si>
    <r>
      <rPr>
        <sz val="10"/>
        <color indexed="8"/>
        <rFont val="宋体"/>
        <charset val="134"/>
      </rPr>
      <t>商誉合计</t>
    </r>
  </si>
  <si>
    <r>
      <rPr>
        <sz val="10"/>
        <color indexed="8"/>
        <rFont val="宋体"/>
        <charset val="134"/>
      </rPr>
      <t>减：商誉减值准备</t>
    </r>
  </si>
  <si>
    <r>
      <rPr>
        <sz val="10"/>
        <rFont val="宋体"/>
        <charset val="134"/>
      </rPr>
      <t>商誉净额</t>
    </r>
  </si>
  <si>
    <t>&lt;END&gt;</t>
  </si>
  <si>
    <t>资产基础法评估贴数用表</t>
  </si>
  <si>
    <t>文字1</t>
  </si>
  <si>
    <t>文字2</t>
  </si>
  <si>
    <t>文字3</t>
  </si>
  <si>
    <t>文字4</t>
  </si>
  <si>
    <t>日期1</t>
  </si>
  <si>
    <t>日期2</t>
  </si>
  <si>
    <t>数字1</t>
  </si>
  <si>
    <t>数字2</t>
  </si>
  <si>
    <t>账面原值</t>
  </si>
  <si>
    <t>账面净值</t>
  </si>
  <si>
    <t>评估原值</t>
  </si>
  <si>
    <t>成新率</t>
  </si>
  <si>
    <t>评估净值</t>
  </si>
  <si>
    <t>增减额</t>
  </si>
  <si>
    <t>增减率%</t>
  </si>
  <si>
    <t>备注</t>
  </si>
  <si>
    <t>房屋案例</t>
  </si>
  <si>
    <t>机器设备案例</t>
  </si>
  <si>
    <t>电子设备案例</t>
  </si>
  <si>
    <t>车辆案例</t>
  </si>
  <si>
    <r>
      <rPr>
        <b/>
        <sz val="9"/>
        <rFont val="宋体"/>
        <charset val="134"/>
      </rPr>
      <t>一、项目基本信息</t>
    </r>
  </si>
  <si>
    <r>
      <rPr>
        <sz val="9"/>
        <rFont val="Times New Roman"/>
        <charset val="0"/>
      </rPr>
      <t>1.</t>
    </r>
    <r>
      <rPr>
        <sz val="9"/>
        <rFont val="Arial Narrow"/>
        <charset val="0"/>
      </rPr>
      <t>企业名称（输入）：</t>
    </r>
  </si>
  <si>
    <t>产权持有单位</t>
  </si>
  <si>
    <t>中国石油天然气股份有限公司塔里木油田分公司塔西南勘探开发公司</t>
  </si>
  <si>
    <r>
      <rPr>
        <sz val="9"/>
        <rFont val="Times New Roman"/>
        <charset val="0"/>
      </rPr>
      <t>2.</t>
    </r>
    <r>
      <rPr>
        <sz val="9"/>
        <rFont val="Arial Narrow"/>
        <charset val="0"/>
      </rPr>
      <t>评估基准日（选择）：</t>
    </r>
  </si>
  <si>
    <r>
      <rPr>
        <sz val="9"/>
        <rFont val="Times New Roman"/>
        <charset val="0"/>
      </rPr>
      <t>3.</t>
    </r>
    <r>
      <rPr>
        <sz val="9"/>
        <rFont val="Arial Narrow"/>
        <charset val="0"/>
      </rPr>
      <t>评估机构名称：</t>
    </r>
  </si>
  <si>
    <r>
      <rPr>
        <sz val="9"/>
        <rFont val="宋体"/>
        <charset val="134"/>
      </rPr>
      <t>北京中企华资产评估有限责任公司</t>
    </r>
  </si>
  <si>
    <r>
      <rPr>
        <sz val="9"/>
        <rFont val="Times New Roman"/>
        <charset val="0"/>
      </rPr>
      <t>4.</t>
    </r>
    <r>
      <rPr>
        <sz val="9"/>
        <rFont val="Arial Narrow"/>
        <charset val="0"/>
      </rPr>
      <t>项目名称：</t>
    </r>
  </si>
  <si>
    <r>
      <rPr>
        <sz val="9"/>
        <rFont val="Times New Roman"/>
        <charset val="0"/>
      </rPr>
      <t>XXX</t>
    </r>
    <r>
      <rPr>
        <sz val="9"/>
        <rFont val="宋体"/>
        <charset val="134"/>
      </rPr>
      <t>项目</t>
    </r>
  </si>
  <si>
    <r>
      <rPr>
        <sz val="9"/>
        <rFont val="Times New Roman"/>
        <charset val="0"/>
      </rPr>
      <t>5.</t>
    </r>
    <r>
      <rPr>
        <sz val="9"/>
        <rFont val="Arial Narrow"/>
        <charset val="0"/>
      </rPr>
      <t>填表人及填表日期：</t>
    </r>
  </si>
  <si>
    <r>
      <rPr>
        <sz val="9"/>
        <rFont val="宋体"/>
        <charset val="134"/>
      </rPr>
      <t>选择</t>
    </r>
  </si>
  <si>
    <r>
      <rPr>
        <sz val="9"/>
        <rFont val="宋体"/>
        <charset val="134"/>
      </rPr>
      <t>科目</t>
    </r>
  </si>
  <si>
    <r>
      <rPr>
        <sz val="9"/>
        <rFont val="宋体"/>
        <charset val="134"/>
      </rPr>
      <t>填表人员姓名</t>
    </r>
  </si>
  <si>
    <r>
      <rPr>
        <sz val="9"/>
        <rFont val="宋体"/>
        <charset val="134"/>
      </rPr>
      <t>填表日期</t>
    </r>
  </si>
  <si>
    <r>
      <rPr>
        <sz val="9"/>
        <rFont val="宋体"/>
        <charset val="134"/>
      </rPr>
      <t>评估人员</t>
    </r>
  </si>
  <si>
    <r>
      <rPr>
        <sz val="9"/>
        <rFont val="宋体"/>
        <charset val="134"/>
      </rPr>
      <t>√</t>
    </r>
  </si>
  <si>
    <r>
      <rPr>
        <sz val="10"/>
        <color indexed="8"/>
        <rFont val="宋体"/>
        <charset val="134"/>
      </rPr>
      <t>流动资产（汇总）</t>
    </r>
  </si>
  <si>
    <t>刘亚鑫</t>
  </si>
  <si>
    <t>王庆国</t>
  </si>
  <si>
    <r>
      <rPr>
        <sz val="10"/>
        <color indexed="8"/>
        <rFont val="宋体"/>
        <charset val="134"/>
      </rPr>
      <t>货币资金（汇总）</t>
    </r>
  </si>
  <si>
    <r>
      <rPr>
        <sz val="10"/>
        <color indexed="8"/>
        <rFont val="宋体"/>
        <charset val="134"/>
      </rPr>
      <t>现金</t>
    </r>
  </si>
  <si>
    <r>
      <rPr>
        <sz val="10"/>
        <color indexed="8"/>
        <rFont val="宋体"/>
        <charset val="134"/>
      </rPr>
      <t>银行存款</t>
    </r>
  </si>
  <si>
    <r>
      <rPr>
        <sz val="10"/>
        <color indexed="8"/>
        <rFont val="宋体"/>
        <charset val="134"/>
      </rPr>
      <t>其他货币资金</t>
    </r>
  </si>
  <si>
    <r>
      <rPr>
        <sz val="10"/>
        <color indexed="8"/>
        <rFont val="宋体"/>
        <charset val="134"/>
      </rPr>
      <t>交易性金融资产（汇总）</t>
    </r>
  </si>
  <si>
    <r>
      <rPr>
        <sz val="10"/>
        <color indexed="8"/>
        <rFont val="宋体"/>
        <charset val="134"/>
      </rPr>
      <t>股票投资</t>
    </r>
  </si>
  <si>
    <r>
      <rPr>
        <sz val="10"/>
        <color indexed="8"/>
        <rFont val="宋体"/>
        <charset val="134"/>
      </rPr>
      <t>债券投资</t>
    </r>
  </si>
  <si>
    <r>
      <rPr>
        <sz val="10"/>
        <color indexed="8"/>
        <rFont val="宋体"/>
        <charset val="134"/>
      </rPr>
      <t>基金投资</t>
    </r>
  </si>
  <si>
    <r>
      <rPr>
        <sz val="10"/>
        <color indexed="8"/>
        <rFont val="宋体"/>
        <charset val="134"/>
      </rPr>
      <t>其他</t>
    </r>
  </si>
  <si>
    <r>
      <rPr>
        <sz val="10"/>
        <color indexed="8"/>
        <rFont val="宋体"/>
        <charset val="134"/>
      </rPr>
      <t>衍生金融资产</t>
    </r>
  </si>
  <si>
    <r>
      <rPr>
        <sz val="10"/>
        <color indexed="8"/>
        <rFont val="宋体"/>
        <charset val="134"/>
      </rPr>
      <t>应收票据</t>
    </r>
  </si>
  <si>
    <r>
      <rPr>
        <sz val="10"/>
        <color indexed="8"/>
        <rFont val="宋体"/>
        <charset val="134"/>
      </rPr>
      <t>应收账款</t>
    </r>
  </si>
  <si>
    <r>
      <rPr>
        <sz val="10"/>
        <color indexed="8"/>
        <rFont val="宋体"/>
        <charset val="134"/>
      </rPr>
      <t>应收账款融资</t>
    </r>
  </si>
  <si>
    <r>
      <rPr>
        <sz val="9"/>
        <rFont val="Arial Narrow"/>
        <charset val="0"/>
      </rPr>
      <t>预付款项</t>
    </r>
  </si>
  <si>
    <r>
      <rPr>
        <sz val="10"/>
        <color indexed="8"/>
        <rFont val="宋体"/>
        <charset val="134"/>
      </rPr>
      <t>其他应收款</t>
    </r>
  </si>
  <si>
    <r>
      <rPr>
        <sz val="10"/>
        <color indexed="8"/>
        <rFont val="宋体"/>
        <charset val="134"/>
      </rPr>
      <t>存货（汇总）</t>
    </r>
  </si>
  <si>
    <r>
      <rPr>
        <sz val="10"/>
        <color indexed="8"/>
        <rFont val="宋体"/>
        <charset val="134"/>
      </rPr>
      <t>材料采购（在途物资）</t>
    </r>
  </si>
  <si>
    <r>
      <rPr>
        <sz val="10"/>
        <color indexed="8"/>
        <rFont val="宋体"/>
        <charset val="134"/>
      </rPr>
      <t>原材料</t>
    </r>
  </si>
  <si>
    <r>
      <rPr>
        <sz val="10"/>
        <color indexed="8"/>
        <rFont val="宋体"/>
        <charset val="134"/>
      </rPr>
      <t>在库周转材料</t>
    </r>
  </si>
  <si>
    <r>
      <rPr>
        <sz val="10"/>
        <color indexed="8"/>
        <rFont val="宋体"/>
        <charset val="134"/>
      </rPr>
      <t>委托加工物资</t>
    </r>
  </si>
  <si>
    <r>
      <rPr>
        <sz val="10"/>
        <color indexed="8"/>
        <rFont val="宋体"/>
        <charset val="134"/>
      </rPr>
      <t>产成品（库存商品）</t>
    </r>
  </si>
  <si>
    <r>
      <rPr>
        <sz val="10"/>
        <color indexed="8"/>
        <rFont val="宋体"/>
        <charset val="134"/>
      </rPr>
      <t>在产品（自制半成品）</t>
    </r>
  </si>
  <si>
    <r>
      <rPr>
        <sz val="10"/>
        <color indexed="8"/>
        <rFont val="宋体"/>
        <charset val="134"/>
      </rPr>
      <t>发出商品</t>
    </r>
  </si>
  <si>
    <r>
      <rPr>
        <sz val="10"/>
        <color indexed="8"/>
        <rFont val="宋体"/>
        <charset val="134"/>
      </rPr>
      <t>在用周转材料</t>
    </r>
  </si>
  <si>
    <r>
      <rPr>
        <sz val="10"/>
        <color indexed="8"/>
        <rFont val="宋体"/>
        <charset val="134"/>
      </rPr>
      <t>开发产品</t>
    </r>
  </si>
  <si>
    <r>
      <rPr>
        <sz val="10"/>
        <color indexed="8"/>
        <rFont val="宋体"/>
        <charset val="134"/>
      </rPr>
      <t>开发成本</t>
    </r>
  </si>
  <si>
    <r>
      <rPr>
        <sz val="10"/>
        <color indexed="8"/>
        <rFont val="宋体"/>
        <charset val="134"/>
      </rPr>
      <t>消耗性生物资产</t>
    </r>
  </si>
  <si>
    <r>
      <rPr>
        <sz val="10"/>
        <color indexed="8"/>
        <rFont val="宋体"/>
        <charset val="134"/>
      </rPr>
      <t>工程施工</t>
    </r>
  </si>
  <si>
    <r>
      <rPr>
        <sz val="9"/>
        <rFont val="Arial Narrow"/>
        <charset val="0"/>
      </rPr>
      <t>合同资产</t>
    </r>
  </si>
  <si>
    <r>
      <rPr>
        <sz val="9"/>
        <rFont val="Arial Narrow"/>
        <charset val="0"/>
      </rPr>
      <t>持有待售资产</t>
    </r>
  </si>
  <si>
    <r>
      <rPr>
        <sz val="10"/>
        <color indexed="8"/>
        <rFont val="宋体"/>
        <charset val="134"/>
      </rPr>
      <t>一年到期非流动资产</t>
    </r>
  </si>
  <si>
    <r>
      <rPr>
        <sz val="10"/>
        <color indexed="8"/>
        <rFont val="宋体"/>
        <charset val="134"/>
      </rPr>
      <t>其他流动资产</t>
    </r>
  </si>
  <si>
    <r>
      <rPr>
        <sz val="10"/>
        <color indexed="8"/>
        <rFont val="宋体"/>
        <charset val="134"/>
      </rPr>
      <t>其他债权投资</t>
    </r>
  </si>
  <si>
    <r>
      <rPr>
        <sz val="10"/>
        <color indexed="8"/>
        <rFont val="宋体"/>
        <charset val="134"/>
      </rPr>
      <t>长期应收</t>
    </r>
  </si>
  <si>
    <r>
      <rPr>
        <sz val="10"/>
        <color indexed="8"/>
        <rFont val="宋体"/>
        <charset val="134"/>
      </rPr>
      <t>长期股权投资</t>
    </r>
  </si>
  <si>
    <r>
      <rPr>
        <sz val="9"/>
        <rFont val="Arial Narrow"/>
        <charset val="0"/>
      </rPr>
      <t>其他权益工具投资</t>
    </r>
  </si>
  <si>
    <r>
      <rPr>
        <sz val="10"/>
        <color indexed="8"/>
        <rFont val="宋体"/>
        <charset val="134"/>
      </rPr>
      <t>其他非流动金融资产</t>
    </r>
  </si>
  <si>
    <r>
      <rPr>
        <sz val="10"/>
        <color indexed="8"/>
        <rFont val="宋体"/>
        <charset val="134"/>
      </rPr>
      <t>投资性房地产（汇总）</t>
    </r>
  </si>
  <si>
    <r>
      <rPr>
        <sz val="10"/>
        <color indexed="8"/>
        <rFont val="宋体"/>
        <charset val="134"/>
      </rPr>
      <t>投资性房地产（成本计量）</t>
    </r>
  </si>
  <si>
    <r>
      <rPr>
        <sz val="10"/>
        <color indexed="8"/>
        <rFont val="宋体"/>
        <charset val="134"/>
      </rPr>
      <t>投资性房地产（公允计量）</t>
    </r>
  </si>
  <si>
    <r>
      <rPr>
        <sz val="10"/>
        <color indexed="8"/>
        <rFont val="宋体"/>
        <charset val="134"/>
      </rPr>
      <t>投资性地产（成本计量）</t>
    </r>
  </si>
  <si>
    <r>
      <rPr>
        <sz val="10"/>
        <color indexed="8"/>
        <rFont val="宋体"/>
        <charset val="134"/>
      </rPr>
      <t>投资性地产</t>
    </r>
    <r>
      <rPr>
        <sz val="10"/>
        <color indexed="8"/>
        <rFont val="Times New Roman"/>
        <charset val="0"/>
      </rPr>
      <t>(</t>
    </r>
    <r>
      <rPr>
        <sz val="10"/>
        <color indexed="8"/>
        <rFont val="宋体"/>
        <charset val="134"/>
      </rPr>
      <t>公允计量）</t>
    </r>
  </si>
  <si>
    <r>
      <rPr>
        <sz val="10"/>
        <color indexed="8"/>
        <rFont val="宋体"/>
        <charset val="134"/>
      </rPr>
      <t>固定资产汇总</t>
    </r>
  </si>
  <si>
    <r>
      <rPr>
        <sz val="10"/>
        <color indexed="8"/>
        <rFont val="宋体"/>
        <charset val="134"/>
      </rPr>
      <t>房屋建筑物</t>
    </r>
  </si>
  <si>
    <r>
      <rPr>
        <sz val="10"/>
        <color indexed="8"/>
        <rFont val="宋体"/>
        <charset val="134"/>
      </rPr>
      <t>构筑物及其他辅助设施</t>
    </r>
  </si>
  <si>
    <r>
      <rPr>
        <sz val="10"/>
        <color indexed="8"/>
        <rFont val="宋体"/>
        <charset val="134"/>
      </rPr>
      <t>管道及沟槽</t>
    </r>
  </si>
  <si>
    <r>
      <rPr>
        <sz val="10"/>
        <color indexed="8"/>
        <rFont val="宋体"/>
        <charset val="134"/>
      </rPr>
      <t>井巷工程</t>
    </r>
  </si>
  <si>
    <r>
      <rPr>
        <sz val="10"/>
        <color indexed="8"/>
        <rFont val="宋体"/>
        <charset val="134"/>
      </rPr>
      <t>机器设备</t>
    </r>
  </si>
  <si>
    <r>
      <rPr>
        <sz val="10"/>
        <color indexed="8"/>
        <rFont val="宋体"/>
        <charset val="134"/>
      </rPr>
      <t>车辆</t>
    </r>
  </si>
  <si>
    <r>
      <rPr>
        <sz val="10"/>
        <color indexed="8"/>
        <rFont val="宋体"/>
        <charset val="134"/>
      </rPr>
      <t>电子设备</t>
    </r>
  </si>
  <si>
    <r>
      <rPr>
        <sz val="10"/>
        <color indexed="8"/>
        <rFont val="宋体"/>
        <charset val="134"/>
      </rPr>
      <t>土地</t>
    </r>
  </si>
  <si>
    <r>
      <rPr>
        <sz val="10"/>
        <color indexed="8"/>
        <rFont val="宋体"/>
        <charset val="134"/>
      </rPr>
      <t>船舶</t>
    </r>
  </si>
  <si>
    <r>
      <rPr>
        <sz val="10"/>
        <color indexed="8"/>
        <rFont val="宋体"/>
        <charset val="134"/>
      </rPr>
      <t>在建工程</t>
    </r>
    <r>
      <rPr>
        <sz val="10"/>
        <color indexed="8"/>
        <rFont val="Times New Roman"/>
        <charset val="0"/>
      </rPr>
      <t>-</t>
    </r>
    <r>
      <rPr>
        <sz val="10"/>
        <color indexed="8"/>
        <rFont val="宋体"/>
        <charset val="134"/>
      </rPr>
      <t>土建工程</t>
    </r>
  </si>
  <si>
    <r>
      <rPr>
        <sz val="10"/>
        <color indexed="8"/>
        <rFont val="宋体"/>
        <charset val="134"/>
      </rPr>
      <t>在建工程</t>
    </r>
    <r>
      <rPr>
        <sz val="10"/>
        <color indexed="8"/>
        <rFont val="Times New Roman"/>
        <charset val="0"/>
      </rPr>
      <t>-</t>
    </r>
    <r>
      <rPr>
        <sz val="10"/>
        <color indexed="8"/>
        <rFont val="宋体"/>
        <charset val="134"/>
      </rPr>
      <t>设备安装工程</t>
    </r>
  </si>
  <si>
    <r>
      <rPr>
        <sz val="10"/>
        <color indexed="8"/>
        <rFont val="宋体"/>
        <charset val="134"/>
      </rPr>
      <t>在建工程</t>
    </r>
    <r>
      <rPr>
        <sz val="10"/>
        <color indexed="8"/>
        <rFont val="Times New Roman"/>
        <charset val="0"/>
      </rPr>
      <t>-</t>
    </r>
    <r>
      <rPr>
        <sz val="10"/>
        <color indexed="8"/>
        <rFont val="宋体"/>
        <charset val="134"/>
      </rPr>
      <t>待摊投资</t>
    </r>
  </si>
  <si>
    <r>
      <rPr>
        <sz val="10"/>
        <color indexed="8"/>
        <rFont val="宋体"/>
        <charset val="134"/>
      </rPr>
      <t>工程物资</t>
    </r>
  </si>
  <si>
    <r>
      <rPr>
        <sz val="10"/>
        <color indexed="8"/>
        <rFont val="宋体"/>
        <charset val="134"/>
      </rPr>
      <t>在建工程（汇总）</t>
    </r>
  </si>
  <si>
    <r>
      <rPr>
        <sz val="10"/>
        <color indexed="8"/>
        <rFont val="宋体"/>
        <charset val="134"/>
      </rPr>
      <t>生产性生物资产</t>
    </r>
  </si>
  <si>
    <r>
      <rPr>
        <sz val="10"/>
        <color indexed="8"/>
        <rFont val="宋体"/>
        <charset val="134"/>
      </rPr>
      <t>油气资产</t>
    </r>
  </si>
  <si>
    <r>
      <rPr>
        <sz val="10"/>
        <color indexed="8"/>
        <rFont val="宋体"/>
        <charset val="134"/>
      </rPr>
      <t>使用权资产</t>
    </r>
  </si>
  <si>
    <r>
      <rPr>
        <sz val="10"/>
        <color indexed="8"/>
        <rFont val="宋体"/>
        <charset val="134"/>
      </rPr>
      <t>无形资产（汇总）</t>
    </r>
  </si>
  <si>
    <r>
      <rPr>
        <sz val="10"/>
        <color indexed="8"/>
        <rFont val="宋体"/>
        <charset val="134"/>
      </rPr>
      <t>土地使用权</t>
    </r>
  </si>
  <si>
    <r>
      <rPr>
        <sz val="10"/>
        <color indexed="8"/>
        <rFont val="宋体"/>
        <charset val="134"/>
      </rPr>
      <t>无形</t>
    </r>
    <r>
      <rPr>
        <sz val="10"/>
        <color indexed="8"/>
        <rFont val="Times New Roman"/>
        <charset val="0"/>
      </rPr>
      <t>-</t>
    </r>
    <r>
      <rPr>
        <sz val="10"/>
        <color indexed="8"/>
        <rFont val="宋体"/>
        <charset val="134"/>
      </rPr>
      <t>矿业权</t>
    </r>
  </si>
  <si>
    <r>
      <rPr>
        <sz val="10"/>
        <color indexed="8"/>
        <rFont val="宋体"/>
        <charset val="134"/>
      </rPr>
      <t>其他无形资产</t>
    </r>
  </si>
  <si>
    <r>
      <rPr>
        <sz val="10"/>
        <color indexed="8"/>
        <rFont val="宋体"/>
        <charset val="134"/>
      </rPr>
      <t>开发支出</t>
    </r>
  </si>
  <si>
    <r>
      <rPr>
        <sz val="10"/>
        <color indexed="8"/>
        <rFont val="宋体"/>
        <charset val="134"/>
      </rPr>
      <t>商誉</t>
    </r>
  </si>
  <si>
    <r>
      <rPr>
        <sz val="10"/>
        <color indexed="8"/>
        <rFont val="宋体"/>
        <charset val="134"/>
      </rPr>
      <t>长期待摊费用</t>
    </r>
  </si>
  <si>
    <r>
      <rPr>
        <sz val="10"/>
        <color indexed="8"/>
        <rFont val="宋体"/>
        <charset val="134"/>
      </rPr>
      <t>非流动资产（汇总）</t>
    </r>
  </si>
  <si>
    <r>
      <rPr>
        <sz val="10"/>
        <color indexed="8"/>
        <rFont val="宋体"/>
        <charset val="134"/>
      </rPr>
      <t>递延所得税资产</t>
    </r>
  </si>
  <si>
    <r>
      <rPr>
        <sz val="9"/>
        <rFont val="Arial Narrow"/>
        <charset val="0"/>
      </rPr>
      <t>其他非流动资产</t>
    </r>
    <r>
      <rPr>
        <sz val="9"/>
        <rFont val="Times New Roman"/>
        <charset val="0"/>
      </rPr>
      <t xml:space="preserve"> </t>
    </r>
  </si>
  <si>
    <r>
      <rPr>
        <sz val="10"/>
        <color indexed="8"/>
        <rFont val="宋体"/>
        <charset val="134"/>
      </rPr>
      <t>流动负债（汇总）</t>
    </r>
  </si>
  <si>
    <r>
      <rPr>
        <sz val="10"/>
        <color indexed="8"/>
        <rFont val="宋体"/>
        <charset val="134"/>
      </rPr>
      <t>短期借款</t>
    </r>
  </si>
  <si>
    <r>
      <rPr>
        <sz val="10"/>
        <color indexed="8"/>
        <rFont val="宋体"/>
        <charset val="134"/>
      </rPr>
      <t>交易性金融负债</t>
    </r>
  </si>
  <si>
    <r>
      <rPr>
        <sz val="9"/>
        <rFont val="Arial Narrow"/>
        <charset val="0"/>
      </rPr>
      <t>衍生金融负债</t>
    </r>
  </si>
  <si>
    <r>
      <rPr>
        <sz val="10"/>
        <color indexed="8"/>
        <rFont val="宋体"/>
        <charset val="134"/>
      </rPr>
      <t>应付票据</t>
    </r>
  </si>
  <si>
    <r>
      <rPr>
        <sz val="10"/>
        <color indexed="8"/>
        <rFont val="宋体"/>
        <charset val="134"/>
      </rPr>
      <t>应付账款</t>
    </r>
  </si>
  <si>
    <r>
      <rPr>
        <sz val="10"/>
        <color indexed="8"/>
        <rFont val="宋体"/>
        <charset val="134"/>
      </rPr>
      <t>预收款项</t>
    </r>
  </si>
  <si>
    <r>
      <rPr>
        <sz val="9"/>
        <rFont val="Arial Narrow"/>
        <charset val="0"/>
      </rPr>
      <t>合同负债</t>
    </r>
  </si>
  <si>
    <r>
      <rPr>
        <sz val="10"/>
        <color indexed="8"/>
        <rFont val="宋体"/>
        <charset val="134"/>
      </rPr>
      <t>应付职工薪酬</t>
    </r>
  </si>
  <si>
    <r>
      <rPr>
        <sz val="10"/>
        <color indexed="8"/>
        <rFont val="宋体"/>
        <charset val="134"/>
      </rPr>
      <t>应交税费</t>
    </r>
  </si>
  <si>
    <r>
      <rPr>
        <sz val="10"/>
        <color indexed="8"/>
        <rFont val="宋体"/>
        <charset val="134"/>
      </rPr>
      <t>其他应付款</t>
    </r>
  </si>
  <si>
    <r>
      <rPr>
        <sz val="10"/>
        <color indexed="8"/>
        <rFont val="宋体"/>
        <charset val="134"/>
      </rPr>
      <t>持有待售负债</t>
    </r>
  </si>
  <si>
    <r>
      <rPr>
        <sz val="10"/>
        <color indexed="8"/>
        <rFont val="宋体"/>
        <charset val="134"/>
      </rPr>
      <t>一年内到期的非流动负债</t>
    </r>
  </si>
  <si>
    <r>
      <rPr>
        <sz val="10"/>
        <color indexed="8"/>
        <rFont val="宋体"/>
        <charset val="134"/>
      </rPr>
      <t>其他流动负债</t>
    </r>
  </si>
  <si>
    <r>
      <rPr>
        <sz val="10"/>
        <color indexed="8"/>
        <rFont val="宋体"/>
        <charset val="134"/>
      </rPr>
      <t>非流动负债（汇总）</t>
    </r>
  </si>
  <si>
    <r>
      <rPr>
        <sz val="10"/>
        <color indexed="8"/>
        <rFont val="宋体"/>
        <charset val="134"/>
      </rPr>
      <t>长期借款</t>
    </r>
  </si>
  <si>
    <r>
      <rPr>
        <sz val="10"/>
        <color indexed="8"/>
        <rFont val="宋体"/>
        <charset val="134"/>
      </rPr>
      <t>应付债券</t>
    </r>
  </si>
  <si>
    <r>
      <rPr>
        <sz val="9"/>
        <rFont val="Arial Narrow"/>
        <charset val="0"/>
      </rPr>
      <t>租赁负债</t>
    </r>
  </si>
  <si>
    <r>
      <rPr>
        <sz val="10"/>
        <color indexed="8"/>
        <rFont val="宋体"/>
        <charset val="134"/>
      </rPr>
      <t>长期应付款</t>
    </r>
  </si>
  <si>
    <r>
      <rPr>
        <sz val="10"/>
        <color indexed="8"/>
        <rFont val="宋体"/>
        <charset val="134"/>
      </rPr>
      <t>预计负债</t>
    </r>
  </si>
  <si>
    <r>
      <rPr>
        <sz val="10"/>
        <color indexed="8"/>
        <rFont val="宋体"/>
        <charset val="134"/>
      </rPr>
      <t>递延收益</t>
    </r>
  </si>
  <si>
    <r>
      <rPr>
        <sz val="9"/>
        <rFont val="Arial Narrow"/>
        <charset val="0"/>
      </rPr>
      <t>递延所得税负债</t>
    </r>
  </si>
  <si>
    <r>
      <rPr>
        <sz val="10"/>
        <color indexed="8"/>
        <rFont val="宋体"/>
        <charset val="134"/>
      </rPr>
      <t>其他非流动负债</t>
    </r>
  </si>
  <si>
    <t>XXX资产评估项目</t>
  </si>
  <si>
    <t>评估申报明细表</t>
  </si>
  <si>
    <t>企业负责人：xxx</t>
  </si>
  <si>
    <t>财务负责人：xxx</t>
  </si>
  <si>
    <t>主要填表人：xxx</t>
  </si>
  <si>
    <t>填表人电话：xxx</t>
  </si>
  <si>
    <t>资产基础法操作导航图（点击并完成各模块的任务） V1.0.0.2</t>
  </si>
  <si>
    <t>01</t>
  </si>
  <si>
    <t>02</t>
  </si>
  <si>
    <t>03</t>
  </si>
  <si>
    <t>04</t>
  </si>
  <si>
    <t>05</t>
  </si>
  <si>
    <t>阅读填表说明</t>
  </si>
  <si>
    <t>数据输入</t>
  </si>
  <si>
    <t>核对资料</t>
  </si>
  <si>
    <t>方法确定</t>
  </si>
  <si>
    <t>结果分析</t>
  </si>
  <si>
    <t>数据输入★</t>
  </si>
  <si>
    <t>报表核对</t>
  </si>
  <si>
    <t>履行调查核实程序</t>
  </si>
  <si>
    <t>取价方式</t>
  </si>
  <si>
    <t>评估调整</t>
  </si>
  <si>
    <t>报表核对★</t>
  </si>
  <si>
    <t>账实调查结果</t>
  </si>
  <si>
    <t>参数输入</t>
  </si>
  <si>
    <t>打印输出</t>
  </si>
  <si>
    <t>产权调查结果</t>
  </si>
  <si>
    <t>评估测算</t>
  </si>
  <si>
    <t>备注：每个科目按照以上程序完成</t>
  </si>
  <si>
    <t>资产评估申报表索引目录V1.0.0.2</t>
  </si>
  <si>
    <t>基本信息输入表</t>
  </si>
  <si>
    <t>填表说明（填表前请先阅读）</t>
  </si>
  <si>
    <t xml:space="preserve"> </t>
  </si>
  <si>
    <t>资产负债表</t>
  </si>
  <si>
    <t>汇总表</t>
  </si>
  <si>
    <t>分类汇总表</t>
  </si>
  <si>
    <t>货币汇总表</t>
  </si>
  <si>
    <t>流动资产</t>
  </si>
  <si>
    <t>货币资金</t>
  </si>
  <si>
    <t>现金</t>
  </si>
  <si>
    <t>流动负债</t>
  </si>
  <si>
    <t>短期借款</t>
  </si>
  <si>
    <t>银行存款</t>
  </si>
  <si>
    <t>交易性金融负债</t>
  </si>
  <si>
    <t>其他货币资金</t>
  </si>
  <si>
    <t>衍生金融负债</t>
  </si>
  <si>
    <t>交易性金融资产</t>
  </si>
  <si>
    <t>股票投资</t>
  </si>
  <si>
    <t>应付票据</t>
  </si>
  <si>
    <t>债券投资</t>
  </si>
  <si>
    <t>应付账款</t>
  </si>
  <si>
    <t>基金投资</t>
  </si>
  <si>
    <t>预收款项</t>
  </si>
  <si>
    <t>其他投资</t>
  </si>
  <si>
    <t>合同负债</t>
  </si>
  <si>
    <t>衍生金融资产</t>
  </si>
  <si>
    <t>应付职工薪酬</t>
  </si>
  <si>
    <t>应收票据</t>
  </si>
  <si>
    <t>应交税费</t>
  </si>
  <si>
    <t>应收账款</t>
  </si>
  <si>
    <t>其他应付款</t>
  </si>
  <si>
    <t>应收账款融资</t>
  </si>
  <si>
    <t>持有待售负债</t>
  </si>
  <si>
    <t>预付款项</t>
  </si>
  <si>
    <t>一年内到期的非流动负债</t>
  </si>
  <si>
    <t>其他应收款</t>
  </si>
  <si>
    <t>其他流动负债</t>
  </si>
  <si>
    <t>存货汇总</t>
  </si>
  <si>
    <t>材料采购（在途物资）</t>
  </si>
  <si>
    <t>原材料</t>
  </si>
  <si>
    <t>在库周转材料</t>
  </si>
  <si>
    <t>非流动负债</t>
  </si>
  <si>
    <t>长期借款</t>
  </si>
  <si>
    <t>委托加工物资</t>
  </si>
  <si>
    <t>应付债券</t>
  </si>
  <si>
    <t>产成品（库存商品）</t>
  </si>
  <si>
    <t>租赁负债</t>
  </si>
  <si>
    <t>在产品（自制半成品）</t>
  </si>
  <si>
    <t>长期应付款</t>
  </si>
  <si>
    <t>合同资产</t>
  </si>
  <si>
    <t>发出商品</t>
  </si>
  <si>
    <t>预计负债</t>
  </si>
  <si>
    <t>持有待售资产</t>
  </si>
  <si>
    <t>在用周转材料</t>
  </si>
  <si>
    <t>递延收益</t>
  </si>
  <si>
    <t>一年到期非流动资产</t>
  </si>
  <si>
    <t>开发产品</t>
  </si>
  <si>
    <t>递延所得税负债</t>
  </si>
  <si>
    <t>其他流动资产</t>
  </si>
  <si>
    <t>开发成本</t>
  </si>
  <si>
    <t>其他非流动负债</t>
  </si>
  <si>
    <t>消耗性生物资产</t>
  </si>
  <si>
    <t>工程施工</t>
  </si>
  <si>
    <t>债权投资</t>
  </si>
  <si>
    <t>其他债权投资</t>
  </si>
  <si>
    <t>长期应收</t>
  </si>
  <si>
    <t>长期股权投资</t>
  </si>
  <si>
    <t>其他权益工具投资</t>
  </si>
  <si>
    <t>其他非流动金融资产</t>
  </si>
  <si>
    <t>投资性房地产</t>
  </si>
  <si>
    <t>投资性房地产（成本计量）</t>
  </si>
  <si>
    <t>投资性房地产（公允计量）</t>
  </si>
  <si>
    <t>投资性地产（成本计量）</t>
  </si>
  <si>
    <t>投资性地产(公允计量）</t>
  </si>
  <si>
    <t>固定资产</t>
  </si>
  <si>
    <t>房屋建筑物</t>
  </si>
  <si>
    <t>构筑物及其他辅助设施</t>
  </si>
  <si>
    <t>管道及沟槽</t>
  </si>
  <si>
    <t>井巷工程</t>
  </si>
  <si>
    <t>机器设备</t>
  </si>
  <si>
    <t>车辆</t>
  </si>
  <si>
    <t>电子设备</t>
  </si>
  <si>
    <t>土地</t>
  </si>
  <si>
    <t>船舶</t>
  </si>
  <si>
    <t>在建工程</t>
  </si>
  <si>
    <t>在建工程-土建工程</t>
  </si>
  <si>
    <t>在建工程-设备安装工程</t>
  </si>
  <si>
    <t>在建工程－待摊投资</t>
  </si>
  <si>
    <t>工程物资</t>
  </si>
  <si>
    <t>生产性生物资产</t>
  </si>
  <si>
    <t>油气资产</t>
  </si>
  <si>
    <t>使用权资产</t>
  </si>
  <si>
    <t>无形资产</t>
  </si>
  <si>
    <t>无形－土地</t>
  </si>
  <si>
    <t>无形-矿业权</t>
  </si>
  <si>
    <t>无形－其他</t>
  </si>
  <si>
    <t>非流动资产</t>
  </si>
  <si>
    <t>开发支出</t>
  </si>
  <si>
    <t>商誉</t>
  </si>
  <si>
    <t>长期待摊费用</t>
  </si>
  <si>
    <t>递延所得税资产</t>
  </si>
  <si>
    <t>其他非流动资产</t>
  </si>
  <si>
    <t>企业基本情况表</t>
  </si>
  <si>
    <t>企业填写以下内容:</t>
  </si>
  <si>
    <t>被评估单位名称:</t>
  </si>
  <si>
    <t>中文</t>
  </si>
  <si>
    <t>法定代表人</t>
  </si>
  <si>
    <t>移动电话</t>
  </si>
  <si>
    <t>英文</t>
  </si>
  <si>
    <t>财务负责人</t>
  </si>
  <si>
    <t>固定电话</t>
  </si>
  <si>
    <t>法定地址</t>
  </si>
  <si>
    <t>邮政编码</t>
  </si>
  <si>
    <t>手机</t>
  </si>
  <si>
    <t>办公地址</t>
  </si>
  <si>
    <t>主要填表人</t>
  </si>
  <si>
    <t>联系人办公电话</t>
  </si>
  <si>
    <t>传真</t>
  </si>
  <si>
    <t>E-mail</t>
  </si>
  <si>
    <t>经营范围</t>
  </si>
  <si>
    <t>成立日期</t>
  </si>
  <si>
    <t xml:space="preserve">      年   月   日</t>
  </si>
  <si>
    <t>经营期限</t>
  </si>
  <si>
    <t xml:space="preserve">      年   月  日至    年   月  日</t>
  </si>
  <si>
    <t>企业股东名称</t>
  </si>
  <si>
    <t>注册资本</t>
  </si>
  <si>
    <t>实收资本</t>
  </si>
  <si>
    <t>金额（万元）</t>
  </si>
  <si>
    <t>出资比例%</t>
  </si>
  <si>
    <t>合计</t>
  </si>
  <si>
    <t>下属长期投资单位（或异地分支机构）名称</t>
  </si>
  <si>
    <t>地址</t>
  </si>
  <si>
    <t>注册资金%</t>
  </si>
  <si>
    <t>持股比例%</t>
  </si>
  <si>
    <t>核算方式</t>
  </si>
  <si>
    <t>评估明细表填表说明</t>
  </si>
  <si>
    <t>一、基本要求</t>
  </si>
  <si>
    <t xml:space="preserve">(一)填表范围： </t>
  </si>
  <si>
    <t xml:space="preserve">   对于纳入评估范围的各科目明细表余额要保证与评估基准日被评估单位的资产负债表（或模拟资产负债表）完全一致，如出现差异，请核对链接关系及所填报明细是否有误。</t>
  </si>
  <si>
    <t>(二)“评估基准日”、“被评估单位(或者产权持有单位)名称”、填表人、填表日期,统一在“基本信息输入表” 中填列，各明细表会自动生成。单位名称要与该单位的营业执照所列示的名称完全一致,如经检查各明细表与报表的余额数据完全一致，填表人员需与评估人员沟通无异议后再在打印好的A4纸每页明细表左上角单位名称处加盖单位公章上报。</t>
  </si>
  <si>
    <t>(三)对于企业财务核算中没有的会计科目不必填写相应的明细表，对应明细表可隐藏但不可删除。</t>
  </si>
  <si>
    <t>(四) 对于各科目明细表中“评估价值”一栏(不含本栏)左方的所有空白栏以及需要填写的备注栏项目请企业填写齐全。尤其对于实物类资产的评估作价密切相关信息需填报完整，不要出现空白项，该类信息往往包括规格、厂家、单位、数量、产权证号、产权人名称、车辆行驶里程、不良资产实际状态等，需要由资产管理相关部门协助财务人员进行填报。</t>
  </si>
  <si>
    <t xml:space="preserve">(五)明细表中填列金额单位为“人民币元”，精确到小数点后两位。 </t>
  </si>
  <si>
    <t>(六)明细表中日期根据要求填至月(如建成年月)或日(如出票日期)，填写日期格式为“2001-05”（不能写为2001.5）或 “2001-05-02”（不能填为2001.5.2）。</t>
  </si>
  <si>
    <t>(七)未指明月利率之处应指年利率，计量单位为“%”。若原始资料中为月利率或日利率,则换算为年利率。</t>
  </si>
  <si>
    <t>(八)明细表与各级汇总表之间的数据已建立链接关系，带“汇总”字样的各明细表中除个别项的减值准备外，其他项中不应直接录入数据。</t>
  </si>
  <si>
    <t>(九)每一张明细表内容超过表中行数时，可在电子表中间直接插入行。注意，不能在第一行和合计行插入行。</t>
  </si>
  <si>
    <t>(十)除本说明已明确提到的可修改之处外，请各填表人员不要对表进行其他任何修改，如删除和增加列等，对填报中出现的问题应及时与评估人员进行沟通，协商解决。</t>
  </si>
  <si>
    <t>(十一)请各被评估单位以法人为单位同时提供打印稿及电子版各一份(二者应完全一致，打印之前请与评估人员沟通以免浪费纸张)。委托方及资产占有方提供给评估师的书面资料一律以A4版面提供。</t>
  </si>
  <si>
    <t>二、评估明细表填表说明</t>
  </si>
  <si>
    <t>1.流动资产类填表说明(表3-1至表3-14)</t>
  </si>
  <si>
    <t>(1)表3-1-1 货币资金--现金</t>
  </si>
  <si>
    <t>“存放部门”要求填企业内部不同的现金存放部门，每一存放部门应分别填列，如“***财务处(科)”；</t>
  </si>
  <si>
    <t>现金表中的外币，应在“帐面价值”一栏填换算后的人民币价值。按币种、存放单位填列明细。</t>
  </si>
  <si>
    <t>(2)表3-1-2 货币资金--银行存款</t>
  </si>
  <si>
    <t>要按每一开户银行明细填写银行名称全称、帐号、金额等，对于同一开户行的不同货币种类存款、不同帐户存款也应分别一一列示，并在“外币帐面金额”栏中注明该外币币种的原始币值。</t>
  </si>
  <si>
    <t>(3)表3-1-3 货币资金--其他货币资金</t>
  </si>
  <si>
    <t>其他货币资金包含外埠存款、信用卡存款、信用证保证金存款等，要分类、分笔填写。对各种货币代值卡，要注明发行的金融单位。</t>
  </si>
  <si>
    <t>如为外埠存款或为信用卡存款，则名称及内容栏填写开户行的名称和帐号。</t>
  </si>
  <si>
    <r>
      <rPr>
        <b/>
        <sz val="12"/>
        <rFont val="Times New Roman"/>
        <charset val="0"/>
      </rPr>
      <t>(4)</t>
    </r>
    <r>
      <rPr>
        <b/>
        <sz val="12"/>
        <rFont val="宋体"/>
        <charset val="134"/>
      </rPr>
      <t>表</t>
    </r>
    <r>
      <rPr>
        <b/>
        <sz val="12"/>
        <rFont val="Times New Roman"/>
        <charset val="0"/>
      </rPr>
      <t xml:space="preserve">3-2-1 </t>
    </r>
    <r>
      <rPr>
        <b/>
        <sz val="12"/>
        <rFont val="宋体"/>
        <charset val="134"/>
      </rPr>
      <t>交易性金融资产</t>
    </r>
    <r>
      <rPr>
        <b/>
        <sz val="12"/>
        <rFont val="Times New Roman"/>
        <charset val="0"/>
      </rPr>
      <t>—</t>
    </r>
    <r>
      <rPr>
        <b/>
        <sz val="12"/>
        <rFont val="宋体"/>
        <charset val="134"/>
      </rPr>
      <t>股票投资</t>
    </r>
    <r>
      <rPr>
        <b/>
        <sz val="12"/>
        <rFont val="Times New Roman"/>
        <charset val="0"/>
      </rPr>
      <t>(</t>
    </r>
    <r>
      <rPr>
        <b/>
        <sz val="12"/>
        <rFont val="宋体"/>
        <charset val="134"/>
      </rPr>
      <t>指持有不超过一年</t>
    </r>
    <r>
      <rPr>
        <b/>
        <sz val="12"/>
        <rFont val="Times New Roman"/>
        <charset val="0"/>
      </rPr>
      <t>)</t>
    </r>
  </si>
  <si>
    <t>①“被投资单位名称”指股票发行单位全称；</t>
  </si>
  <si>
    <t>②“股票名称”指该股票标准简称，包括代码，如太极集团600129；</t>
  </si>
  <si>
    <t>③“股票性质”指填列国家股、法人股或流通股；</t>
  </si>
  <si>
    <t>④“投资日期”指企业购买股票的日期或以其他方式(如非货币性交易换入、以债权换入等)取得股权的协议转让日期，非股票发行日期；</t>
  </si>
  <si>
    <t>⑤持股比例指所持股数量占发行总股本数的比例，如果少量购买，则不填此栏。</t>
  </si>
  <si>
    <r>
      <rPr>
        <b/>
        <sz val="12"/>
        <rFont val="Times New Roman"/>
        <charset val="0"/>
      </rPr>
      <t>(5)</t>
    </r>
    <r>
      <rPr>
        <b/>
        <sz val="12"/>
        <rFont val="宋体"/>
        <charset val="134"/>
      </rPr>
      <t>表</t>
    </r>
    <r>
      <rPr>
        <b/>
        <sz val="12"/>
        <rFont val="Times New Roman"/>
        <charset val="0"/>
      </rPr>
      <t xml:space="preserve">3-2-2 </t>
    </r>
    <r>
      <rPr>
        <b/>
        <sz val="12"/>
        <rFont val="宋体"/>
        <charset val="134"/>
      </rPr>
      <t>交易性金融资产</t>
    </r>
    <r>
      <rPr>
        <b/>
        <sz val="12"/>
        <rFont val="Times New Roman"/>
        <charset val="0"/>
      </rPr>
      <t>—</t>
    </r>
    <r>
      <rPr>
        <b/>
        <sz val="12"/>
        <rFont val="宋体"/>
        <charset val="134"/>
      </rPr>
      <t>债券投资</t>
    </r>
  </si>
  <si>
    <t>债券种类可以按用途（分基建债券、电力债券、专项债券）填列，其他填表情况同表3-2-1。</t>
  </si>
  <si>
    <t>(6)表3-2-3 交易性金融资产－基金投资</t>
  </si>
  <si>
    <r>
      <rPr>
        <sz val="12"/>
        <rFont val="宋体"/>
        <charset val="134"/>
      </rPr>
      <t>参照表</t>
    </r>
    <r>
      <rPr>
        <sz val="12"/>
        <rFont val="Times New Roman"/>
        <charset val="0"/>
      </rPr>
      <t>3-2-2</t>
    </r>
    <r>
      <rPr>
        <sz val="12"/>
        <rFont val="宋体"/>
        <charset val="134"/>
      </rPr>
      <t>。</t>
    </r>
  </si>
  <si>
    <t>(7) 表3-2-4 交易性金融资产－其他投资</t>
  </si>
  <si>
    <r>
      <rPr>
        <sz val="12"/>
        <rFont val="宋体"/>
        <charset val="134"/>
      </rPr>
      <t>参照表</t>
    </r>
    <r>
      <rPr>
        <sz val="12"/>
        <rFont val="Times New Roman"/>
        <charset val="0"/>
      </rPr>
      <t>3-2-1</t>
    </r>
    <r>
      <rPr>
        <sz val="12"/>
        <rFont val="宋体"/>
        <charset val="134"/>
      </rPr>
      <t>。</t>
    </r>
  </si>
  <si>
    <t>(8)表3-3 衍生金融资产</t>
  </si>
  <si>
    <r>
      <rPr>
        <sz val="14"/>
        <rFont val="仿宋_GB2312"/>
        <charset val="134"/>
      </rPr>
      <t>参照表</t>
    </r>
    <r>
      <rPr>
        <b/>
        <sz val="12"/>
        <rFont val="Times New Roman"/>
        <charset val="0"/>
      </rPr>
      <t>3-2-2</t>
    </r>
    <r>
      <rPr>
        <b/>
        <sz val="12"/>
        <rFont val="宋体"/>
        <charset val="134"/>
      </rPr>
      <t>。</t>
    </r>
  </si>
  <si>
    <t>(9)表3-4应收票据</t>
  </si>
  <si>
    <t>①“户名”指债务人的户名全称；
②“出票日期”指签发该票据的日期---年月日。
注意事项：对于逾期未收回的应收票据，请在“备注”栏中标明未收回的原因；“涉及法律诉讼”的款项、欠款单位为关联方或内部往来的款项、用于质押的应收票据等应分别在“备注”栏中予以说明。</t>
  </si>
  <si>
    <r>
      <rPr>
        <b/>
        <sz val="12"/>
        <rFont val="Times New Roman"/>
        <charset val="0"/>
      </rPr>
      <t>(10)</t>
    </r>
    <r>
      <rPr>
        <b/>
        <sz val="12"/>
        <rFont val="宋体"/>
        <charset val="134"/>
      </rPr>
      <t>表</t>
    </r>
    <r>
      <rPr>
        <b/>
        <sz val="12"/>
        <rFont val="Times New Roman"/>
        <charset val="0"/>
      </rPr>
      <t xml:space="preserve">3-5 </t>
    </r>
    <r>
      <rPr>
        <b/>
        <sz val="12"/>
        <rFont val="宋体"/>
        <charset val="134"/>
      </rPr>
      <t>应收账款</t>
    </r>
  </si>
  <si>
    <t>①“业务内容”：指发生应收帐款的相应业务名称，应收帐款不分金额大小一律按照债务人和业务内容逐笔填列，不能出现其他；
②“发生日期”：对滚动发生额可按照基准日前最后一次应收帐款发生额的月份月末余额填列；
③“帐龄”：按月数填列，如一年零4个月，则填列“16”即可，对应在1-2年账龄段内列示；
④欠款单位名称应填列全称，不应以地名或不明确的简称代替；
⑤欠款单位为关联方或内部单位的，分开填列。</t>
  </si>
  <si>
    <t>(11)表3-6 应收账款融资</t>
  </si>
  <si>
    <t>(12)表3-7 预付款项</t>
  </si>
  <si>
    <r>
      <rPr>
        <sz val="12"/>
        <rFont val="宋体"/>
        <charset val="134"/>
      </rPr>
      <t>参照表</t>
    </r>
    <r>
      <rPr>
        <sz val="12"/>
        <rFont val="Times New Roman"/>
        <charset val="0"/>
      </rPr>
      <t>3-5</t>
    </r>
    <r>
      <rPr>
        <sz val="12"/>
        <rFont val="宋体"/>
        <charset val="134"/>
      </rPr>
      <t>。
对预付设备款所涉及的实物已到货安装、使用，在清查时应注意与实物管理部门核对，以免出现重复申报或资产非真实盘盈。</t>
    </r>
  </si>
  <si>
    <t>(13)表3-8 其他应收款</t>
  </si>
  <si>
    <t>参照表3-5。</t>
  </si>
  <si>
    <t>(14)表3-9-1至3-9-12 存货类</t>
  </si>
  <si>
    <t>①存货类原则上按名称或规格型号逐个填列，但如数量过多，则可按小类填列；</t>
  </si>
  <si>
    <t>②按类填列的存货“单价”指平均单价(为倒算值)，即“数量”乘以“单价”，应等于“金额”；</t>
  </si>
  <si>
    <t>③对于按计划成本入帐的存货，在该科目的倒数第二行填列材料成本差异；</t>
  </si>
  <si>
    <t>④对帐面已没有反映的在用低值易耗品，可根据实际情况填列对生产经营较重要的工具且价值量较大的物品，如仪器仪表等。</t>
  </si>
  <si>
    <t>⑤如原材料存在损毁、变质现象，应在“备注”栏中注明，并说明库存时间；产成品及分期收款发出商品应按畅销、正常、勉强销售、滞销几种情况在适销程度栏打钩；已发出但未作帐务处理的，在备注栏注明产品去向；对残次、冷背、呆滞的产成品(库存商品)也在备注栏注明；低值易耗品不采用一次摊销法摊销时，在备注栏中作出说明。</t>
  </si>
  <si>
    <t>(15)表3-10 合同资产</t>
  </si>
  <si>
    <r>
      <rPr>
        <sz val="12"/>
        <rFont val="宋体"/>
        <charset val="134"/>
      </rPr>
      <t>参照表</t>
    </r>
    <r>
      <rPr>
        <sz val="12"/>
        <rFont val="Times New Roman"/>
        <charset val="0"/>
      </rPr>
      <t>3-5</t>
    </r>
    <r>
      <rPr>
        <sz val="12"/>
        <rFont val="宋体"/>
        <charset val="134"/>
      </rPr>
      <t>。</t>
    </r>
  </si>
  <si>
    <r>
      <rPr>
        <b/>
        <sz val="12"/>
        <rFont val="Times New Roman"/>
        <charset val="0"/>
      </rPr>
      <t>(16)</t>
    </r>
    <r>
      <rPr>
        <b/>
        <sz val="12"/>
        <rFont val="宋体"/>
        <charset val="134"/>
      </rPr>
      <t>表</t>
    </r>
    <r>
      <rPr>
        <b/>
        <sz val="12"/>
        <rFont val="Times New Roman"/>
        <charset val="0"/>
      </rPr>
      <t>3</t>
    </r>
    <r>
      <rPr>
        <b/>
        <sz val="12"/>
        <rFont val="宋体"/>
        <charset val="134"/>
      </rPr>
      <t>－</t>
    </r>
    <r>
      <rPr>
        <b/>
        <sz val="12"/>
        <rFont val="Times New Roman"/>
        <charset val="0"/>
      </rPr>
      <t xml:space="preserve">11 </t>
    </r>
    <r>
      <rPr>
        <b/>
        <sz val="12"/>
        <rFont val="宋体"/>
        <charset val="134"/>
      </rPr>
      <t>持有待售资产</t>
    </r>
  </si>
  <si>
    <t>按照合同内容填写。</t>
  </si>
  <si>
    <t>(17)表3--12 一年内到期的非流动资产</t>
  </si>
  <si>
    <t>按照不同的项目内容逐笔填写。</t>
  </si>
  <si>
    <t>(18)表3--11 其他流动资产</t>
  </si>
  <si>
    <t>2.非流动资产填表说明(表4--1至4--17)</t>
  </si>
  <si>
    <t>(1)表4--1 债权投资</t>
  </si>
  <si>
    <t>(2)表4--2 其他债权投资</t>
  </si>
  <si>
    <t>(3)表4--3 长期应收款</t>
  </si>
  <si>
    <t>******</t>
  </si>
  <si>
    <t>(4)表4--4 长期股权投资</t>
  </si>
  <si>
    <t>对于有特殊约定的长期投资，在备注栏简述约定的内容。</t>
  </si>
  <si>
    <t>(5)表4-5 其他权益工具投资</t>
  </si>
  <si>
    <t>按照不同的工具内容逐笔填写。</t>
  </si>
  <si>
    <t>(6)表4-6 其他非流动金融资产</t>
  </si>
  <si>
    <t>按照不同的资产内容逐笔填写。</t>
  </si>
  <si>
    <t>(7)表4--7 投资性房地产</t>
  </si>
  <si>
    <t>结合资产类别填报土地或房屋资产相关项目，具体填要求同5－1－1房屋建筑物或表5－3土地评估明细表相关要求。</t>
  </si>
  <si>
    <t>(8)表4--8 固定资产</t>
  </si>
  <si>
    <t>1)表4-8-1，固定资产—房屋建筑物清查评估明细表</t>
  </si>
  <si>
    <t>如因故几项建筑物无法分别标明帐面价值,可统一填写帐面价值,但实物需逐栋填列。</t>
  </si>
  <si>
    <t>“房产证号及对应土地证号”为房产证及土地证上标明的号码，应填写齐全；</t>
  </si>
  <si>
    <t>“建筑物名称”一栏是指该栋房屋现用名称；</t>
  </si>
  <si>
    <t>“用途”指该建筑物目前的用途，如用于生产、办公等；</t>
  </si>
  <si>
    <t>“建筑结构”一栏是指该栋建筑物的建筑结构形式，须填写与现在实际结构状况相一致的名称。</t>
  </si>
  <si>
    <t>现将各种类型结构含义分述如下：</t>
  </si>
  <si>
    <t>A.框架结构，指钢筋混凝土柱、梁、板整体浇注的结构，包括钢筋混凝土预制柱、梁、结点后浇的刚性结点框架结构；表中填写“框架“。</t>
  </si>
  <si>
    <t>B.框剪结构，指钢筋混凝土柱、梁、板、剪力墙现浇的整体结构；表中填写“框剪 “。</t>
  </si>
  <si>
    <t>C.排架结构，一般指预制钢筋混凝土柱、吊车梁、屋架或屋面斜梁的装配式结构，其中屋架可以是钢筋混凝土或钢屋架。表中填写“排架“。</t>
  </si>
  <si>
    <t>D.砖混结构，以砖砌体及钢筋混凝土梁、构造柱、楼板为混合承重体系的结构类型。以砖柱为竖向承重构件的砖排架结构并入“砖混结构”类型内。表中填写“砖混“。</t>
  </si>
  <si>
    <t>E.砖木结构，指砖墙、砖柱及木屋架为联合承重体的结构类型，屋面必须是木屋面板及挂瓦的作法。表中填写“砖木“。</t>
  </si>
  <si>
    <t>F.简易结构，指屋架为轻型钢架或简易木屋架上面直接安设玻璃钢瓦或瓦楞铁皮瓦的简易结构。表中填写“简易“。</t>
  </si>
  <si>
    <t>G.钢棚结构，指无围护墙，或半截围护墙，屋面为轻型钢架搁置的砖柱或轻钢支柱上的棚类结构。表中填写“钢棚“。</t>
  </si>
  <si>
    <t>对于上述结构中，“钢棚结构”属于临时建筑，一般不办理房产证，故该类型的项目一律填在“构筑物”评估表中。</t>
  </si>
  <si>
    <t>在填写结构类型时，一律以上述规定为准，原帐面填写的类型名称与本规定不一致时，应按本规定进行更改。</t>
  </si>
  <si>
    <t>“建筑面积”一栏是指纳入评估范围的建筑物的建筑面积，应同房产证或购房合同面积相一致，如无房产证，填写工程竣工决算书上的面积数，否则就需要重新丈量；对改建、扩建已改变了原有建筑面积，应以现在实有的建筑面积填报，但必须在备注中加以说明，应注意在增加面积的同时，应增加帐面原值及净值。如增加面积的价值未入帐，应在备注中注明未入帐部分的建筑面积。</t>
  </si>
  <si>
    <t>“建成年月”为竣工时间；</t>
  </si>
  <si>
    <t>“成本单价”一栏是指帐面原值与“建筑面积”的比值。
对于盘盈、盘亏、毁损、报废、闲置等非正常资产状况应在备注栏中说明！</t>
  </si>
  <si>
    <r>
      <rPr>
        <b/>
        <sz val="12"/>
        <rFont val="Times New Roman"/>
        <charset val="0"/>
      </rPr>
      <t>2)</t>
    </r>
    <r>
      <rPr>
        <b/>
        <sz val="12"/>
        <rFont val="宋体"/>
        <charset val="134"/>
      </rPr>
      <t>表</t>
    </r>
    <r>
      <rPr>
        <b/>
        <sz val="12"/>
        <rFont val="Times New Roman"/>
        <charset val="0"/>
      </rPr>
      <t>4-8-2</t>
    </r>
    <r>
      <rPr>
        <b/>
        <sz val="12"/>
        <rFont val="宋体"/>
        <charset val="134"/>
      </rPr>
      <t>，固定资产</t>
    </r>
    <r>
      <rPr>
        <b/>
        <sz val="12"/>
        <rFont val="Times New Roman"/>
        <charset val="0"/>
      </rPr>
      <t>—</t>
    </r>
    <r>
      <rPr>
        <b/>
        <sz val="12"/>
        <rFont val="宋体"/>
        <charset val="134"/>
      </rPr>
      <t>构筑物及其他辅助设施清查评估明细表</t>
    </r>
  </si>
  <si>
    <t>构筑物指与建筑物相匹配的场地、水池、围墙、道路等设施。</t>
  </si>
  <si>
    <t>各项目填写要求如下：</t>
  </si>
  <si>
    <t>(1)水池：单位“个”，材质：砖、钢筋砼等，规格：外形”长l´宽b´高h(m)”，”容积m3”,有盖或无盖；例如15´55´30，22m3，有盖。</t>
  </si>
  <si>
    <t>(2)烟囱、水塔：单位：“座”，材质：“砖，钢筋砼”等，规格：“高h´上口直径(m)。”例： 60´2.5</t>
  </si>
  <si>
    <t>(3)框架：单位：“座”或“t”(用于钢框架)、材质：“钢筋砼”或“钢结构”等，规格：“长l´宽b´高h(m)”例：120´18´50</t>
  </si>
  <si>
    <t>(4)水井：单位：“口”、材质：“砖、钢筋砼”等，规格：深h´上口直径D(m)；例：60´2；</t>
  </si>
  <si>
    <t>(5)道路：单位“m”,材质:“砼面、沥青面、砖面”等，规格：“宽b(m)，δ厚(mm)”，例：b =6m，δ=200mm；</t>
  </si>
  <si>
    <t>(6)围墙：单位“m”，材质:“砖砌、砖铁栏杆”等，规格：“高h(m),例：h=2 m，对于砖墙还应填写墙厚，例：h=2m，δ=240(mm)；</t>
  </si>
  <si>
    <t>(7)地沟：单位“m”，材质：“砖、砼”等，规格：“宽b´深h(m)”,例：5´2；</t>
  </si>
  <si>
    <t>(8)挡土墙：单位“m3”，材质:“毛石、砼”等。</t>
  </si>
  <si>
    <r>
      <rPr>
        <b/>
        <sz val="12"/>
        <rFont val="Times New Roman"/>
        <charset val="0"/>
      </rPr>
      <t xml:space="preserve">  3)</t>
    </r>
    <r>
      <rPr>
        <b/>
        <sz val="12"/>
        <rFont val="宋体"/>
        <charset val="134"/>
      </rPr>
      <t>表</t>
    </r>
    <r>
      <rPr>
        <b/>
        <sz val="12"/>
        <rFont val="Times New Roman"/>
        <charset val="0"/>
      </rPr>
      <t>4-8-3</t>
    </r>
    <r>
      <rPr>
        <b/>
        <sz val="12"/>
        <rFont val="宋体"/>
        <charset val="134"/>
      </rPr>
      <t>，</t>
    </r>
    <r>
      <rPr>
        <b/>
        <sz val="12"/>
        <rFont val="Times New Roman"/>
        <charset val="0"/>
      </rPr>
      <t xml:space="preserve"> </t>
    </r>
    <r>
      <rPr>
        <b/>
        <sz val="12"/>
        <rFont val="宋体"/>
        <charset val="134"/>
      </rPr>
      <t>管道沟槽</t>
    </r>
  </si>
  <si>
    <t>参照表4-8-2。</t>
  </si>
  <si>
    <t xml:space="preserve">  4)表4-8-4， 井巷工程</t>
  </si>
  <si>
    <t xml:space="preserve">  5)表4-8-5，机器设备清查评估明细表</t>
  </si>
  <si>
    <t xml:space="preserve">        机器设备原则上按单台(套)填列，即每行只填一台(套)，如有5台（套）相同设备，应填写5行(因为即使购置与启用日期相同，其使用状况或技术状况可能不同)，但当存在同批购入、相同规格型号且使用环境及状况基本相同的多台    （套）设备时，可合并填列,并将数量填入数量栏；</t>
  </si>
  <si>
    <t>如购置时为整套购入，可在该设备起始行相应列填写该设备的名称及帐面值（填写整套设备的价值），在其下面各行分别填列该套设备的明细项。</t>
  </si>
  <si>
    <t>对停用、不需用、待报废、淘汰、盘亏、盘盈、二手设备等应在备注栏标明。</t>
  </si>
  <si>
    <t>“设备名称”、“规格型号”、“生产厂家”要按设备铭牌填写。</t>
  </si>
  <si>
    <t>“启用年月”指机器设备的实际启用年月。</t>
  </si>
  <si>
    <t>“存放地点”填写最基层的单位。</t>
  </si>
  <si>
    <t>6)表4-8-6，车辆清查评估明细表</t>
  </si>
  <si>
    <t>车辆牌号指当地交管部门颁发的车辆牌照号；已行驶公里数可圆整至百位即可，如53441公里或申报为“53400”；仪表盘、发动机等发生更换的应在备注栏注明。</t>
  </si>
  <si>
    <r>
      <rPr>
        <b/>
        <sz val="12"/>
        <rFont val="Times New Roman"/>
        <charset val="0"/>
      </rPr>
      <t>7)</t>
    </r>
    <r>
      <rPr>
        <b/>
        <sz val="12"/>
        <rFont val="宋体"/>
        <charset val="134"/>
      </rPr>
      <t>表</t>
    </r>
    <r>
      <rPr>
        <b/>
        <sz val="12"/>
        <rFont val="Times New Roman"/>
        <charset val="0"/>
      </rPr>
      <t>4-8-7</t>
    </r>
    <r>
      <rPr>
        <b/>
        <sz val="12"/>
        <rFont val="宋体"/>
        <charset val="134"/>
      </rPr>
      <t>，电子设备清查评估明细表</t>
    </r>
  </si>
  <si>
    <t>电子设备是指自动化办公设备及家用电器，如计算机、打印机、复印机、传真机、空调、冰柜、碎纸机、手机、寻呼机、电视机、音响设备、摄像机、开水器等。</t>
  </si>
  <si>
    <t>规格型号应填写主要技术参数(配置)，如电脑应填写主频、内存、硬盘、显示器；</t>
  </si>
  <si>
    <t>其他可参照表5-2-1填写。</t>
  </si>
  <si>
    <t>8）表4-8-8， 土地</t>
  </si>
  <si>
    <r>
      <rPr>
        <sz val="12"/>
        <rFont val="宋体"/>
        <charset val="134"/>
      </rPr>
      <t>参照表</t>
    </r>
    <r>
      <rPr>
        <sz val="12"/>
        <rFont val="Times New Roman"/>
        <charset val="0"/>
      </rPr>
      <t>4-7-3</t>
    </r>
    <r>
      <rPr>
        <sz val="12"/>
        <rFont val="宋体"/>
        <charset val="134"/>
      </rPr>
      <t>。</t>
    </r>
  </si>
  <si>
    <t>9）表4-8-9， 船舶</t>
  </si>
  <si>
    <t>(9)表4-9-1 在建工程—土建工程清查评估明细表</t>
  </si>
  <si>
    <t>“付款比例”是指该工程评估基准日时已付金额与概算总投资额之比；</t>
  </si>
  <si>
    <t>“形象进度”是指该工程评估基准日的实际完工程度；</t>
  </si>
  <si>
    <t>在备注栏标注在建工程的施工状况，比如：停工项目、竣工项目、施工项目；如已完工但尚未进行竣工决算，也请在备注中标明。</t>
  </si>
  <si>
    <t>(10)表4-9-2 在建工程—设备安装工程清查评估明细表</t>
  </si>
  <si>
    <t>“项目名称”应与安装合同所列示的项目名称一致；“设备名称”是指设备安装工程中包含设备的名称；</t>
  </si>
  <si>
    <t>“资金成本”指资本化的利息。</t>
  </si>
  <si>
    <r>
      <rPr>
        <sz val="12"/>
        <rFont val="Times New Roman"/>
        <charset val="0"/>
      </rPr>
      <t xml:space="preserve"> </t>
    </r>
    <r>
      <rPr>
        <sz val="12"/>
        <rFont val="宋体"/>
        <charset val="134"/>
      </rPr>
      <t>请按照工程项目整理填列本表，不应按照财务入账时间顺序填列。</t>
    </r>
  </si>
  <si>
    <t>(11)表4-9-3 在建工程—待摊投资</t>
  </si>
  <si>
    <r>
      <rPr>
        <sz val="12"/>
        <rFont val="Times New Roman"/>
        <charset val="0"/>
      </rPr>
      <t xml:space="preserve"> </t>
    </r>
    <r>
      <rPr>
        <sz val="12"/>
        <rFont val="宋体"/>
        <charset val="134"/>
      </rPr>
      <t>请按照项目及对应的费用内容填列本表</t>
    </r>
  </si>
  <si>
    <t xml:space="preserve">(12)表4-9-4 工程物资清查评估明细表
</t>
  </si>
  <si>
    <r>
      <rPr>
        <sz val="12"/>
        <rFont val="宋体"/>
        <charset val="134"/>
      </rPr>
      <t>工程物资的填列参照存货</t>
    </r>
    <r>
      <rPr>
        <sz val="12"/>
        <rFont val="Times New Roman"/>
        <charset val="0"/>
      </rPr>
      <t>--</t>
    </r>
    <r>
      <rPr>
        <sz val="12"/>
        <rFont val="宋体"/>
        <charset val="134"/>
      </rPr>
      <t>原材料。</t>
    </r>
  </si>
  <si>
    <t>(13)表4-10 生产性生物资产</t>
  </si>
  <si>
    <t>按照具体资产种类逐笔填写。</t>
  </si>
  <si>
    <t>(14)表4-11 油气资产</t>
  </si>
  <si>
    <t>按照资产类别及所属矿区等逐笔填写。</t>
  </si>
  <si>
    <t>(15)表4-12 使用权资产</t>
  </si>
  <si>
    <t>按照租赁合同中标识的内容逐笔填写。</t>
  </si>
  <si>
    <t>(16)表4-13-1  无形资产－土地</t>
  </si>
  <si>
    <r>
      <rPr>
        <sz val="12"/>
        <rFont val="宋体"/>
        <charset val="134"/>
      </rPr>
      <t>参照表</t>
    </r>
    <r>
      <rPr>
        <b/>
        <sz val="12"/>
        <rFont val="Times New Roman"/>
        <charset val="0"/>
      </rPr>
      <t>4-7-3</t>
    </r>
    <r>
      <rPr>
        <b/>
        <sz val="12"/>
        <rFont val="宋体"/>
        <charset val="134"/>
      </rPr>
      <t>。</t>
    </r>
  </si>
  <si>
    <t>(17)表4-13－2 无形资产－矿业权</t>
  </si>
  <si>
    <t>按照矿权证载内容逐笔填写。</t>
  </si>
  <si>
    <t>(18)表4-12-3  无形资产—其他无形资产清查评估明细表</t>
  </si>
  <si>
    <t>内容名称应与所对应的无形资产证书或其他证明文件(如发票)上的名称相符。</t>
  </si>
  <si>
    <t>(19)表4-14  开发支出清查评估明细表</t>
  </si>
  <si>
    <t>*********</t>
  </si>
  <si>
    <t>(20)表4-14  商誉清查评估明细表</t>
  </si>
  <si>
    <t>(21)表4-15 长期待摊费用清查评估明细表</t>
  </si>
  <si>
    <t>费用名称或内容应详细填列,如“**租入设备改良款”、“**设备大修费用“等。</t>
  </si>
  <si>
    <t>(22)表4-16 递延所得税清查评估明细表</t>
  </si>
  <si>
    <t>(23)表4-17 其他非流动资产清查评估明细表</t>
  </si>
  <si>
    <t>参照其他流动资产。</t>
  </si>
  <si>
    <t>3.负债类填表说明(表5-1至表6-8)</t>
  </si>
  <si>
    <t>(1)长、短期借款（表5-1，表6-1）</t>
  </si>
  <si>
    <t>“放款银行或机构名称”应填写全称；</t>
  </si>
  <si>
    <t>(2)交易性金融负债（表5-2）</t>
  </si>
  <si>
    <t>“金融机构名称”应填写全称；</t>
  </si>
  <si>
    <t>“发生日期”填列票据的签发日期；</t>
  </si>
  <si>
    <t>(3)衍生金融负债（表5-3）</t>
  </si>
  <si>
    <t>参照表3-2-2。</t>
  </si>
  <si>
    <t>(4)应付票据 （表5-4）</t>
  </si>
  <si>
    <t>(5)应付帐款（表5-5）、预收帐款（表5-6）</t>
  </si>
  <si>
    <t>(6)合同负债 （表5－7）</t>
  </si>
  <si>
    <t>(7)应付职工薪酬（表5-8）</t>
  </si>
  <si>
    <t>发生日期填写基准日前贷方最后一笔发生额的日期；备注中应注明计提依据(如：工效挂钩批准额度／年***万元)及基准日应付工资账面余额的滚存期间。</t>
  </si>
  <si>
    <t>(8)应交税费（表5-9）</t>
  </si>
  <si>
    <t>征税机关指被评估单位的专管税务机关，应填写全称；发生日期填写贷方最后一笔发生额的日期；税种指增值税、消费税、城建税等；备注中应注明税款所属期间。</t>
  </si>
  <si>
    <t>(9)其他应付款（表5-10）</t>
  </si>
  <si>
    <t>(10)持有待售负债 （表5-11）</t>
  </si>
  <si>
    <r>
      <rPr>
        <sz val="12"/>
        <rFont val="宋体"/>
        <charset val="134"/>
      </rPr>
      <t>参照表</t>
    </r>
    <r>
      <rPr>
        <sz val="12"/>
        <rFont val="Times New Roman"/>
        <charset val="0"/>
      </rPr>
      <t>3-11</t>
    </r>
    <r>
      <rPr>
        <sz val="12"/>
        <rFont val="宋体"/>
        <charset val="134"/>
      </rPr>
      <t>。</t>
    </r>
  </si>
  <si>
    <t>(11)一年内到期的非流动负债（表5-12）</t>
  </si>
  <si>
    <t>参照长期借款</t>
  </si>
  <si>
    <t>(12)其他流动负债 （表5－13）</t>
  </si>
  <si>
    <t>(13)应付债券（表6-2）</t>
  </si>
  <si>
    <t>参照债券投资</t>
  </si>
  <si>
    <t>(14)租赁负债 （表6-3）</t>
  </si>
  <si>
    <t>(15)长期应付款 （表6-4）</t>
  </si>
  <si>
    <t>(16)预计负债 （表6-5）</t>
  </si>
  <si>
    <t>(17)递延收益 （表6-6）</t>
  </si>
  <si>
    <t>按照递延收益的项目逐笔填写。</t>
  </si>
  <si>
    <t>(18)递延所得税负债（表6-7）</t>
  </si>
  <si>
    <t>(19)其他非流动负债（表6-8）</t>
  </si>
  <si>
    <t>Y</t>
  </si>
  <si>
    <r>
      <rPr>
        <b/>
        <sz val="12"/>
        <rFont val="宋体"/>
        <charset val="134"/>
      </rPr>
      <t>表</t>
    </r>
    <r>
      <rPr>
        <b/>
        <sz val="12"/>
        <rFont val="Times New Roman"/>
        <charset val="0"/>
      </rPr>
      <t xml:space="preserve">1                              </t>
    </r>
    <r>
      <rPr>
        <b/>
        <sz val="12"/>
        <rFont val="宋体"/>
        <charset val="134"/>
      </rPr>
      <t>基本信息</t>
    </r>
    <r>
      <rPr>
        <b/>
        <sz val="12"/>
        <rFont val="Times New Roman"/>
        <charset val="0"/>
      </rPr>
      <t xml:space="preserve">     </t>
    </r>
  </si>
  <si>
    <t>项目</t>
  </si>
  <si>
    <t>内容</t>
  </si>
  <si>
    <t>报告名称</t>
  </si>
  <si>
    <t>中国石油天然气股份有限公司塔里木油田分公司塔西南勘探开发公司拟处置815项报废固定资产项目</t>
  </si>
  <si>
    <t>委托人全称</t>
  </si>
  <si>
    <t>被评估单位全称</t>
  </si>
  <si>
    <t>评估对象</t>
  </si>
  <si>
    <t>企业整体价值</t>
  </si>
  <si>
    <t>价值类型</t>
  </si>
  <si>
    <t>残余价值</t>
  </si>
  <si>
    <t>价值类型定义</t>
  </si>
  <si>
    <t>评估方法</t>
  </si>
  <si>
    <t>市场法</t>
  </si>
  <si>
    <t>评估基准日</t>
  </si>
  <si>
    <t>最终选取的评估方法</t>
  </si>
  <si>
    <t>最终评估结果</t>
  </si>
  <si>
    <t>资产评估范围</t>
  </si>
  <si>
    <t>负债评估范围</t>
  </si>
  <si>
    <t>流动资产评估范围</t>
  </si>
  <si>
    <t>流动负债评估范围</t>
  </si>
  <si>
    <t>非流动负债评估范围</t>
  </si>
  <si>
    <r>
      <rPr>
        <b/>
        <sz val="12"/>
        <rFont val="Times New Roman"/>
        <charset val="0"/>
      </rPr>
      <t>表2                             评估结果汇总表</t>
    </r>
  </si>
  <si>
    <t>总资产账面值</t>
  </si>
  <si>
    <t>总负债账面值</t>
  </si>
  <si>
    <t>所有者权益账面值</t>
  </si>
  <si>
    <t>成本法评估值</t>
  </si>
  <si>
    <t>收益法评估值</t>
  </si>
  <si>
    <t>市场法评估值</t>
  </si>
  <si>
    <t>成本法增值额</t>
  </si>
  <si>
    <t>成本法增值率</t>
  </si>
  <si>
    <t>收益法增值额</t>
  </si>
  <si>
    <t>收益法增值率</t>
  </si>
  <si>
    <t>市场法增值额</t>
  </si>
  <si>
    <t>市场法增值率</t>
  </si>
  <si>
    <t>（收益法-成本法）结果</t>
  </si>
  <si>
    <t>收-成差异率</t>
  </si>
  <si>
    <t>（收益法-市场法）结果</t>
  </si>
  <si>
    <t>收-市差异率</t>
  </si>
  <si>
    <t>N</t>
  </si>
  <si>
    <t xml:space="preserve"> 表3                                                        成本法评估结果汇总表</t>
  </si>
  <si>
    <t>项            目</t>
  </si>
  <si>
    <t>增值率%</t>
  </si>
  <si>
    <t>评估范围</t>
  </si>
  <si>
    <t>A</t>
  </si>
  <si>
    <t>B</t>
  </si>
  <si>
    <t>C=B-A</t>
  </si>
  <si>
    <t>D=C/A×100%</t>
  </si>
  <si>
    <t>其中：长期股权投资</t>
  </si>
  <si>
    <r>
      <rPr>
        <sz val="10"/>
        <rFont val="Times New Roman"/>
        <charset val="0"/>
      </rPr>
      <t xml:space="preserve">      </t>
    </r>
    <r>
      <rPr>
        <sz val="10"/>
        <rFont val="宋体"/>
        <charset val="134"/>
      </rPr>
      <t>投资性房地产</t>
    </r>
  </si>
  <si>
    <t xml:space="preserve">      固定资产</t>
  </si>
  <si>
    <r>
      <rPr>
        <sz val="10"/>
        <rFont val="Times New Roman"/>
        <charset val="0"/>
      </rPr>
      <t xml:space="preserve">      </t>
    </r>
    <r>
      <rPr>
        <sz val="10"/>
        <rFont val="宋体"/>
        <charset val="134"/>
      </rPr>
      <t>在建工程</t>
    </r>
  </si>
  <si>
    <t xml:space="preserve">      油气资产</t>
  </si>
  <si>
    <t xml:space="preserve">      无形资产</t>
  </si>
  <si>
    <r>
      <rPr>
        <sz val="10"/>
        <rFont val="Times New Roman"/>
        <charset val="0"/>
      </rPr>
      <t xml:space="preserve">      </t>
    </r>
    <r>
      <rPr>
        <sz val="10"/>
        <rFont val="宋体"/>
        <charset val="134"/>
      </rPr>
      <t>其中：土地使用权</t>
    </r>
  </si>
  <si>
    <t xml:space="preserve">      其他非流动资产</t>
  </si>
  <si>
    <t>资产总计</t>
  </si>
  <si>
    <t>无增减值变化</t>
  </si>
  <si>
    <t>负债总计</t>
  </si>
  <si>
    <t>净资产</t>
  </si>
  <si>
    <r>
      <rPr>
        <b/>
        <sz val="12"/>
        <rFont val="宋体"/>
        <charset val="134"/>
      </rPr>
      <t>表</t>
    </r>
    <r>
      <rPr>
        <b/>
        <sz val="12"/>
        <rFont val="Times New Roman"/>
        <charset val="0"/>
      </rPr>
      <t xml:space="preserve">4-1                       </t>
    </r>
    <r>
      <rPr>
        <b/>
        <sz val="12"/>
        <rFont val="宋体"/>
        <charset val="134"/>
      </rPr>
      <t>被评估单位近三年的财务状况如下表</t>
    </r>
    <r>
      <rPr>
        <b/>
        <sz val="12"/>
        <color indexed="10"/>
        <rFont val="宋体"/>
        <charset val="134"/>
      </rPr>
      <t>（母公司口径）</t>
    </r>
  </si>
  <si>
    <t>所有者权益</t>
  </si>
  <si>
    <r>
      <rPr>
        <b/>
        <sz val="12"/>
        <rFont val="宋体"/>
        <charset val="134"/>
      </rPr>
      <t>表</t>
    </r>
    <r>
      <rPr>
        <b/>
        <sz val="12"/>
        <rFont val="Times New Roman"/>
        <charset val="0"/>
      </rPr>
      <t xml:space="preserve">4-2                       </t>
    </r>
    <r>
      <rPr>
        <b/>
        <sz val="12"/>
        <rFont val="宋体"/>
        <charset val="134"/>
      </rPr>
      <t>被评估单位近三年的经营状况如下表</t>
    </r>
    <r>
      <rPr>
        <b/>
        <sz val="12"/>
        <color indexed="10"/>
        <rFont val="宋体"/>
        <charset val="134"/>
      </rPr>
      <t>（母公司口径）</t>
    </r>
  </si>
  <si>
    <t>营业收入</t>
  </si>
  <si>
    <t>利润总额</t>
  </si>
  <si>
    <t>净利润</t>
  </si>
  <si>
    <t>其中：归属母公司净利润</t>
  </si>
  <si>
    <r>
      <rPr>
        <b/>
        <sz val="12"/>
        <rFont val="宋体"/>
        <charset val="134"/>
      </rPr>
      <t>表</t>
    </r>
    <r>
      <rPr>
        <b/>
        <sz val="12"/>
        <rFont val="Times New Roman"/>
        <charset val="0"/>
      </rPr>
      <t xml:space="preserve">5                                                                              </t>
    </r>
    <r>
      <rPr>
        <b/>
        <sz val="12"/>
        <rFont val="宋体"/>
        <charset val="134"/>
      </rPr>
      <t>流动资产评估汇总表</t>
    </r>
    <r>
      <rPr>
        <b/>
        <sz val="12"/>
        <rFont val="Times New Roman"/>
        <charset val="0"/>
      </rPr>
      <t xml:space="preserve"> </t>
    </r>
  </si>
  <si>
    <r>
      <rPr>
        <sz val="10"/>
        <rFont val="仿宋_GB2312"/>
        <charset val="134"/>
      </rPr>
      <t>无增减值变化</t>
    </r>
  </si>
  <si>
    <t>应收款项融资</t>
  </si>
  <si>
    <t>存货</t>
  </si>
  <si>
    <t>一年内到期的非流动资产</t>
  </si>
  <si>
    <t>流动资产合计</t>
  </si>
  <si>
    <r>
      <rPr>
        <b/>
        <sz val="12"/>
        <rFont val="宋体"/>
        <charset val="134"/>
      </rPr>
      <t>表</t>
    </r>
    <r>
      <rPr>
        <b/>
        <sz val="12"/>
        <rFont val="Times New Roman"/>
        <charset val="0"/>
      </rPr>
      <t xml:space="preserve">6                               </t>
    </r>
    <r>
      <rPr>
        <b/>
        <sz val="12"/>
        <rFont val="宋体"/>
        <charset val="134"/>
      </rPr>
      <t>货币资金评估汇总表</t>
    </r>
    <r>
      <rPr>
        <b/>
        <sz val="12"/>
        <rFont val="Times New Roman"/>
        <charset val="0"/>
      </rPr>
      <t xml:space="preserve">   </t>
    </r>
  </si>
  <si>
    <r>
      <rPr>
        <b/>
        <sz val="12"/>
        <rFont val="宋体"/>
        <charset val="134"/>
      </rPr>
      <t>表</t>
    </r>
    <r>
      <rPr>
        <b/>
        <sz val="12"/>
        <rFont val="Times New Roman"/>
        <charset val="0"/>
      </rPr>
      <t xml:space="preserve">7                               </t>
    </r>
    <r>
      <rPr>
        <b/>
        <sz val="12"/>
        <rFont val="宋体"/>
        <charset val="134"/>
      </rPr>
      <t>应收账款评估明细表</t>
    </r>
  </si>
  <si>
    <t>应收账款账面余额</t>
  </si>
  <si>
    <t>坏账准备</t>
  </si>
  <si>
    <t>应收账款净额</t>
  </si>
  <si>
    <r>
      <rPr>
        <b/>
        <sz val="12"/>
        <rFont val="宋体"/>
        <charset val="134"/>
      </rPr>
      <t>表</t>
    </r>
    <r>
      <rPr>
        <b/>
        <sz val="12"/>
        <rFont val="Times New Roman"/>
        <charset val="0"/>
      </rPr>
      <t xml:space="preserve">8                             </t>
    </r>
    <r>
      <rPr>
        <b/>
        <sz val="12"/>
        <rFont val="宋体"/>
        <charset val="134"/>
      </rPr>
      <t>其他应收款评估明细表</t>
    </r>
  </si>
  <si>
    <t>其他应收款账面余额</t>
  </si>
  <si>
    <t>其他应收款净额</t>
  </si>
  <si>
    <r>
      <rPr>
        <b/>
        <sz val="12"/>
        <rFont val="宋体"/>
        <charset val="134"/>
      </rPr>
      <t>表</t>
    </r>
    <r>
      <rPr>
        <b/>
        <sz val="12"/>
        <rFont val="Times New Roman"/>
        <charset val="0"/>
      </rPr>
      <t xml:space="preserve">9                                                                                                   </t>
    </r>
    <r>
      <rPr>
        <b/>
        <sz val="12"/>
        <rFont val="宋体"/>
        <charset val="134"/>
      </rPr>
      <t>存货评估汇总表</t>
    </r>
    <r>
      <rPr>
        <b/>
        <sz val="12"/>
        <rFont val="Times New Roman"/>
        <charset val="0"/>
      </rPr>
      <t xml:space="preserve"> </t>
    </r>
  </si>
  <si>
    <t>账面余额</t>
  </si>
  <si>
    <t>减值准备金额</t>
  </si>
  <si>
    <r>
      <rPr>
        <b/>
        <sz val="12"/>
        <rFont val="宋体"/>
        <charset val="134"/>
      </rPr>
      <t>表</t>
    </r>
    <r>
      <rPr>
        <b/>
        <sz val="12"/>
        <rFont val="Times New Roman"/>
        <charset val="0"/>
      </rPr>
      <t xml:space="preserve">10                              </t>
    </r>
    <r>
      <rPr>
        <b/>
        <sz val="12"/>
        <rFont val="宋体"/>
        <charset val="134"/>
      </rPr>
      <t>合同资产评估明细表</t>
    </r>
    <r>
      <rPr>
        <b/>
        <sz val="12"/>
        <rFont val="Times New Roman"/>
        <charset val="0"/>
      </rPr>
      <t xml:space="preserve">   </t>
    </r>
  </si>
  <si>
    <t>合同资产账面余额</t>
  </si>
  <si>
    <t>合同资产净额</t>
  </si>
  <si>
    <r>
      <rPr>
        <b/>
        <sz val="12"/>
        <rFont val="宋体"/>
        <charset val="134"/>
      </rPr>
      <t>表</t>
    </r>
    <r>
      <rPr>
        <b/>
        <sz val="12"/>
        <rFont val="Times New Roman"/>
        <charset val="0"/>
      </rPr>
      <t xml:space="preserve">11                                                                 </t>
    </r>
    <r>
      <rPr>
        <b/>
        <sz val="12"/>
        <rFont val="宋体"/>
        <charset val="134"/>
      </rPr>
      <t>非流动资产评估汇总表</t>
    </r>
    <r>
      <rPr>
        <b/>
        <sz val="12"/>
        <rFont val="Times New Roman"/>
        <charset val="0"/>
      </rPr>
      <t xml:space="preserve"> </t>
    </r>
  </si>
  <si>
    <t>长期应收款</t>
  </si>
  <si>
    <t>其他无形资产</t>
  </si>
  <si>
    <r>
      <rPr>
        <b/>
        <sz val="12"/>
        <rFont val="宋体"/>
        <charset val="134"/>
      </rPr>
      <t>表</t>
    </r>
    <r>
      <rPr>
        <b/>
        <sz val="12"/>
        <rFont val="Times New Roman"/>
        <charset val="0"/>
      </rPr>
      <t xml:space="preserve">12                             </t>
    </r>
    <r>
      <rPr>
        <b/>
        <sz val="12"/>
        <rFont val="宋体"/>
        <charset val="134"/>
      </rPr>
      <t>长期股权投资评估明细表</t>
    </r>
  </si>
  <si>
    <t>长期股权投资账面余额</t>
  </si>
  <si>
    <t>减值准备</t>
  </si>
  <si>
    <t>长期股权投资净额</t>
  </si>
  <si>
    <r>
      <rPr>
        <b/>
        <sz val="12"/>
        <rFont val="宋体"/>
        <charset val="134"/>
      </rPr>
      <t>表</t>
    </r>
    <r>
      <rPr>
        <b/>
        <sz val="12"/>
        <rFont val="Times New Roman"/>
        <charset val="0"/>
      </rPr>
      <t xml:space="preserve">12-1                                                </t>
    </r>
    <r>
      <rPr>
        <b/>
        <sz val="12"/>
        <rFont val="宋体"/>
        <charset val="134"/>
      </rPr>
      <t>长期股权投资概况</t>
    </r>
  </si>
  <si>
    <t>被投资单位名称</t>
  </si>
  <si>
    <t>投资日期</t>
  </si>
  <si>
    <t>协议投资期限</t>
  </si>
  <si>
    <t>持股比例</t>
  </si>
  <si>
    <r>
      <rPr>
        <b/>
        <sz val="12"/>
        <rFont val="宋体"/>
        <charset val="134"/>
      </rPr>
      <t>表</t>
    </r>
    <r>
      <rPr>
        <b/>
        <sz val="12"/>
        <rFont val="Times New Roman"/>
        <charset val="0"/>
      </rPr>
      <t xml:space="preserve">12-2                                                                 </t>
    </r>
    <r>
      <rPr>
        <b/>
        <sz val="12"/>
        <rFont val="宋体"/>
        <charset val="134"/>
      </rPr>
      <t>长期股权投资概况</t>
    </r>
  </si>
  <si>
    <r>
      <rPr>
        <b/>
        <sz val="12"/>
        <rFont val="宋体"/>
        <charset val="134"/>
      </rPr>
      <t>表</t>
    </r>
    <r>
      <rPr>
        <b/>
        <sz val="12"/>
        <rFont val="Times New Roman"/>
        <charset val="0"/>
      </rPr>
      <t xml:space="preserve">13                           </t>
    </r>
    <r>
      <rPr>
        <b/>
        <sz val="12"/>
        <rFont val="宋体"/>
        <charset val="134"/>
      </rPr>
      <t>房屋建</t>
    </r>
    <r>
      <rPr>
        <b/>
        <sz val="12"/>
        <rFont val="Times New Roman"/>
        <charset val="0"/>
      </rPr>
      <t>(</t>
    </r>
    <r>
      <rPr>
        <b/>
        <sz val="12"/>
        <rFont val="宋体"/>
        <charset val="134"/>
      </rPr>
      <t>构</t>
    </r>
    <r>
      <rPr>
        <b/>
        <sz val="12"/>
        <rFont val="Times New Roman"/>
        <charset val="0"/>
      </rPr>
      <t>)</t>
    </r>
    <r>
      <rPr>
        <b/>
        <sz val="12"/>
        <rFont val="宋体"/>
        <charset val="134"/>
      </rPr>
      <t>筑物评估明细表</t>
    </r>
  </si>
  <si>
    <t>减：减值准备</t>
  </si>
  <si>
    <r>
      <rPr>
        <b/>
        <sz val="12"/>
        <rFont val="宋体"/>
        <charset val="134"/>
      </rPr>
      <t>表</t>
    </r>
    <r>
      <rPr>
        <b/>
        <sz val="12"/>
        <rFont val="Times New Roman"/>
        <charset val="0"/>
      </rPr>
      <t xml:space="preserve">14                                                                                                                        </t>
    </r>
    <r>
      <rPr>
        <b/>
        <sz val="12"/>
        <rFont val="宋体"/>
        <charset val="134"/>
      </rPr>
      <t>房屋建</t>
    </r>
    <r>
      <rPr>
        <b/>
        <sz val="12"/>
        <rFont val="Times New Roman"/>
        <charset val="0"/>
      </rPr>
      <t>(</t>
    </r>
    <r>
      <rPr>
        <b/>
        <sz val="12"/>
        <rFont val="宋体"/>
        <charset val="134"/>
      </rPr>
      <t>构</t>
    </r>
    <r>
      <rPr>
        <b/>
        <sz val="12"/>
        <rFont val="Times New Roman"/>
        <charset val="0"/>
      </rPr>
      <t>)</t>
    </r>
    <r>
      <rPr>
        <b/>
        <sz val="12"/>
        <rFont val="宋体"/>
        <charset val="134"/>
      </rPr>
      <t>筑物评估结果汇总表</t>
    </r>
  </si>
  <si>
    <r>
      <rPr>
        <sz val="10"/>
        <rFont val="仿宋_GB2312"/>
        <charset val="134"/>
      </rPr>
      <t>增值率</t>
    </r>
    <r>
      <rPr>
        <sz val="10"/>
        <rFont val="Times New Roman"/>
        <charset val="0"/>
      </rPr>
      <t>%</t>
    </r>
  </si>
  <si>
    <r>
      <rPr>
        <sz val="10"/>
        <rFont val="仿宋_GB2312"/>
        <charset val="134"/>
      </rPr>
      <t>原值</t>
    </r>
  </si>
  <si>
    <r>
      <rPr>
        <sz val="10"/>
        <rFont val="仿宋_GB2312"/>
        <charset val="134"/>
      </rPr>
      <t>净值</t>
    </r>
  </si>
  <si>
    <r>
      <rPr>
        <b/>
        <sz val="12"/>
        <rFont val="宋体"/>
        <charset val="134"/>
      </rPr>
      <t>表</t>
    </r>
    <r>
      <rPr>
        <b/>
        <sz val="12"/>
        <rFont val="Times New Roman"/>
        <charset val="0"/>
      </rPr>
      <t xml:space="preserve">15                                 </t>
    </r>
    <r>
      <rPr>
        <b/>
        <sz val="12"/>
        <rFont val="宋体"/>
        <charset val="134"/>
      </rPr>
      <t>设备类评估明细表</t>
    </r>
  </si>
  <si>
    <r>
      <rPr>
        <b/>
        <sz val="12"/>
        <rFont val="宋体"/>
        <charset val="134"/>
      </rPr>
      <t>表</t>
    </r>
    <r>
      <rPr>
        <b/>
        <sz val="12"/>
        <rFont val="Times New Roman"/>
        <charset val="0"/>
      </rPr>
      <t xml:space="preserve">16                                                                                                                             </t>
    </r>
    <r>
      <rPr>
        <b/>
        <sz val="12"/>
        <rFont val="宋体"/>
        <charset val="134"/>
      </rPr>
      <t>设备类评估结果汇总表</t>
    </r>
    <r>
      <rPr>
        <b/>
        <sz val="12"/>
        <rFont val="Times New Roman"/>
        <charset val="0"/>
      </rPr>
      <t xml:space="preserve"> </t>
    </r>
  </si>
  <si>
    <r>
      <rPr>
        <b/>
        <sz val="12"/>
        <rFont val="宋体"/>
        <charset val="134"/>
      </rPr>
      <t>表</t>
    </r>
    <r>
      <rPr>
        <b/>
        <sz val="12"/>
        <rFont val="Times New Roman"/>
        <charset val="0"/>
      </rPr>
      <t xml:space="preserve">17                                                             </t>
    </r>
    <r>
      <rPr>
        <b/>
        <sz val="12"/>
        <rFont val="宋体"/>
        <charset val="134"/>
      </rPr>
      <t>在建工程评估汇总表</t>
    </r>
    <r>
      <rPr>
        <b/>
        <sz val="12"/>
        <rFont val="Times New Roman"/>
        <charset val="0"/>
      </rPr>
      <t xml:space="preserve"> </t>
    </r>
  </si>
  <si>
    <t>土建工程</t>
  </si>
  <si>
    <t>设备安装工程</t>
  </si>
  <si>
    <t>待摊投资</t>
  </si>
  <si>
    <r>
      <rPr>
        <b/>
        <sz val="12"/>
        <rFont val="宋体"/>
        <charset val="134"/>
      </rPr>
      <t>表</t>
    </r>
    <r>
      <rPr>
        <b/>
        <sz val="12"/>
        <rFont val="Times New Roman"/>
        <charset val="0"/>
      </rPr>
      <t xml:space="preserve">18                                                                            </t>
    </r>
    <r>
      <rPr>
        <b/>
        <sz val="12"/>
        <rFont val="宋体"/>
        <charset val="134"/>
      </rPr>
      <t>流动负债评估汇总表</t>
    </r>
    <r>
      <rPr>
        <b/>
        <sz val="12"/>
        <rFont val="Times New Roman"/>
        <charset val="0"/>
      </rPr>
      <t xml:space="preserve"> </t>
    </r>
  </si>
  <si>
    <t>流动负债合计</t>
  </si>
  <si>
    <r>
      <rPr>
        <b/>
        <sz val="12"/>
        <rFont val="宋体"/>
        <charset val="134"/>
      </rPr>
      <t>表</t>
    </r>
    <r>
      <rPr>
        <b/>
        <sz val="12"/>
        <rFont val="Times New Roman"/>
        <charset val="0"/>
      </rPr>
      <t xml:space="preserve">19                                                                        </t>
    </r>
    <r>
      <rPr>
        <b/>
        <sz val="12"/>
        <rFont val="宋体"/>
        <charset val="134"/>
      </rPr>
      <t>非流动负债评估汇总表</t>
    </r>
    <r>
      <rPr>
        <b/>
        <sz val="12"/>
        <rFont val="Times New Roman"/>
        <charset val="0"/>
      </rPr>
      <t xml:space="preserve"> </t>
    </r>
  </si>
  <si>
    <t>非流动负债合计</t>
  </si>
  <si>
    <t>表20</t>
  </si>
  <si>
    <t>评估对象2</t>
  </si>
  <si>
    <t>股东全部权益</t>
  </si>
  <si>
    <t>股东部分权益</t>
  </si>
  <si>
    <t>市场价值</t>
  </si>
  <si>
    <t>市场价值是指自愿买方和自愿卖方在各自理性行事且未受任何强迫的情况下，评估对象在评估基准日进行正常公平交易的价值估计数额。</t>
  </si>
  <si>
    <t>清算价值</t>
  </si>
  <si>
    <t>清算价值是指评估对象处于被迫出售、快速变现等非正常市场条件下的价值估计数额。</t>
  </si>
  <si>
    <t>残余价值是指机器设备、房屋建筑物或者其他有形资产等的拆零变现价值估计数额。</t>
  </si>
  <si>
    <t>公允价值</t>
  </si>
  <si>
    <t>公允价值是指熟悉市场情况的买卖双方在公平交易的条件下和自愿的情况下所确定的价格，或无关联的双方在公平交易的条件下一项资产可以被买卖或者一项负债可以被清偿的成交价格。</t>
  </si>
  <si>
    <t>在用价值</t>
  </si>
  <si>
    <t>在用价值是指将评估对象作为企业、资产组组成部分或者要素资产，按其正在使用方式和程度及其对所属企业或者资产组的贡献的价值估计数额。</t>
  </si>
  <si>
    <t>投资价值</t>
  </si>
  <si>
    <t>投资价值是指评估对象对于具有明确投资目标的特定投资者或者某一类投资者所具有的价值估计数额，亦称特定投资者价值。</t>
  </si>
  <si>
    <t>成本法</t>
  </si>
  <si>
    <t>收益法</t>
  </si>
  <si>
    <t>成本法、收益法</t>
  </si>
  <si>
    <t>成本法、市场法</t>
  </si>
  <si>
    <t>收益法、市场法</t>
  </si>
  <si>
    <t>成本法、收益法、市场法</t>
  </si>
  <si>
    <t>是</t>
  </si>
  <si>
    <t>否</t>
  </si>
  <si>
    <r>
      <rPr>
        <u/>
        <sz val="10"/>
        <color indexed="12"/>
        <rFont val="宋体"/>
        <charset val="134"/>
      </rPr>
      <t>返回索引页</t>
    </r>
  </si>
  <si>
    <t>资产</t>
  </si>
  <si>
    <t>注释</t>
  </si>
  <si>
    <r>
      <rPr>
        <sz val="10"/>
        <rFont val="宋体"/>
        <charset val="134"/>
      </rPr>
      <t>基准日审定数</t>
    </r>
  </si>
  <si>
    <t xml:space="preserve">负债和所有者权益 </t>
  </si>
  <si>
    <t>流动资产：</t>
  </si>
  <si>
    <t>流动负债：</t>
  </si>
  <si>
    <r>
      <rPr>
        <sz val="10"/>
        <color indexed="8"/>
        <rFont val="宋体"/>
        <charset val="134"/>
      </rPr>
      <t>货币资金</t>
    </r>
  </si>
  <si>
    <r>
      <rPr>
        <sz val="10"/>
        <color indexed="8"/>
        <rFont val="宋体"/>
        <charset val="134"/>
      </rPr>
      <t>交易性金融资产</t>
    </r>
  </si>
  <si>
    <r>
      <rPr>
        <sz val="10"/>
        <color indexed="8"/>
        <rFont val="宋体"/>
        <charset val="134"/>
      </rPr>
      <t>应收款项融资</t>
    </r>
  </si>
  <si>
    <r>
      <rPr>
        <sz val="10"/>
        <color indexed="8"/>
        <rFont val="宋体"/>
        <charset val="134"/>
      </rPr>
      <t>预付款项</t>
    </r>
  </si>
  <si>
    <r>
      <rPr>
        <sz val="10"/>
        <color indexed="8"/>
        <rFont val="宋体"/>
        <charset val="134"/>
      </rPr>
      <t>存货</t>
    </r>
  </si>
  <si>
    <r>
      <rPr>
        <sz val="10"/>
        <color indexed="8"/>
        <rFont val="宋体"/>
        <charset val="134"/>
      </rPr>
      <t>合同资产</t>
    </r>
  </si>
  <si>
    <r>
      <rPr>
        <sz val="10"/>
        <color indexed="8"/>
        <rFont val="宋体"/>
        <charset val="134"/>
      </rPr>
      <t>持有待售资产</t>
    </r>
  </si>
  <si>
    <r>
      <rPr>
        <sz val="10"/>
        <color indexed="8"/>
        <rFont val="宋体"/>
        <charset val="134"/>
      </rPr>
      <t>一年内到期的非流动资产</t>
    </r>
  </si>
  <si>
    <t>非流动资产：</t>
  </si>
  <si>
    <t>非流动负债：</t>
  </si>
  <si>
    <r>
      <rPr>
        <sz val="10"/>
        <color indexed="8"/>
        <rFont val="宋体"/>
        <charset val="134"/>
      </rPr>
      <t>债权投资</t>
    </r>
  </si>
  <si>
    <r>
      <rPr>
        <sz val="10"/>
        <color indexed="8"/>
        <rFont val="宋体"/>
        <charset val="134"/>
      </rPr>
      <t>长期应收款</t>
    </r>
  </si>
  <si>
    <r>
      <rPr>
        <sz val="10"/>
        <color indexed="8"/>
        <rFont val="宋体"/>
        <charset val="134"/>
      </rPr>
      <t>其他权益工具投资</t>
    </r>
  </si>
  <si>
    <t>固定资产净额</t>
  </si>
  <si>
    <t>负债合计</t>
  </si>
  <si>
    <r>
      <rPr>
        <b/>
        <sz val="10"/>
        <rFont val="宋体"/>
        <charset val="134"/>
      </rPr>
      <t>所有者权益（或股东权益）：</t>
    </r>
  </si>
  <si>
    <t>实收资本（或股本）</t>
  </si>
  <si>
    <r>
      <rPr>
        <sz val="10"/>
        <rFont val="宋体"/>
        <charset val="134"/>
      </rPr>
      <t>其他权益工具</t>
    </r>
  </si>
  <si>
    <r>
      <rPr>
        <sz val="10"/>
        <rFont val="宋体"/>
        <charset val="134"/>
      </rPr>
      <t>其中：优先股</t>
    </r>
  </si>
  <si>
    <r>
      <rPr>
        <sz val="10"/>
        <rFont val="Times New Roman"/>
        <charset val="0"/>
      </rPr>
      <t xml:space="preserve">      </t>
    </r>
    <r>
      <rPr>
        <sz val="10"/>
        <rFont val="宋体"/>
        <charset val="134"/>
      </rPr>
      <t>永续债</t>
    </r>
  </si>
  <si>
    <t>资本公积</t>
  </si>
  <si>
    <t>减：库存股</t>
  </si>
  <si>
    <r>
      <rPr>
        <sz val="10"/>
        <rFont val="宋体"/>
        <charset val="134"/>
      </rPr>
      <t>其他综合收益</t>
    </r>
  </si>
  <si>
    <t>非流动资产合计</t>
  </si>
  <si>
    <t>专项储备</t>
  </si>
  <si>
    <t>盈余公积</t>
  </si>
  <si>
    <t>未分配利润</t>
  </si>
  <si>
    <r>
      <rPr>
        <b/>
        <sz val="10"/>
        <rFont val="宋体"/>
        <charset val="134"/>
      </rPr>
      <t>所有者权益（或股东权益）合计</t>
    </r>
  </si>
  <si>
    <r>
      <rPr>
        <b/>
        <sz val="10"/>
        <rFont val="宋体"/>
        <charset val="134"/>
      </rPr>
      <t>负债和所有者权益（或股东权益）总计</t>
    </r>
  </si>
  <si>
    <t>流动资产评估汇总表</t>
  </si>
  <si>
    <t>表3</t>
  </si>
  <si>
    <t>金额单位：人民币元</t>
  </si>
  <si>
    <t>编号</t>
  </si>
  <si>
    <t>增减值</t>
  </si>
  <si>
    <t>3-1</t>
  </si>
  <si>
    <t>3-2</t>
  </si>
  <si>
    <t>3-3</t>
  </si>
  <si>
    <t>3-4</t>
  </si>
  <si>
    <t>3-5</t>
  </si>
  <si>
    <t>3-6</t>
  </si>
  <si>
    <t>3-7</t>
  </si>
  <si>
    <t>3-8</t>
  </si>
  <si>
    <t>3-9</t>
  </si>
  <si>
    <t>3-10</t>
  </si>
  <si>
    <t>3-11</t>
  </si>
  <si>
    <t>3-12</t>
  </si>
  <si>
    <t>3-13</t>
  </si>
  <si>
    <t>打印边界</t>
  </si>
  <si>
    <t>货币资金评估汇总表</t>
  </si>
  <si>
    <t>表3-1</t>
  </si>
  <si>
    <t>3-1-1</t>
  </si>
  <si>
    <t>3-1-2</t>
  </si>
  <si>
    <t>3-1-3</t>
  </si>
  <si>
    <t>合     计</t>
  </si>
  <si>
    <t>货币资金—现金评估明细表</t>
  </si>
  <si>
    <t>表3-1-1</t>
  </si>
  <si>
    <t xml:space="preserve">金额单位：人民币元  </t>
  </si>
  <si>
    <t>存放部门（单位)</t>
  </si>
  <si>
    <t>币种</t>
  </si>
  <si>
    <t>外币账面金额</t>
  </si>
  <si>
    <t>评估基准日汇率</t>
  </si>
  <si>
    <t>唯一标识列</t>
  </si>
  <si>
    <t>A1</t>
  </si>
  <si>
    <t>A2</t>
  </si>
  <si>
    <t>A3</t>
  </si>
  <si>
    <t>A4</t>
  </si>
  <si>
    <t>A5</t>
  </si>
  <si>
    <t>A6</t>
  </si>
  <si>
    <t>A7</t>
  </si>
  <si>
    <t>A8</t>
  </si>
  <si>
    <t>A9</t>
  </si>
  <si>
    <t>A10</t>
  </si>
  <si>
    <t>A11</t>
  </si>
  <si>
    <t>A12</t>
  </si>
  <si>
    <t>A13</t>
  </si>
  <si>
    <t>A14</t>
  </si>
  <si>
    <t>A15</t>
  </si>
  <si>
    <t>合         计</t>
  </si>
  <si>
    <t>货币资金—银行存款评估明细表</t>
  </si>
  <si>
    <t>表3-1-2</t>
  </si>
  <si>
    <t>开户银行</t>
  </si>
  <si>
    <t>账号</t>
  </si>
  <si>
    <t>B1</t>
  </si>
  <si>
    <t>B2</t>
  </si>
  <si>
    <t>B3</t>
  </si>
  <si>
    <t>B4</t>
  </si>
  <si>
    <t>B5</t>
  </si>
  <si>
    <t>B6</t>
  </si>
  <si>
    <t>B7</t>
  </si>
  <si>
    <t>B8</t>
  </si>
  <si>
    <t>B9</t>
  </si>
  <si>
    <t>B10</t>
  </si>
  <si>
    <t>B11</t>
  </si>
  <si>
    <t>B12</t>
  </si>
  <si>
    <t>B13</t>
  </si>
  <si>
    <t>B14</t>
  </si>
  <si>
    <t>B15</t>
  </si>
  <si>
    <t>B16</t>
  </si>
  <si>
    <t>B17</t>
  </si>
  <si>
    <t>B18</t>
  </si>
  <si>
    <t>B19</t>
  </si>
  <si>
    <t>B20</t>
  </si>
  <si>
    <t>合             计</t>
  </si>
  <si>
    <t>货币资金—其他货币资金评估明细表</t>
  </si>
  <si>
    <t>表3-1-3</t>
  </si>
  <si>
    <t>名称及内容</t>
  </si>
  <si>
    <t>用途</t>
  </si>
  <si>
    <t>C1</t>
  </si>
  <si>
    <t>C2</t>
  </si>
  <si>
    <t>C3</t>
  </si>
  <si>
    <t>C4</t>
  </si>
  <si>
    <t>C5</t>
  </si>
  <si>
    <t>C6</t>
  </si>
  <si>
    <t>C7</t>
  </si>
  <si>
    <t>C8</t>
  </si>
  <si>
    <t>C9</t>
  </si>
  <si>
    <t>C10</t>
  </si>
  <si>
    <t>C11</t>
  </si>
  <si>
    <t>C12</t>
  </si>
  <si>
    <t>C13</t>
  </si>
  <si>
    <t>C14</t>
  </si>
  <si>
    <t>C15</t>
  </si>
  <si>
    <t>C16</t>
  </si>
  <si>
    <t>C17</t>
  </si>
  <si>
    <t>C18</t>
  </si>
  <si>
    <t>C19</t>
  </si>
  <si>
    <t>C20</t>
  </si>
  <si>
    <t>交易性金融资产评估汇总表</t>
  </si>
  <si>
    <t>表3-2</t>
  </si>
  <si>
    <t>3-2-1</t>
  </si>
  <si>
    <t>交易性金融资产-股票投资</t>
  </si>
  <si>
    <t>3-2-2</t>
  </si>
  <si>
    <t>交易性金融资产-债券投资</t>
  </si>
  <si>
    <t>3-2-3</t>
  </si>
  <si>
    <t>交易性金融资产-基金投资</t>
  </si>
  <si>
    <t>3-2-4</t>
  </si>
  <si>
    <t>交易性金融资产--其他投资</t>
  </si>
  <si>
    <t>合      计</t>
  </si>
  <si>
    <t>交易性金融资产—股票投资评估明细表</t>
  </si>
  <si>
    <t>表3-2-1</t>
  </si>
  <si>
    <t>股票名称</t>
  </si>
  <si>
    <t>股票代码</t>
  </si>
  <si>
    <t>持股数量</t>
  </si>
  <si>
    <t>成  本</t>
  </si>
  <si>
    <t>基准日收盘价元/股</t>
  </si>
  <si>
    <t>D1</t>
  </si>
  <si>
    <t>D2</t>
  </si>
  <si>
    <t>D3</t>
  </si>
  <si>
    <t>D4</t>
  </si>
  <si>
    <t>D5</t>
  </si>
  <si>
    <t>D6</t>
  </si>
  <si>
    <t>D7</t>
  </si>
  <si>
    <t>D8</t>
  </si>
  <si>
    <t>D9</t>
  </si>
  <si>
    <t>D10</t>
  </si>
  <si>
    <t>D11</t>
  </si>
  <si>
    <t>D12</t>
  </si>
  <si>
    <t>D13</t>
  </si>
  <si>
    <t>D14</t>
  </si>
  <si>
    <t>D15</t>
  </si>
  <si>
    <t>D16</t>
  </si>
  <si>
    <t>D17</t>
  </si>
  <si>
    <t>D18</t>
  </si>
  <si>
    <t>D19</t>
  </si>
  <si>
    <t>D20</t>
  </si>
  <si>
    <t>合          计</t>
  </si>
  <si>
    <t>交易性金融资产—债券投资评估明细表</t>
  </si>
  <si>
    <t>表3-2-2</t>
  </si>
  <si>
    <t>债券名称</t>
  </si>
  <si>
    <t>债券代码</t>
  </si>
  <si>
    <t>发行日期</t>
  </si>
  <si>
    <t>票面利率%</t>
  </si>
  <si>
    <t>成本</t>
  </si>
  <si>
    <t>E1</t>
  </si>
  <si>
    <t>E2</t>
  </si>
  <si>
    <t>E3</t>
  </si>
  <si>
    <t>E4</t>
  </si>
  <si>
    <t>E5</t>
  </si>
  <si>
    <t>E6</t>
  </si>
  <si>
    <t>E7</t>
  </si>
  <si>
    <t>E8</t>
  </si>
  <si>
    <t>E9</t>
  </si>
  <si>
    <t>E10</t>
  </si>
  <si>
    <t>E11</t>
  </si>
  <si>
    <t>E12</t>
  </si>
  <si>
    <t>E13</t>
  </si>
  <si>
    <t>E14</t>
  </si>
  <si>
    <t>E15</t>
  </si>
  <si>
    <t>E16</t>
  </si>
  <si>
    <t>E17</t>
  </si>
  <si>
    <t>E18</t>
  </si>
  <si>
    <t>E19</t>
  </si>
  <si>
    <t>E20</t>
  </si>
  <si>
    <t>交易性金融资产—基金投资评估明细表</t>
  </si>
  <si>
    <t>表3-2-3</t>
  </si>
  <si>
    <t>基金发行单位</t>
  </si>
  <si>
    <t>基金名称</t>
  </si>
  <si>
    <t>基金类型</t>
  </si>
  <si>
    <t>基金代码</t>
  </si>
  <si>
    <t>基准日净值/份</t>
  </si>
  <si>
    <t>F1</t>
  </si>
  <si>
    <t>F2</t>
  </si>
  <si>
    <t>F3</t>
  </si>
  <si>
    <t>F4</t>
  </si>
  <si>
    <t>F5</t>
  </si>
  <si>
    <t>F6</t>
  </si>
  <si>
    <t>F7</t>
  </si>
  <si>
    <t>F8</t>
  </si>
  <si>
    <t>F9</t>
  </si>
  <si>
    <t>F10</t>
  </si>
  <si>
    <t>F11</t>
  </si>
  <si>
    <t>F12</t>
  </si>
  <si>
    <t>F13</t>
  </si>
  <si>
    <t>F14</t>
  </si>
  <si>
    <t>F15</t>
  </si>
  <si>
    <t>F16</t>
  </si>
  <si>
    <t>F17</t>
  </si>
  <si>
    <t>F18</t>
  </si>
  <si>
    <t>F19</t>
  </si>
  <si>
    <t>F20</t>
  </si>
  <si>
    <t>交易性金融资产—其他投资评估明细表</t>
  </si>
  <si>
    <t>表3-2-4</t>
  </si>
  <si>
    <t>被投资单位</t>
  </si>
  <si>
    <t>投资名称</t>
  </si>
  <si>
    <t>投资类型</t>
  </si>
  <si>
    <t>投资份额</t>
  </si>
  <si>
    <t>基准日数量</t>
  </si>
  <si>
    <t>G1</t>
  </si>
  <si>
    <t>G2</t>
  </si>
  <si>
    <t>G3</t>
  </si>
  <si>
    <t>G4</t>
  </si>
  <si>
    <t>G5</t>
  </si>
  <si>
    <t>G6</t>
  </si>
  <si>
    <t>G7</t>
  </si>
  <si>
    <t>G8</t>
  </si>
  <si>
    <t>G9</t>
  </si>
  <si>
    <t>G10</t>
  </si>
  <si>
    <t>G11</t>
  </si>
  <si>
    <t>G12</t>
  </si>
  <si>
    <t>G13</t>
  </si>
  <si>
    <t>G14</t>
  </si>
  <si>
    <t>G15</t>
  </si>
  <si>
    <t>G16</t>
  </si>
  <si>
    <t>G17</t>
  </si>
  <si>
    <t>G18</t>
  </si>
  <si>
    <t>G19</t>
  </si>
  <si>
    <t>G20</t>
  </si>
  <si>
    <t>衍生金融资产评估明细表</t>
  </si>
  <si>
    <t>表3-3</t>
  </si>
  <si>
    <t>金融工具名称</t>
  </si>
  <si>
    <t>产品分类</t>
  </si>
  <si>
    <t>持有数量</t>
  </si>
  <si>
    <t>基准日交易均价</t>
  </si>
  <si>
    <r>
      <rPr>
        <sz val="10"/>
        <rFont val="宋体"/>
        <charset val="134"/>
      </rPr>
      <t>现行年利率</t>
    </r>
    <r>
      <rPr>
        <sz val="10"/>
        <rFont val="Arial Narrow"/>
        <charset val="0"/>
      </rPr>
      <t>%</t>
    </r>
  </si>
  <si>
    <r>
      <rPr>
        <sz val="10"/>
        <rFont val="宋体"/>
        <charset val="134"/>
      </rPr>
      <t>浮动利率</t>
    </r>
    <r>
      <rPr>
        <sz val="10"/>
        <rFont val="Arial Narrow"/>
        <charset val="0"/>
      </rPr>
      <t>/</t>
    </r>
    <r>
      <rPr>
        <sz val="10"/>
        <rFont val="宋体"/>
        <charset val="134"/>
      </rPr>
      <t>固定利率</t>
    </r>
    <r>
      <rPr>
        <sz val="10"/>
        <rFont val="Arial Narrow"/>
        <charset val="0"/>
      </rPr>
      <t>%</t>
    </r>
  </si>
  <si>
    <t>H1</t>
  </si>
  <si>
    <t>H2</t>
  </si>
  <si>
    <t>H3</t>
  </si>
  <si>
    <t>H4</t>
  </si>
  <si>
    <t>H5</t>
  </si>
  <si>
    <t>H6</t>
  </si>
  <si>
    <t>H7</t>
  </si>
  <si>
    <t>H8</t>
  </si>
  <si>
    <t>H9</t>
  </si>
  <si>
    <t>H10</t>
  </si>
  <si>
    <t>H11</t>
  </si>
  <si>
    <t>H12</t>
  </si>
  <si>
    <t>H13</t>
  </si>
  <si>
    <t>H14</t>
  </si>
  <si>
    <t>H15</t>
  </si>
  <si>
    <t>H16</t>
  </si>
  <si>
    <t>H17</t>
  </si>
  <si>
    <t>H18</t>
  </si>
  <si>
    <t>H19</t>
  </si>
  <si>
    <t>表3-4</t>
  </si>
  <si>
    <t>户名（结算对象)</t>
  </si>
  <si>
    <t>出票日期</t>
  </si>
  <si>
    <t>到期日期</t>
  </si>
  <si>
    <t>计提减值准备</t>
  </si>
  <si>
    <t>J1</t>
  </si>
  <si>
    <t>J2</t>
  </si>
  <si>
    <t>J3</t>
  </si>
  <si>
    <t>J4</t>
  </si>
  <si>
    <t>J5</t>
  </si>
  <si>
    <t>J6</t>
  </si>
  <si>
    <t>J7</t>
  </si>
  <si>
    <t>J8</t>
  </si>
  <si>
    <t>J9</t>
  </si>
  <si>
    <t>J10</t>
  </si>
  <si>
    <t>J11</t>
  </si>
  <si>
    <t>J12</t>
  </si>
  <si>
    <t>J13</t>
  </si>
  <si>
    <t>J14</t>
  </si>
  <si>
    <t>J15</t>
  </si>
  <si>
    <t>J16</t>
  </si>
  <si>
    <t>J17</t>
  </si>
  <si>
    <t>J18</t>
  </si>
  <si>
    <t>应收票据合计</t>
  </si>
  <si>
    <t>减：应收票据坏账准备</t>
  </si>
  <si>
    <t>应收票据净额</t>
  </si>
  <si>
    <t>表3-5</t>
  </si>
  <si>
    <t>欠款单位名称（结算对象)</t>
  </si>
  <si>
    <t>业务内容</t>
  </si>
  <si>
    <t>最后一次
变动日期</t>
  </si>
  <si>
    <t>账龄（月）</t>
  </si>
  <si>
    <t>K1</t>
  </si>
  <si>
    <t>K2</t>
  </si>
  <si>
    <t>K3</t>
  </si>
  <si>
    <t>K4</t>
  </si>
  <si>
    <t>K5</t>
  </si>
  <si>
    <t>K6</t>
  </si>
  <si>
    <t>K7</t>
  </si>
  <si>
    <t>K8</t>
  </si>
  <si>
    <t>K9</t>
  </si>
  <si>
    <t>K10</t>
  </si>
  <si>
    <t>K11</t>
  </si>
  <si>
    <t>K12</t>
  </si>
  <si>
    <t>K13</t>
  </si>
  <si>
    <t>K14</t>
  </si>
  <si>
    <t>K15</t>
  </si>
  <si>
    <t>K16</t>
  </si>
  <si>
    <t>K17</t>
  </si>
  <si>
    <t>K18</t>
  </si>
  <si>
    <t>应收账款合计</t>
  </si>
  <si>
    <t>减：坏账准备</t>
  </si>
  <si>
    <t>减：评估风险损失</t>
  </si>
  <si>
    <t>表3-6</t>
  </si>
  <si>
    <r>
      <rPr>
        <sz val="10"/>
        <rFont val="宋体"/>
        <charset val="134"/>
      </rPr>
      <t>欠款单位名称（结算对象</t>
    </r>
    <r>
      <rPr>
        <sz val="10"/>
        <rFont val="Times New Roman"/>
        <charset val="0"/>
      </rPr>
      <t>)</t>
    </r>
  </si>
  <si>
    <t>最后一次变动日期</t>
  </si>
  <si>
    <t>融资机构名称</t>
  </si>
  <si>
    <t>融资起止日期</t>
  </si>
  <si>
    <t>利息率%</t>
  </si>
  <si>
    <t>M1</t>
  </si>
  <si>
    <t>M2</t>
  </si>
  <si>
    <t>M3</t>
  </si>
  <si>
    <t>M4</t>
  </si>
  <si>
    <t>M5</t>
  </si>
  <si>
    <t>M6</t>
  </si>
  <si>
    <t>M7</t>
  </si>
  <si>
    <t>M8</t>
  </si>
  <si>
    <t>M9</t>
  </si>
  <si>
    <t>M10</t>
  </si>
  <si>
    <t>M11</t>
  </si>
  <si>
    <t>M12</t>
  </si>
  <si>
    <t>M13</t>
  </si>
  <si>
    <t>M14</t>
  </si>
  <si>
    <t>M15</t>
  </si>
  <si>
    <t>M16</t>
  </si>
  <si>
    <t>M17</t>
  </si>
  <si>
    <t>M18</t>
  </si>
  <si>
    <t>M19</t>
  </si>
  <si>
    <t>M20</t>
  </si>
  <si>
    <r>
      <rPr>
        <sz val="10"/>
        <rFont val="宋体"/>
        <charset val="134"/>
      </rPr>
      <t>应收账款融资合</t>
    </r>
    <r>
      <rPr>
        <sz val="10"/>
        <rFont val="Times New Roman"/>
        <charset val="0"/>
      </rPr>
      <t xml:space="preserve"> </t>
    </r>
    <r>
      <rPr>
        <sz val="10"/>
        <rFont val="宋体"/>
        <charset val="134"/>
      </rPr>
      <t>计</t>
    </r>
  </si>
  <si>
    <t>减：应收账款融资减值准备</t>
  </si>
  <si>
    <t>应收账款融资净额</t>
  </si>
  <si>
    <t>表3-7</t>
  </si>
  <si>
    <t>收款单位名称（结算对象)</t>
  </si>
  <si>
    <t>发生日期</t>
  </si>
  <si>
    <t>基准日汇率</t>
  </si>
  <si>
    <t>N1</t>
  </si>
  <si>
    <t>N2</t>
  </si>
  <si>
    <t>N3</t>
  </si>
  <si>
    <t>N4</t>
  </si>
  <si>
    <t>N5</t>
  </si>
  <si>
    <t>N6</t>
  </si>
  <si>
    <t>N7</t>
  </si>
  <si>
    <t>N8</t>
  </si>
  <si>
    <t>N9</t>
  </si>
  <si>
    <t>N10</t>
  </si>
  <si>
    <t>N11</t>
  </si>
  <si>
    <t>N12</t>
  </si>
  <si>
    <t>N13</t>
  </si>
  <si>
    <t>N14</t>
  </si>
  <si>
    <t>N15</t>
  </si>
  <si>
    <t>N16</t>
  </si>
  <si>
    <t>N17</t>
  </si>
  <si>
    <t>N18</t>
  </si>
  <si>
    <t>N19</t>
  </si>
  <si>
    <t>预付款项合计</t>
  </si>
  <si>
    <t>减：预付款项坏账准备</t>
  </si>
  <si>
    <t>预付款项净额</t>
  </si>
  <si>
    <t>表3-8</t>
  </si>
  <si>
    <t>P1</t>
  </si>
  <si>
    <t>P2</t>
  </si>
  <si>
    <t>P3</t>
  </si>
  <si>
    <t>P4</t>
  </si>
  <si>
    <t>P5</t>
  </si>
  <si>
    <t>P6</t>
  </si>
  <si>
    <t>P7</t>
  </si>
  <si>
    <t>P8</t>
  </si>
  <si>
    <t>P9</t>
  </si>
  <si>
    <t>P10</t>
  </si>
  <si>
    <t>P11</t>
  </si>
  <si>
    <t>P12</t>
  </si>
  <si>
    <t>P13</t>
  </si>
  <si>
    <t>P14</t>
  </si>
  <si>
    <t>P15</t>
  </si>
  <si>
    <t>P16</t>
  </si>
  <si>
    <t>P17</t>
  </si>
  <si>
    <t>其他应收款合计</t>
  </si>
  <si>
    <t>存货评估汇总表</t>
  </si>
  <si>
    <t>表3-9</t>
  </si>
  <si>
    <t>计提减值准备金额</t>
  </si>
  <si>
    <t>3-9-1</t>
  </si>
  <si>
    <t>3-9-2</t>
  </si>
  <si>
    <t>3-9-3</t>
  </si>
  <si>
    <t>3-9-4</t>
  </si>
  <si>
    <t>3-9-5</t>
  </si>
  <si>
    <t>3-9-6</t>
  </si>
  <si>
    <t>3-9-7</t>
  </si>
  <si>
    <t>3-9-8</t>
  </si>
  <si>
    <t>3-9-9</t>
  </si>
  <si>
    <t>3-9-10</t>
  </si>
  <si>
    <t>3-9-11</t>
  </si>
  <si>
    <t>3-9-12</t>
  </si>
  <si>
    <t>存货合计</t>
  </si>
  <si>
    <t>减：存货跌价准备</t>
  </si>
  <si>
    <t>存货净额</t>
  </si>
  <si>
    <t>表3-9-1</t>
  </si>
  <si>
    <t>名称及规格型号</t>
  </si>
  <si>
    <t>计量单位</t>
  </si>
  <si>
    <t>数量</t>
  </si>
  <si>
    <t>单价</t>
  </si>
  <si>
    <t>金额</t>
  </si>
  <si>
    <t>实际数量</t>
  </si>
  <si>
    <t>评估单价</t>
  </si>
  <si>
    <t>P18</t>
  </si>
  <si>
    <t>材料采购（在途物资）合计</t>
  </si>
  <si>
    <t>减：材料采购（在途物资）跌价准备</t>
  </si>
  <si>
    <t>材料采购（在途物资）净额</t>
  </si>
  <si>
    <t>表3-9-2</t>
  </si>
  <si>
    <t>存放地点</t>
  </si>
  <si>
    <t>购进年月</t>
  </si>
  <si>
    <t>基准日近期单价</t>
  </si>
  <si>
    <t>Q1</t>
  </si>
  <si>
    <t>Q2</t>
  </si>
  <si>
    <t>Q3</t>
  </si>
  <si>
    <t>Q4</t>
  </si>
  <si>
    <t>原材料合计</t>
  </si>
  <si>
    <t>减：原材料跌价准备</t>
  </si>
  <si>
    <t>原材料净额</t>
  </si>
  <si>
    <t xml:space="preserve"> 表3-9-3</t>
  </si>
  <si>
    <t>R1</t>
  </si>
  <si>
    <t>R2</t>
  </si>
  <si>
    <t>R3</t>
  </si>
  <si>
    <t>R4</t>
  </si>
  <si>
    <t>R5</t>
  </si>
  <si>
    <t>R6</t>
  </si>
  <si>
    <t>R7</t>
  </si>
  <si>
    <t>R8</t>
  </si>
  <si>
    <t>R9</t>
  </si>
  <si>
    <t>R10</t>
  </si>
  <si>
    <t>R11</t>
  </si>
  <si>
    <t>R12</t>
  </si>
  <si>
    <t>R13</t>
  </si>
  <si>
    <t>R14</t>
  </si>
  <si>
    <t>R15</t>
  </si>
  <si>
    <t>R16</t>
  </si>
  <si>
    <t>R17</t>
  </si>
  <si>
    <t>R18</t>
  </si>
  <si>
    <t>在用周转材料合计</t>
  </si>
  <si>
    <t>减：在用周转材料跌价准备</t>
  </si>
  <si>
    <t>在用周转材料净额</t>
  </si>
  <si>
    <t>表3-9-4</t>
  </si>
  <si>
    <t>加工单位名称</t>
  </si>
  <si>
    <t>S1</t>
  </si>
  <si>
    <t>S2</t>
  </si>
  <si>
    <t>S3</t>
  </si>
  <si>
    <t>S4</t>
  </si>
  <si>
    <t>S5</t>
  </si>
  <si>
    <t>S6</t>
  </si>
  <si>
    <t>S7</t>
  </si>
  <si>
    <t>S8</t>
  </si>
  <si>
    <t>S9</t>
  </si>
  <si>
    <t>S10</t>
  </si>
  <si>
    <t>S11</t>
  </si>
  <si>
    <t>S12</t>
  </si>
  <si>
    <t>S13</t>
  </si>
  <si>
    <t>S14</t>
  </si>
  <si>
    <t>S15</t>
  </si>
  <si>
    <t>S16</t>
  </si>
  <si>
    <t>S17</t>
  </si>
  <si>
    <t>S18</t>
  </si>
  <si>
    <t>委托加工物资合计</t>
  </si>
  <si>
    <t>减：委托加工物资跌价准备</t>
  </si>
  <si>
    <t>委托加工物资净额</t>
  </si>
  <si>
    <t>表3-9-5</t>
  </si>
  <si>
    <t>名  称</t>
  </si>
  <si>
    <t>规格型号</t>
  </si>
  <si>
    <t>基准日不含增值税销售单价</t>
  </si>
  <si>
    <t>销售状态
畅销/正常/滞销</t>
  </si>
  <si>
    <t>T1</t>
  </si>
  <si>
    <t>T2</t>
  </si>
  <si>
    <t>T3</t>
  </si>
  <si>
    <t>T4</t>
  </si>
  <si>
    <t>T5</t>
  </si>
  <si>
    <t>T6</t>
  </si>
  <si>
    <t>T7</t>
  </si>
  <si>
    <t>T8</t>
  </si>
  <si>
    <t>T9</t>
  </si>
  <si>
    <t>T10</t>
  </si>
  <si>
    <t>T11</t>
  </si>
  <si>
    <t>T12</t>
  </si>
  <si>
    <t>T13</t>
  </si>
  <si>
    <t>T14</t>
  </si>
  <si>
    <t>T15</t>
  </si>
  <si>
    <t>T16</t>
  </si>
  <si>
    <t>T17</t>
  </si>
  <si>
    <t>T18</t>
  </si>
  <si>
    <t>产成品（库存商品）合计</t>
  </si>
  <si>
    <t>减：产成品（库存商品）跌价准备</t>
  </si>
  <si>
    <t>产成品（库存商品）净额</t>
  </si>
  <si>
    <t>表3-9-6</t>
  </si>
  <si>
    <t>完工程度%</t>
  </si>
  <si>
    <t>U1</t>
  </si>
  <si>
    <t>U2</t>
  </si>
  <si>
    <t>U3</t>
  </si>
  <si>
    <t>U4</t>
  </si>
  <si>
    <t>U5</t>
  </si>
  <si>
    <t>U6</t>
  </si>
  <si>
    <t>U7</t>
  </si>
  <si>
    <t>U8</t>
  </si>
  <si>
    <t>U9</t>
  </si>
  <si>
    <t>U10</t>
  </si>
  <si>
    <t>U11</t>
  </si>
  <si>
    <t>U12</t>
  </si>
  <si>
    <t>U13</t>
  </si>
  <si>
    <t>U14</t>
  </si>
  <si>
    <t>U15</t>
  </si>
  <si>
    <t>U16</t>
  </si>
  <si>
    <t>U17</t>
  </si>
  <si>
    <t>U18</t>
  </si>
  <si>
    <t>在产品（自制半成品）合计</t>
  </si>
  <si>
    <t>减：在产品（自制半成品）跌价准备</t>
  </si>
  <si>
    <t>在产品（自制半成品）净额</t>
  </si>
  <si>
    <t>表3-9-7</t>
  </si>
  <si>
    <t>商品名称</t>
  </si>
  <si>
    <t>对方单位名称</t>
  </si>
  <si>
    <t>V1</t>
  </si>
  <si>
    <t>V2</t>
  </si>
  <si>
    <t>V3</t>
  </si>
  <si>
    <t>V4</t>
  </si>
  <si>
    <t>V5</t>
  </si>
  <si>
    <t>V6</t>
  </si>
  <si>
    <t>V7</t>
  </si>
  <si>
    <t>V8</t>
  </si>
  <si>
    <t>V9</t>
  </si>
  <si>
    <t>V10</t>
  </si>
  <si>
    <t>V11</t>
  </si>
  <si>
    <t>V12</t>
  </si>
  <si>
    <t>V13</t>
  </si>
  <si>
    <t>V14</t>
  </si>
  <si>
    <t>V15</t>
  </si>
  <si>
    <t>V16</t>
  </si>
  <si>
    <t>V17</t>
  </si>
  <si>
    <t>V18</t>
  </si>
  <si>
    <t>发出商品合计</t>
  </si>
  <si>
    <t>减：发出商品跌价准备</t>
  </si>
  <si>
    <t>发出商品净额</t>
  </si>
  <si>
    <t>表3-9-8</t>
  </si>
  <si>
    <t>启用日期</t>
  </si>
  <si>
    <t>原始入账价值</t>
  </si>
  <si>
    <t>账面价值（摊余价值）</t>
  </si>
  <si>
    <t>评估原价</t>
  </si>
  <si>
    <t>成新率%</t>
  </si>
  <si>
    <t>W1</t>
  </si>
  <si>
    <t>W2</t>
  </si>
  <si>
    <t>W3</t>
  </si>
  <si>
    <t>W4</t>
  </si>
  <si>
    <t>W5</t>
  </si>
  <si>
    <t>W6</t>
  </si>
  <si>
    <t>W7</t>
  </si>
  <si>
    <t>W8</t>
  </si>
  <si>
    <t>W9</t>
  </si>
  <si>
    <t>W10</t>
  </si>
  <si>
    <t>W11</t>
  </si>
  <si>
    <t>W12</t>
  </si>
  <si>
    <t>W13</t>
  </si>
  <si>
    <t>W14</t>
  </si>
  <si>
    <t>W15</t>
  </si>
  <si>
    <t>W16</t>
  </si>
  <si>
    <t>W17</t>
  </si>
  <si>
    <t>W18</t>
  </si>
  <si>
    <t>表3-9-9</t>
  </si>
  <si>
    <t>项目名称</t>
  </si>
  <si>
    <t>土地证号或不动产权证书号</t>
  </si>
  <si>
    <t>土地使用权人</t>
  </si>
  <si>
    <t>详细地址</t>
  </si>
  <si>
    <t>土地用途</t>
  </si>
  <si>
    <t>结构</t>
  </si>
  <si>
    <t>开工日期</t>
  </si>
  <si>
    <t>完工日期</t>
  </si>
  <si>
    <t>建设用地规划</t>
  </si>
  <si>
    <t>建设工程规划</t>
  </si>
  <si>
    <t>建筑工程施工</t>
  </si>
  <si>
    <t>商品房预售</t>
  </si>
  <si>
    <t>基准日留存面积（平方米，车位填写个数）</t>
  </si>
  <si>
    <t>跌价准备金额</t>
  </si>
  <si>
    <t>账面净额</t>
  </si>
  <si>
    <t>许可证号</t>
  </si>
  <si>
    <t>住宅</t>
  </si>
  <si>
    <t>商业</t>
  </si>
  <si>
    <t>公共配套</t>
  </si>
  <si>
    <t>车位（个）</t>
  </si>
  <si>
    <t>幼儿园/菜市场</t>
  </si>
  <si>
    <t>其他</t>
  </si>
  <si>
    <t>X1</t>
  </si>
  <si>
    <t>X2</t>
  </si>
  <si>
    <t>X3</t>
  </si>
  <si>
    <t>X4</t>
  </si>
  <si>
    <t>X5</t>
  </si>
  <si>
    <t>X6</t>
  </si>
  <si>
    <t>X7</t>
  </si>
  <si>
    <t>X8</t>
  </si>
  <si>
    <t>X9</t>
  </si>
  <si>
    <t>X10</t>
  </si>
  <si>
    <t>X11</t>
  </si>
  <si>
    <t>X12</t>
  </si>
  <si>
    <t>X13</t>
  </si>
  <si>
    <t>X14</t>
  </si>
  <si>
    <t>X15</t>
  </si>
  <si>
    <t>X16</t>
  </si>
  <si>
    <t>X17</t>
  </si>
  <si>
    <t>X18</t>
  </si>
  <si>
    <t>开发产品合计</t>
  </si>
  <si>
    <t>减：开发产品跌价准备</t>
  </si>
  <si>
    <t>开发产品净额</t>
  </si>
  <si>
    <t>表3-9-10</t>
  </si>
  <si>
    <t>土地使用权面积（平方米）</t>
  </si>
  <si>
    <t>预计完工日期</t>
  </si>
  <si>
    <t>预售</t>
  </si>
  <si>
    <t>跌价准备</t>
  </si>
  <si>
    <t>Y1</t>
  </si>
  <si>
    <t>Y2</t>
  </si>
  <si>
    <t>Y6</t>
  </si>
  <si>
    <t>Y7</t>
  </si>
  <si>
    <t>Y8</t>
  </si>
  <si>
    <t>Y9</t>
  </si>
  <si>
    <t>Y10</t>
  </si>
  <si>
    <t>Y11</t>
  </si>
  <si>
    <t>Y12</t>
  </si>
  <si>
    <t>Y13</t>
  </si>
  <si>
    <t>Y14</t>
  </si>
  <si>
    <t>Y15</t>
  </si>
  <si>
    <t>Y16</t>
  </si>
  <si>
    <t>Y17</t>
  </si>
  <si>
    <t>Y18</t>
  </si>
  <si>
    <t>Y19</t>
  </si>
  <si>
    <t>Y20</t>
  </si>
  <si>
    <t>开发成本合计</t>
  </si>
  <si>
    <t>减：跌价准备</t>
  </si>
  <si>
    <t>开发成本净额</t>
  </si>
  <si>
    <t>存货—消耗性生物资产评估明细表</t>
  </si>
  <si>
    <r>
      <rPr>
        <sz val="10"/>
        <rFont val="Arial Narrow"/>
        <charset val="0"/>
      </rPr>
      <t>表</t>
    </r>
    <r>
      <rPr>
        <sz val="10"/>
        <rFont val="Times New Roman"/>
        <charset val="0"/>
      </rPr>
      <t>3-9-11</t>
    </r>
  </si>
  <si>
    <r>
      <rPr>
        <sz val="10"/>
        <rFont val="宋体"/>
        <charset val="134"/>
      </rPr>
      <t>金额单位：人民币元</t>
    </r>
    <r>
      <rPr>
        <sz val="10"/>
        <rFont val="Times New Roman"/>
        <charset val="0"/>
      </rPr>
      <t xml:space="preserve">  </t>
    </r>
  </si>
  <si>
    <r>
      <rPr>
        <sz val="10"/>
        <rFont val="宋体"/>
        <charset val="134"/>
      </rPr>
      <t>序号</t>
    </r>
  </si>
  <si>
    <r>
      <rPr>
        <sz val="10"/>
        <rFont val="宋体"/>
        <charset val="134"/>
      </rPr>
      <t>名</t>
    </r>
    <r>
      <rPr>
        <sz val="10"/>
        <rFont val="Times New Roman"/>
        <charset val="0"/>
      </rPr>
      <t xml:space="preserve">  </t>
    </r>
    <r>
      <rPr>
        <sz val="10"/>
        <rFont val="宋体"/>
        <charset val="134"/>
      </rPr>
      <t>称</t>
    </r>
  </si>
  <si>
    <r>
      <rPr>
        <sz val="10"/>
        <rFont val="宋体"/>
        <charset val="134"/>
      </rPr>
      <t>规格型号</t>
    </r>
  </si>
  <si>
    <r>
      <rPr>
        <sz val="10"/>
        <rFont val="宋体"/>
        <charset val="134"/>
      </rPr>
      <t>计量单位</t>
    </r>
  </si>
  <si>
    <r>
      <rPr>
        <sz val="10"/>
        <rFont val="宋体"/>
        <charset val="134"/>
      </rPr>
      <t>基准日不含增值税销售单价</t>
    </r>
  </si>
  <si>
    <r>
      <rPr>
        <sz val="10"/>
        <rFont val="宋体"/>
        <charset val="134"/>
      </rPr>
      <t>销售状态
畅销</t>
    </r>
    <r>
      <rPr>
        <sz val="10"/>
        <rFont val="Times New Roman"/>
        <charset val="0"/>
      </rPr>
      <t>/</t>
    </r>
    <r>
      <rPr>
        <sz val="10"/>
        <rFont val="宋体"/>
        <charset val="134"/>
      </rPr>
      <t>正常</t>
    </r>
    <r>
      <rPr>
        <sz val="10"/>
        <rFont val="Times New Roman"/>
        <charset val="0"/>
      </rPr>
      <t>/</t>
    </r>
    <r>
      <rPr>
        <sz val="10"/>
        <rFont val="宋体"/>
        <charset val="134"/>
      </rPr>
      <t>滞销</t>
    </r>
  </si>
  <si>
    <r>
      <rPr>
        <sz val="10"/>
        <rFont val="宋体"/>
        <charset val="134"/>
      </rPr>
      <t>账面价值</t>
    </r>
  </si>
  <si>
    <r>
      <rPr>
        <sz val="10"/>
        <rFont val="宋体"/>
        <charset val="134"/>
      </rPr>
      <t>计提减值准备金额</t>
    </r>
  </si>
  <si>
    <r>
      <rPr>
        <sz val="10"/>
        <rFont val="宋体"/>
        <charset val="134"/>
      </rPr>
      <t>评估价值</t>
    </r>
  </si>
  <si>
    <r>
      <rPr>
        <sz val="10"/>
        <rFont val="宋体"/>
        <charset val="134"/>
      </rPr>
      <t>增值率</t>
    </r>
    <r>
      <rPr>
        <sz val="10"/>
        <rFont val="Times New Roman"/>
        <charset val="0"/>
      </rPr>
      <t>%</t>
    </r>
  </si>
  <si>
    <r>
      <rPr>
        <sz val="10"/>
        <rFont val="宋体"/>
        <charset val="134"/>
      </rPr>
      <t>备注</t>
    </r>
  </si>
  <si>
    <r>
      <rPr>
        <sz val="10"/>
        <rFont val="宋体"/>
        <charset val="134"/>
      </rPr>
      <t>数量</t>
    </r>
  </si>
  <si>
    <r>
      <rPr>
        <sz val="10"/>
        <rFont val="宋体"/>
        <charset val="134"/>
      </rPr>
      <t>单价</t>
    </r>
  </si>
  <si>
    <r>
      <rPr>
        <sz val="10"/>
        <rFont val="宋体"/>
        <charset val="134"/>
      </rPr>
      <t>金额</t>
    </r>
  </si>
  <si>
    <r>
      <rPr>
        <sz val="10"/>
        <rFont val="宋体"/>
        <charset val="134"/>
      </rPr>
      <t>实际数量</t>
    </r>
  </si>
  <si>
    <r>
      <rPr>
        <sz val="10"/>
        <rFont val="宋体"/>
        <charset val="134"/>
      </rPr>
      <t>评估单价</t>
    </r>
  </si>
  <si>
    <r>
      <rPr>
        <sz val="10"/>
        <rFont val="宋体"/>
        <charset val="134"/>
      </rPr>
      <t>唯一标识列</t>
    </r>
  </si>
  <si>
    <t>Z1</t>
  </si>
  <si>
    <t>Z2</t>
  </si>
  <si>
    <t>Z3</t>
  </si>
  <si>
    <t>Z4</t>
  </si>
  <si>
    <t>Z5</t>
  </si>
  <si>
    <t>Z6</t>
  </si>
  <si>
    <t>Z7</t>
  </si>
  <si>
    <t>Z8</t>
  </si>
  <si>
    <t>Z9</t>
  </si>
  <si>
    <t>Z10</t>
  </si>
  <si>
    <t>Z11</t>
  </si>
  <si>
    <t>Z12</t>
  </si>
  <si>
    <t>Z13</t>
  </si>
  <si>
    <t>Z14</t>
  </si>
  <si>
    <t>Z15</t>
  </si>
  <si>
    <t>Z16</t>
  </si>
  <si>
    <t>Z17</t>
  </si>
  <si>
    <t>Z18</t>
  </si>
  <si>
    <t>消耗性生物资产合计</t>
  </si>
  <si>
    <t>减：消耗性生物资产跌价准备</t>
  </si>
  <si>
    <t>消耗性生物资产净额</t>
  </si>
  <si>
    <r>
      <rPr>
        <sz val="10"/>
        <rFont val="宋体"/>
        <charset val="134"/>
      </rPr>
      <t>打印边界</t>
    </r>
  </si>
  <si>
    <t>存货——工程施工评估明细表</t>
  </si>
  <si>
    <r>
      <rPr>
        <sz val="10"/>
        <rFont val="Times New Roman"/>
        <charset val="0"/>
      </rPr>
      <t>表</t>
    </r>
    <r>
      <rPr>
        <sz val="10"/>
        <rFont val="Times New Roman"/>
        <charset val="0"/>
      </rPr>
      <t>3-9-12</t>
    </r>
  </si>
  <si>
    <t>合同金额</t>
  </si>
  <si>
    <r>
      <rPr>
        <sz val="10"/>
        <rFont val="宋体"/>
        <charset val="134"/>
      </rPr>
      <t>开工时间</t>
    </r>
  </si>
  <si>
    <r>
      <rPr>
        <sz val="10"/>
        <rFont val="宋体"/>
        <charset val="134"/>
      </rPr>
      <t>预计完工时间</t>
    </r>
  </si>
  <si>
    <r>
      <rPr>
        <sz val="10"/>
        <rFont val="宋体"/>
        <charset val="134"/>
      </rPr>
      <t>基准日完工程度</t>
    </r>
    <r>
      <rPr>
        <sz val="10"/>
        <rFont val="Times New Roman"/>
        <charset val="0"/>
      </rPr>
      <t>%</t>
    </r>
  </si>
  <si>
    <t>预计</t>
  </si>
  <si>
    <t>已结转</t>
  </si>
  <si>
    <t>总成本</t>
  </si>
  <si>
    <t>收入</t>
  </si>
  <si>
    <t>材料费</t>
  </si>
  <si>
    <r>
      <rPr>
        <sz val="10"/>
        <rFont val="宋体"/>
        <charset val="134"/>
      </rPr>
      <t>人工费</t>
    </r>
  </si>
  <si>
    <r>
      <rPr>
        <sz val="10"/>
        <rFont val="宋体"/>
        <charset val="134"/>
      </rPr>
      <t>机械使用费</t>
    </r>
  </si>
  <si>
    <t>QHSE费用</t>
  </si>
  <si>
    <t>运输费</t>
  </si>
  <si>
    <t>安装费</t>
  </si>
  <si>
    <r>
      <rPr>
        <sz val="10"/>
        <rFont val="宋体"/>
        <charset val="134"/>
      </rPr>
      <t>分包费</t>
    </r>
  </si>
  <si>
    <t>税金</t>
  </si>
  <si>
    <r>
      <rPr>
        <sz val="10"/>
        <rFont val="宋体"/>
        <charset val="134"/>
      </rPr>
      <t>制造费用</t>
    </r>
  </si>
  <si>
    <t>其他费用</t>
  </si>
  <si>
    <t>合同成本</t>
  </si>
  <si>
    <t>合同毛利</t>
  </si>
  <si>
    <t>工程结算</t>
  </si>
  <si>
    <t>AA1</t>
  </si>
  <si>
    <t>AA2</t>
  </si>
  <si>
    <t>AA3</t>
  </si>
  <si>
    <t>AA4</t>
  </si>
  <si>
    <t>AA5</t>
  </si>
  <si>
    <t>AA6</t>
  </si>
  <si>
    <t>AA7</t>
  </si>
  <si>
    <t>AA8</t>
  </si>
  <si>
    <t>AA9</t>
  </si>
  <si>
    <t>AA10</t>
  </si>
  <si>
    <t>AA11</t>
  </si>
  <si>
    <t>AA12</t>
  </si>
  <si>
    <t>AA13</t>
  </si>
  <si>
    <t>AA14</t>
  </si>
  <si>
    <t>AA15</t>
  </si>
  <si>
    <t>AA16</t>
  </si>
  <si>
    <t>AA17</t>
  </si>
  <si>
    <t>合            计</t>
  </si>
  <si>
    <t>合同资产评估明细表</t>
  </si>
  <si>
    <t>表3-10</t>
  </si>
  <si>
    <t>履约义务</t>
  </si>
  <si>
    <t>AB1</t>
  </si>
  <si>
    <t>AB2</t>
  </si>
  <si>
    <t>AB3</t>
  </si>
  <si>
    <t>AB4</t>
  </si>
  <si>
    <t>AB5</t>
  </si>
  <si>
    <t>AB6</t>
  </si>
  <si>
    <t>AB7</t>
  </si>
  <si>
    <t>AB8</t>
  </si>
  <si>
    <t>AB9</t>
  </si>
  <si>
    <t>AB10</t>
  </si>
  <si>
    <t>AB11</t>
  </si>
  <si>
    <t>AB12</t>
  </si>
  <si>
    <t>AB13</t>
  </si>
  <si>
    <t>AB14</t>
  </si>
  <si>
    <t>AB15</t>
  </si>
  <si>
    <t>AB16</t>
  </si>
  <si>
    <t>合同资产合计</t>
  </si>
  <si>
    <t>持有待售资产评估明细表</t>
  </si>
  <si>
    <t>表3-11</t>
  </si>
  <si>
    <t>资产类别</t>
  </si>
  <si>
    <t>资产名称</t>
  </si>
  <si>
    <t>预计处置费用</t>
  </si>
  <si>
    <t>预计处置时间</t>
  </si>
  <si>
    <t>协议/合同索引号</t>
  </si>
  <si>
    <t>AC1</t>
  </si>
  <si>
    <t>AC2</t>
  </si>
  <si>
    <t>AC3</t>
  </si>
  <si>
    <t>AC4</t>
  </si>
  <si>
    <t>AC5</t>
  </si>
  <si>
    <t>AC6</t>
  </si>
  <si>
    <t>AC7</t>
  </si>
  <si>
    <t>AC8</t>
  </si>
  <si>
    <t>AC9</t>
  </si>
  <si>
    <t>AC10</t>
  </si>
  <si>
    <t>AC11</t>
  </si>
  <si>
    <t>AC12</t>
  </si>
  <si>
    <t>AC13</t>
  </si>
  <si>
    <t>AC14</t>
  </si>
  <si>
    <t>AC15</t>
  </si>
  <si>
    <t>AC16</t>
  </si>
  <si>
    <t>AC17</t>
  </si>
  <si>
    <t>AC18</t>
  </si>
  <si>
    <t>AC19</t>
  </si>
  <si>
    <t>AC20</t>
  </si>
  <si>
    <t>一年到期非流动资产评估明细表</t>
  </si>
  <si>
    <t>表3-12</t>
  </si>
  <si>
    <t>项目及内容</t>
  </si>
  <si>
    <t>结算内容</t>
  </si>
  <si>
    <t>AD1</t>
  </si>
  <si>
    <t>AD2</t>
  </si>
  <si>
    <t>AD3</t>
  </si>
  <si>
    <t>AD4</t>
  </si>
  <si>
    <t>AD5</t>
  </si>
  <si>
    <t>AD6</t>
  </si>
  <si>
    <t>AD7</t>
  </si>
  <si>
    <t>AD8</t>
  </si>
  <si>
    <t>AD9</t>
  </si>
  <si>
    <t>AD10</t>
  </si>
  <si>
    <t>AD11</t>
  </si>
  <si>
    <t>AD12</t>
  </si>
  <si>
    <t>AD13</t>
  </si>
  <si>
    <t>AD14</t>
  </si>
  <si>
    <t>AD15</t>
  </si>
  <si>
    <t>AD16</t>
  </si>
  <si>
    <t>AD17</t>
  </si>
  <si>
    <t>AD18</t>
  </si>
  <si>
    <t>AD19</t>
  </si>
  <si>
    <t>AD20</t>
  </si>
  <si>
    <t>其他流动资产评估明细表</t>
  </si>
  <si>
    <t>表3-13</t>
  </si>
  <si>
    <t>AE1</t>
  </si>
  <si>
    <t>AE2</t>
  </si>
  <si>
    <t>AE3</t>
  </si>
  <si>
    <t>AE4</t>
  </si>
  <si>
    <t>AE5</t>
  </si>
  <si>
    <t>AE6</t>
  </si>
  <si>
    <t>AE7</t>
  </si>
  <si>
    <t>AE8</t>
  </si>
  <si>
    <t>AE9</t>
  </si>
  <si>
    <t>AE10</t>
  </si>
  <si>
    <t>AE11</t>
  </si>
  <si>
    <t>AE12</t>
  </si>
  <si>
    <t>AE13</t>
  </si>
  <si>
    <t>AE14</t>
  </si>
  <si>
    <t>AE15</t>
  </si>
  <si>
    <t>AE16</t>
  </si>
  <si>
    <t>AE17</t>
  </si>
  <si>
    <t>AE18</t>
  </si>
  <si>
    <t>AE19</t>
  </si>
  <si>
    <t>AE20</t>
  </si>
  <si>
    <t>AE21</t>
  </si>
  <si>
    <t>债权投资评估明细表</t>
  </si>
  <si>
    <t xml:space="preserve"> 表4-1</t>
  </si>
  <si>
    <r>
      <rPr>
        <sz val="10"/>
        <rFont val="宋体"/>
        <charset val="134"/>
      </rPr>
      <t>债务人名称</t>
    </r>
  </si>
  <si>
    <r>
      <rPr>
        <sz val="10"/>
        <rFont val="宋体"/>
        <charset val="134"/>
      </rPr>
      <t>取得日期</t>
    </r>
  </si>
  <si>
    <r>
      <rPr>
        <sz val="10"/>
        <rFont val="宋体"/>
        <charset val="134"/>
      </rPr>
      <t>利率</t>
    </r>
    <r>
      <rPr>
        <sz val="10"/>
        <rFont val="Times New Roman"/>
        <charset val="0"/>
      </rPr>
      <t>%</t>
    </r>
  </si>
  <si>
    <r>
      <rPr>
        <sz val="10"/>
        <rFont val="宋体"/>
        <charset val="134"/>
      </rPr>
      <t>本金</t>
    </r>
  </si>
  <si>
    <t>AF1</t>
  </si>
  <si>
    <t>AF2</t>
  </si>
  <si>
    <t>AF3</t>
  </si>
  <si>
    <t>AF4</t>
  </si>
  <si>
    <t>AF5</t>
  </si>
  <si>
    <t>AF6</t>
  </si>
  <si>
    <t>AF7</t>
  </si>
  <si>
    <t>AF8</t>
  </si>
  <si>
    <t>AF9</t>
  </si>
  <si>
    <t>AF10</t>
  </si>
  <si>
    <t>AF11</t>
  </si>
  <si>
    <t>AF12</t>
  </si>
  <si>
    <t>AF13</t>
  </si>
  <si>
    <t>AF14</t>
  </si>
  <si>
    <t>AF15</t>
  </si>
  <si>
    <t>AF16</t>
  </si>
  <si>
    <t>AF17</t>
  </si>
  <si>
    <r>
      <rPr>
        <sz val="10"/>
        <color indexed="8"/>
        <rFont val="宋体"/>
        <charset val="134"/>
      </rPr>
      <t>债权投资合计</t>
    </r>
  </si>
  <si>
    <r>
      <rPr>
        <sz val="10"/>
        <color indexed="8"/>
        <rFont val="宋体"/>
        <charset val="134"/>
      </rPr>
      <t>减：债权投资减值准备</t>
    </r>
  </si>
  <si>
    <r>
      <rPr>
        <sz val="10"/>
        <rFont val="宋体"/>
        <charset val="134"/>
      </rPr>
      <t>债权投资净额</t>
    </r>
  </si>
  <si>
    <t>其他债权投资评估明细表</t>
  </si>
  <si>
    <r>
      <rPr>
        <sz val="10"/>
        <rFont val="Times New Roman"/>
        <charset val="0"/>
      </rPr>
      <t>表</t>
    </r>
    <r>
      <rPr>
        <sz val="10"/>
        <rFont val="Times New Roman"/>
        <charset val="0"/>
      </rPr>
      <t>4-2</t>
    </r>
  </si>
  <si>
    <t>债务人名称</t>
  </si>
  <si>
    <t>取得日期</t>
  </si>
  <si>
    <t>利率%</t>
  </si>
  <si>
    <t>本金</t>
  </si>
  <si>
    <t>AG1</t>
  </si>
  <si>
    <t>AG2</t>
  </si>
  <si>
    <t>AG3</t>
  </si>
  <si>
    <t>AG4</t>
  </si>
  <si>
    <t>AG5</t>
  </si>
  <si>
    <t>AG6</t>
  </si>
  <si>
    <t>AG7</t>
  </si>
  <si>
    <t>AG8</t>
  </si>
  <si>
    <t>AG9</t>
  </si>
  <si>
    <t>AG10</t>
  </si>
  <si>
    <t>AG11</t>
  </si>
  <si>
    <t>AG12</t>
  </si>
  <si>
    <t>AG13</t>
  </si>
  <si>
    <t>AG14</t>
  </si>
  <si>
    <t>AG15</t>
  </si>
  <si>
    <t>AG16</t>
  </si>
  <si>
    <t>AG17</t>
  </si>
  <si>
    <t>AG18</t>
  </si>
  <si>
    <t>AG19</t>
  </si>
  <si>
    <t>AG20</t>
  </si>
  <si>
    <t>表4-3</t>
  </si>
  <si>
    <t>AH1</t>
  </si>
  <si>
    <t>AH2</t>
  </si>
  <si>
    <t>AH3</t>
  </si>
  <si>
    <t>AH4</t>
  </si>
  <si>
    <t>AH5</t>
  </si>
  <si>
    <t>AH6</t>
  </si>
  <si>
    <t>AH7</t>
  </si>
  <si>
    <t>AH8</t>
  </si>
  <si>
    <t>AH9</t>
  </si>
  <si>
    <t>AH10</t>
  </si>
  <si>
    <t>AH11</t>
  </si>
  <si>
    <t>AH12</t>
  </si>
  <si>
    <t>AH13</t>
  </si>
  <si>
    <t>AH14</t>
  </si>
  <si>
    <t>AH15</t>
  </si>
  <si>
    <t>AH16</t>
  </si>
  <si>
    <t>AH17</t>
  </si>
  <si>
    <t>长期应收款合计</t>
  </si>
  <si>
    <t>减：长期应收款坏账准备</t>
  </si>
  <si>
    <t>长期应收款净额</t>
  </si>
  <si>
    <t>表4-4</t>
  </si>
  <si>
    <r>
      <rPr>
        <sz val="10"/>
        <rFont val="宋体"/>
        <charset val="134"/>
      </rPr>
      <t>持股比例</t>
    </r>
    <r>
      <rPr>
        <sz val="10"/>
        <rFont val="Times New Roman"/>
        <charset val="0"/>
      </rPr>
      <t>%</t>
    </r>
  </si>
  <si>
    <t>是否控股</t>
  </si>
  <si>
    <t>核算方法</t>
  </si>
  <si>
    <t>投资成本</t>
  </si>
  <si>
    <r>
      <rPr>
        <sz val="10"/>
        <rFont val="Times New Roman"/>
        <charset val="0"/>
      </rPr>
      <t>被投资单位</t>
    </r>
    <r>
      <rPr>
        <sz val="10"/>
        <rFont val="Times New Roman"/>
        <charset val="0"/>
      </rPr>
      <t>100%</t>
    </r>
    <r>
      <rPr>
        <sz val="10"/>
        <rFont val="Times New Roman"/>
        <charset val="0"/>
      </rPr>
      <t>股权评估结果</t>
    </r>
  </si>
  <si>
    <r>
      <rPr>
        <sz val="10"/>
        <rFont val="宋体"/>
        <charset val="134"/>
      </rPr>
      <t>打开评估（</t>
    </r>
    <r>
      <rPr>
        <sz val="10"/>
        <rFont val="Times New Roman"/>
        <charset val="0"/>
      </rPr>
      <t>Y/N)</t>
    </r>
  </si>
  <si>
    <r>
      <rPr>
        <sz val="10"/>
        <rFont val="宋体"/>
        <charset val="134"/>
      </rPr>
      <t>公司代码</t>
    </r>
  </si>
  <si>
    <t>长期股权投资合计</t>
  </si>
  <si>
    <t>表4-5</t>
  </si>
  <si>
    <r>
      <rPr>
        <sz val="10"/>
        <rFont val="宋体"/>
        <charset val="134"/>
      </rPr>
      <t>权益工具名称</t>
    </r>
  </si>
  <si>
    <r>
      <rPr>
        <sz val="10"/>
        <rFont val="宋体"/>
        <charset val="134"/>
      </rPr>
      <t>权益工具种类</t>
    </r>
  </si>
  <si>
    <r>
      <rPr>
        <sz val="10"/>
        <rFont val="宋体"/>
        <charset val="134"/>
      </rPr>
      <t>票面利率</t>
    </r>
    <r>
      <rPr>
        <sz val="10"/>
        <rFont val="Times New Roman"/>
        <charset val="0"/>
      </rPr>
      <t>%</t>
    </r>
  </si>
  <si>
    <t>基准日市价</t>
  </si>
  <si>
    <r>
      <rPr>
        <sz val="10"/>
        <rFont val="宋体"/>
        <charset val="134"/>
      </rPr>
      <t>投资成本</t>
    </r>
  </si>
  <si>
    <t>AJ1</t>
  </si>
  <si>
    <t>AJ2</t>
  </si>
  <si>
    <t>AJ3</t>
  </si>
  <si>
    <t>AJ4</t>
  </si>
  <si>
    <t>AJ5</t>
  </si>
  <si>
    <t>AJ6</t>
  </si>
  <si>
    <t>AJ7</t>
  </si>
  <si>
    <t>AJ8</t>
  </si>
  <si>
    <t>AJ9</t>
  </si>
  <si>
    <t>AJ10</t>
  </si>
  <si>
    <t>AJ11</t>
  </si>
  <si>
    <t>AJ12</t>
  </si>
  <si>
    <t>AJ13</t>
  </si>
  <si>
    <t>AJ14</t>
  </si>
  <si>
    <t>AJ15</t>
  </si>
  <si>
    <t>AJ16</t>
  </si>
  <si>
    <t>AJ17</t>
  </si>
  <si>
    <r>
      <rPr>
        <sz val="10"/>
        <color indexed="8"/>
        <rFont val="宋体"/>
        <charset val="134"/>
      </rPr>
      <t>其他权益工具投资合</t>
    </r>
    <r>
      <rPr>
        <sz val="10"/>
        <color indexed="8"/>
        <rFont val="Times New Roman"/>
        <charset val="0"/>
      </rPr>
      <t xml:space="preserve"> </t>
    </r>
    <r>
      <rPr>
        <sz val="10"/>
        <color indexed="8"/>
        <rFont val="宋体"/>
        <charset val="134"/>
      </rPr>
      <t>计</t>
    </r>
  </si>
  <si>
    <t>表4-6</t>
  </si>
  <si>
    <r>
      <rPr>
        <sz val="10"/>
        <rFont val="宋体"/>
        <charset val="134"/>
      </rPr>
      <t>金融资产名称</t>
    </r>
  </si>
  <si>
    <r>
      <rPr>
        <sz val="10"/>
        <rFont val="宋体"/>
        <charset val="134"/>
      </rPr>
      <t>金融资产种类</t>
    </r>
  </si>
  <si>
    <r>
      <rPr>
        <sz val="10"/>
        <rFont val="宋体"/>
        <charset val="134"/>
      </rPr>
      <t>取得成本</t>
    </r>
  </si>
  <si>
    <t>AK1</t>
  </si>
  <si>
    <t>AK2</t>
  </si>
  <si>
    <t>AK3</t>
  </si>
  <si>
    <t>AK4</t>
  </si>
  <si>
    <t>AK5</t>
  </si>
  <si>
    <t>AK6</t>
  </si>
  <si>
    <t>AK7</t>
  </si>
  <si>
    <t>AK8</t>
  </si>
  <si>
    <t>AK9</t>
  </si>
  <si>
    <t>AK10</t>
  </si>
  <si>
    <t>AK11</t>
  </si>
  <si>
    <t>AK12</t>
  </si>
  <si>
    <t>AK13</t>
  </si>
  <si>
    <t>AK14</t>
  </si>
  <si>
    <t>AK15</t>
  </si>
  <si>
    <t>AK16</t>
  </si>
  <si>
    <t>AK17</t>
  </si>
  <si>
    <r>
      <rPr>
        <sz val="10"/>
        <color indexed="8"/>
        <rFont val="宋体"/>
        <charset val="134"/>
      </rPr>
      <t>其他非流动金融资产合</t>
    </r>
    <r>
      <rPr>
        <sz val="10"/>
        <color indexed="8"/>
        <rFont val="Times New Roman"/>
        <charset val="0"/>
      </rPr>
      <t xml:space="preserve"> </t>
    </r>
    <r>
      <rPr>
        <sz val="10"/>
        <color indexed="8"/>
        <rFont val="宋体"/>
        <charset val="134"/>
      </rPr>
      <t>计</t>
    </r>
  </si>
  <si>
    <t>投资性房地产汇总表</t>
  </si>
  <si>
    <t>表4-7</t>
  </si>
  <si>
    <t>4-7-1</t>
  </si>
  <si>
    <t>4-7-2</t>
  </si>
  <si>
    <t>4-7-3</t>
  </si>
  <si>
    <t>4-7-4</t>
  </si>
  <si>
    <t>投资性地产（公允计量）</t>
  </si>
  <si>
    <t>投资性房地产合计</t>
  </si>
  <si>
    <t>减：投资性房地产减值准备</t>
  </si>
  <si>
    <t>投资性房地产净额</t>
  </si>
  <si>
    <t>表4-7-1</t>
  </si>
  <si>
    <r>
      <rPr>
        <sz val="10"/>
        <rFont val="宋体"/>
        <charset val="134"/>
      </rPr>
      <t>房屋对应宗地信息</t>
    </r>
  </si>
  <si>
    <r>
      <rPr>
        <sz val="10"/>
        <rFont val="宋体"/>
        <charset val="134"/>
      </rPr>
      <t>房产证号</t>
    </r>
  </si>
  <si>
    <r>
      <rPr>
        <sz val="10"/>
        <rFont val="宋体"/>
        <charset val="134"/>
      </rPr>
      <t>房产证载权利人</t>
    </r>
  </si>
  <si>
    <r>
      <rPr>
        <sz val="10"/>
        <rFont val="宋体"/>
        <charset val="134"/>
      </rPr>
      <t>房屋名称</t>
    </r>
  </si>
  <si>
    <r>
      <rPr>
        <sz val="10"/>
        <rFont val="宋体"/>
        <charset val="134"/>
      </rPr>
      <t>来源（外购、自建、自用转入、存货转入等）</t>
    </r>
  </si>
  <si>
    <r>
      <rPr>
        <sz val="10"/>
        <rFont val="宋体"/>
        <charset val="134"/>
      </rPr>
      <t>房产用途</t>
    </r>
  </si>
  <si>
    <r>
      <rPr>
        <sz val="10"/>
        <rFont val="宋体"/>
        <charset val="134"/>
      </rPr>
      <t>结构</t>
    </r>
  </si>
  <si>
    <r>
      <rPr>
        <sz val="10"/>
        <rFont val="宋体"/>
        <charset val="134"/>
      </rPr>
      <t>建成
年月</t>
    </r>
  </si>
  <si>
    <r>
      <rPr>
        <sz val="10"/>
        <rFont val="宋体"/>
        <charset val="134"/>
      </rPr>
      <t>建筑面积
（㎡）</t>
    </r>
  </si>
  <si>
    <r>
      <rPr>
        <sz val="10"/>
        <rFont val="宋体"/>
        <charset val="134"/>
      </rPr>
      <t xml:space="preserve">成本单价
</t>
    </r>
    <r>
      <rPr>
        <sz val="10"/>
        <rFont val="Times New Roman"/>
        <charset val="0"/>
      </rPr>
      <t>(</t>
    </r>
    <r>
      <rPr>
        <sz val="10"/>
        <rFont val="宋体"/>
        <charset val="134"/>
      </rPr>
      <t>元</t>
    </r>
    <r>
      <rPr>
        <sz val="10"/>
        <rFont val="Times New Roman"/>
        <charset val="0"/>
      </rPr>
      <t>/</t>
    </r>
    <r>
      <rPr>
        <sz val="10"/>
        <rFont val="宋体"/>
        <charset val="134"/>
      </rPr>
      <t>㎡</t>
    </r>
    <r>
      <rPr>
        <sz val="10"/>
        <rFont val="Times New Roman"/>
        <charset val="0"/>
      </rPr>
      <t>)</t>
    </r>
  </si>
  <si>
    <r>
      <rPr>
        <sz val="10"/>
        <rFont val="宋体"/>
        <charset val="134"/>
      </rPr>
      <t xml:space="preserve">评估单价
</t>
    </r>
    <r>
      <rPr>
        <sz val="10"/>
        <rFont val="Times New Roman"/>
        <charset val="0"/>
      </rPr>
      <t>(</t>
    </r>
    <r>
      <rPr>
        <sz val="10"/>
        <rFont val="宋体"/>
        <charset val="134"/>
      </rPr>
      <t>元</t>
    </r>
    <r>
      <rPr>
        <sz val="10"/>
        <rFont val="Times New Roman"/>
        <charset val="0"/>
      </rPr>
      <t>/</t>
    </r>
    <r>
      <rPr>
        <sz val="10"/>
        <rFont val="宋体"/>
        <charset val="134"/>
      </rPr>
      <t>㎡</t>
    </r>
    <r>
      <rPr>
        <sz val="10"/>
        <rFont val="Times New Roman"/>
        <charset val="0"/>
      </rPr>
      <t>)</t>
    </r>
  </si>
  <si>
    <r>
      <rPr>
        <sz val="10"/>
        <rFont val="宋体"/>
        <charset val="134"/>
      </rPr>
      <t>对应土地证号</t>
    </r>
  </si>
  <si>
    <r>
      <rPr>
        <sz val="10"/>
        <rFont val="宋体"/>
        <charset val="134"/>
      </rPr>
      <t>对应宗地名称</t>
    </r>
  </si>
  <si>
    <r>
      <rPr>
        <sz val="10"/>
        <rFont val="宋体"/>
        <charset val="134"/>
      </rPr>
      <t>宗地开发程度</t>
    </r>
  </si>
  <si>
    <r>
      <rPr>
        <sz val="10"/>
        <rFont val="宋体"/>
        <charset val="134"/>
      </rPr>
      <t>宗地位置</t>
    </r>
  </si>
  <si>
    <r>
      <rPr>
        <sz val="10"/>
        <rFont val="宋体"/>
        <charset val="134"/>
      </rPr>
      <t>宗地用途</t>
    </r>
  </si>
  <si>
    <r>
      <rPr>
        <sz val="10"/>
        <rFont val="宋体"/>
        <charset val="134"/>
      </rPr>
      <t>用地性质</t>
    </r>
  </si>
  <si>
    <r>
      <rPr>
        <sz val="10"/>
        <rFont val="宋体"/>
        <charset val="134"/>
      </rPr>
      <t>原值</t>
    </r>
  </si>
  <si>
    <r>
      <rPr>
        <sz val="10"/>
        <rFont val="宋体"/>
        <charset val="134"/>
      </rPr>
      <t>净值</t>
    </r>
  </si>
  <si>
    <r>
      <rPr>
        <sz val="10"/>
        <rFont val="宋体"/>
        <charset val="134"/>
      </rPr>
      <t>成新率</t>
    </r>
    <r>
      <rPr>
        <sz val="10"/>
        <rFont val="Times New Roman"/>
        <charset val="0"/>
      </rPr>
      <t>%</t>
    </r>
  </si>
  <si>
    <t>AM1</t>
  </si>
  <si>
    <t>AM2</t>
  </si>
  <si>
    <t>AM3</t>
  </si>
  <si>
    <t>AM4</t>
  </si>
  <si>
    <t>AM5</t>
  </si>
  <si>
    <t>AM6</t>
  </si>
  <si>
    <t>AM7</t>
  </si>
  <si>
    <t>AM8</t>
  </si>
  <si>
    <t>AM9</t>
  </si>
  <si>
    <t>AM10</t>
  </si>
  <si>
    <t>AM11</t>
  </si>
  <si>
    <t>AM12</t>
  </si>
  <si>
    <t>AM13</t>
  </si>
  <si>
    <t>AM14</t>
  </si>
  <si>
    <t>AM15</t>
  </si>
  <si>
    <t>AM16</t>
  </si>
  <si>
    <t>AM17</t>
  </si>
  <si>
    <t>投资性房地产－房屋合计</t>
  </si>
  <si>
    <t>投资性房地产－房屋净额</t>
  </si>
  <si>
    <t>投资性房地产——房屋评估明细表（采用公允价值模式计量）</t>
  </si>
  <si>
    <t>表4-7-2</t>
  </si>
  <si>
    <r>
      <rPr>
        <sz val="10"/>
        <rFont val="宋体"/>
        <charset val="134"/>
      </rPr>
      <t>原始入账价值</t>
    </r>
    <r>
      <rPr>
        <sz val="10"/>
        <rFont val="Times New Roman"/>
        <charset val="0"/>
      </rPr>
      <t xml:space="preserve"> 
</t>
    </r>
    <r>
      <rPr>
        <sz val="10"/>
        <rFont val="宋体"/>
        <charset val="134"/>
      </rPr>
      <t>（转入日公允价值）</t>
    </r>
  </si>
  <si>
    <t>AN1</t>
  </si>
  <si>
    <t>AN2</t>
  </si>
  <si>
    <t>AN3</t>
  </si>
  <si>
    <t>AN4</t>
  </si>
  <si>
    <t>AN5</t>
  </si>
  <si>
    <t>AN6</t>
  </si>
  <si>
    <t>AN7</t>
  </si>
  <si>
    <t>AN8</t>
  </si>
  <si>
    <t>AN9</t>
  </si>
  <si>
    <t>AN10</t>
  </si>
  <si>
    <t>AN11</t>
  </si>
  <si>
    <t>AN12</t>
  </si>
  <si>
    <t>AN13</t>
  </si>
  <si>
    <t>AN14</t>
  </si>
  <si>
    <t>AN15</t>
  </si>
  <si>
    <t>AN16</t>
  </si>
  <si>
    <t>AN17</t>
  </si>
  <si>
    <t>AN18</t>
  </si>
  <si>
    <t>AN19</t>
  </si>
  <si>
    <t>表4-7-3</t>
  </si>
  <si>
    <t>土地权证编号</t>
  </si>
  <si>
    <t>宗地名称</t>
  </si>
  <si>
    <t>来源（外购、自建、自用转入、存货转入等）</t>
  </si>
  <si>
    <t>是否空地</t>
  </si>
  <si>
    <t>土地位置</t>
  </si>
  <si>
    <t>用地性质</t>
  </si>
  <si>
    <t>准用年限</t>
  </si>
  <si>
    <t>开发程度</t>
  </si>
  <si>
    <r>
      <rPr>
        <sz val="10"/>
        <rFont val="宋体"/>
        <charset val="134"/>
      </rPr>
      <t>面积</t>
    </r>
    <r>
      <rPr>
        <sz val="10"/>
        <rFont val="Times New Roman"/>
        <charset val="0"/>
      </rPr>
      <t>(</t>
    </r>
    <r>
      <rPr>
        <sz val="10"/>
        <rFont val="宋体"/>
        <charset val="134"/>
      </rPr>
      <t>㎡</t>
    </r>
    <r>
      <rPr>
        <sz val="10"/>
        <rFont val="Times New Roman"/>
        <charset val="0"/>
      </rPr>
      <t>)</t>
    </r>
  </si>
  <si>
    <t>AP1</t>
  </si>
  <si>
    <t>AP2</t>
  </si>
  <si>
    <t>AP3</t>
  </si>
  <si>
    <t>AP4</t>
  </si>
  <si>
    <t>AP5</t>
  </si>
  <si>
    <t>AP6</t>
  </si>
  <si>
    <t>AP7</t>
  </si>
  <si>
    <t>AP8</t>
  </si>
  <si>
    <t>AP9</t>
  </si>
  <si>
    <t>AP10</t>
  </si>
  <si>
    <t>AP11</t>
  </si>
  <si>
    <t>AP12</t>
  </si>
  <si>
    <t>AP13</t>
  </si>
  <si>
    <t>AP14</t>
  </si>
  <si>
    <t>AP15</t>
  </si>
  <si>
    <t>AP16</t>
  </si>
  <si>
    <t>AP17</t>
  </si>
  <si>
    <t>AP18</t>
  </si>
  <si>
    <t>AP19</t>
  </si>
  <si>
    <t>AP20</t>
  </si>
  <si>
    <t>AP21</t>
  </si>
  <si>
    <t>AP22</t>
  </si>
  <si>
    <t>AP23</t>
  </si>
  <si>
    <t>投资性地产合计</t>
  </si>
  <si>
    <t>投资性地产净额</t>
  </si>
  <si>
    <t>投资性房地产——土地使用权评估明细表（采用公允价值模式计量）</t>
  </si>
  <si>
    <t>表4-7-4</t>
  </si>
  <si>
    <r>
      <rPr>
        <sz val="10"/>
        <rFont val="宋体"/>
        <charset val="134"/>
      </rPr>
      <t xml:space="preserve">面积
</t>
    </r>
    <r>
      <rPr>
        <sz val="10"/>
        <rFont val="Times New Roman"/>
        <charset val="0"/>
      </rPr>
      <t>(</t>
    </r>
    <r>
      <rPr>
        <sz val="10"/>
        <rFont val="宋体"/>
        <charset val="134"/>
      </rPr>
      <t>㎡</t>
    </r>
    <r>
      <rPr>
        <sz val="10"/>
        <rFont val="Times New Roman"/>
        <charset val="0"/>
      </rPr>
      <t>)</t>
    </r>
  </si>
  <si>
    <r>
      <rPr>
        <sz val="10"/>
        <rFont val="宋体"/>
        <charset val="134"/>
      </rPr>
      <t>原始入账价值
（转入日公允价值）</t>
    </r>
  </si>
  <si>
    <t>AQ1</t>
  </si>
  <si>
    <t>AQ2</t>
  </si>
  <si>
    <t>AQ3</t>
  </si>
  <si>
    <t>AQ4</t>
  </si>
  <si>
    <t>AQ5</t>
  </si>
  <si>
    <t>AQ6</t>
  </si>
  <si>
    <t>AQ7</t>
  </si>
  <si>
    <t>AQ8</t>
  </si>
  <si>
    <t>AQ9</t>
  </si>
  <si>
    <t>AQ10</t>
  </si>
  <si>
    <t>AQ11</t>
  </si>
  <si>
    <t>AQ12</t>
  </si>
  <si>
    <t>AQ13</t>
  </si>
  <si>
    <t>AQ14</t>
  </si>
  <si>
    <t>AQ15</t>
  </si>
  <si>
    <t>AQ16</t>
  </si>
  <si>
    <t>AQ17</t>
  </si>
  <si>
    <t>AQ18</t>
  </si>
  <si>
    <t>AQ19</t>
  </si>
  <si>
    <t>AQ20</t>
  </si>
  <si>
    <t>表4-8-1</t>
  </si>
  <si>
    <t>资产编号</t>
  </si>
  <si>
    <r>
      <rPr>
        <sz val="10"/>
        <rFont val="宋体"/>
        <charset val="134"/>
      </rPr>
      <t>宗地编号</t>
    </r>
  </si>
  <si>
    <r>
      <rPr>
        <sz val="10"/>
        <rFont val="宋体"/>
        <charset val="134"/>
      </rPr>
      <t>所占宗地情况</t>
    </r>
  </si>
  <si>
    <t>房产证号</t>
  </si>
  <si>
    <t>房产证载权利人</t>
  </si>
  <si>
    <t>建筑物名称</t>
  </si>
  <si>
    <t>檐高(米)</t>
  </si>
  <si>
    <t>层数</t>
  </si>
  <si>
    <r>
      <rPr>
        <sz val="10"/>
        <rFont val="宋体"/>
        <charset val="134"/>
      </rPr>
      <t>层高</t>
    </r>
  </si>
  <si>
    <r>
      <rPr>
        <sz val="10"/>
        <rFont val="宋体"/>
        <charset val="134"/>
      </rPr>
      <t>资产状况</t>
    </r>
  </si>
  <si>
    <r>
      <rPr>
        <sz val="10"/>
        <rFont val="宋体"/>
        <charset val="134"/>
      </rPr>
      <t xml:space="preserve">建筑面积
</t>
    </r>
    <r>
      <rPr>
        <sz val="10"/>
        <rFont val="Times New Roman"/>
        <charset val="0"/>
      </rPr>
      <t>(</t>
    </r>
    <r>
      <rPr>
        <sz val="10"/>
        <rFont val="宋体"/>
        <charset val="134"/>
      </rPr>
      <t>㎡</t>
    </r>
    <r>
      <rPr>
        <sz val="10"/>
        <rFont val="Times New Roman"/>
        <charset val="0"/>
      </rPr>
      <t>)</t>
    </r>
  </si>
  <si>
    <t>建成
年月</t>
  </si>
  <si>
    <t>折旧年限</t>
  </si>
  <si>
    <r>
      <rPr>
        <sz val="10"/>
        <rFont val="宋体"/>
        <charset val="134"/>
      </rPr>
      <t>宗地面积</t>
    </r>
  </si>
  <si>
    <r>
      <rPr>
        <sz val="10"/>
        <rFont val="宋体"/>
        <charset val="134"/>
      </rPr>
      <t>宗地性质</t>
    </r>
  </si>
  <si>
    <t>AR1</t>
  </si>
  <si>
    <t>AR2</t>
  </si>
  <si>
    <t>AR3</t>
  </si>
  <si>
    <t>AR4</t>
  </si>
  <si>
    <t>AR5</t>
  </si>
  <si>
    <t>AR6</t>
  </si>
  <si>
    <t>AR7</t>
  </si>
  <si>
    <t>AR8</t>
  </si>
  <si>
    <t>AR9</t>
  </si>
  <si>
    <t>AR10</t>
  </si>
  <si>
    <t>AR11</t>
  </si>
  <si>
    <t>AR12</t>
  </si>
  <si>
    <t>AR13</t>
  </si>
  <si>
    <t>AR14</t>
  </si>
  <si>
    <t>AR15</t>
  </si>
  <si>
    <t>AR16</t>
  </si>
  <si>
    <t>AR17</t>
  </si>
  <si>
    <t>房屋建筑物合计</t>
  </si>
  <si>
    <t>减：房屋建筑物减值准备</t>
  </si>
  <si>
    <t>房屋建筑物净额</t>
  </si>
  <si>
    <t>表4-8-2</t>
  </si>
  <si>
    <t xml:space="preserve"> 名称</t>
  </si>
  <si>
    <r>
      <rPr>
        <sz val="10"/>
        <rFont val="宋体"/>
        <charset val="134"/>
      </rPr>
      <t>材质或结构</t>
    </r>
  </si>
  <si>
    <t>规格尺寸</t>
  </si>
  <si>
    <t>建成年月</t>
  </si>
  <si>
    <t>AS1</t>
  </si>
  <si>
    <t>AS2</t>
  </si>
  <si>
    <t>AS3</t>
  </si>
  <si>
    <t>AS4</t>
  </si>
  <si>
    <t>AS5</t>
  </si>
  <si>
    <t>AS6</t>
  </si>
  <si>
    <t>AS7</t>
  </si>
  <si>
    <t>AS8</t>
  </si>
  <si>
    <t>AS9</t>
  </si>
  <si>
    <t>AS10</t>
  </si>
  <si>
    <t>AS11</t>
  </si>
  <si>
    <t>AS12</t>
  </si>
  <si>
    <t>AS13</t>
  </si>
  <si>
    <t>AS14</t>
  </si>
  <si>
    <t>AS15</t>
  </si>
  <si>
    <t>AS16</t>
  </si>
  <si>
    <t>AS17</t>
  </si>
  <si>
    <t>构筑物合计</t>
  </si>
  <si>
    <t>减：构筑物及其他辅助设施减值准备</t>
  </si>
  <si>
    <t>构筑物净额</t>
  </si>
  <si>
    <t>表4-8-3</t>
  </si>
  <si>
    <t>起讫地址</t>
  </si>
  <si>
    <t>长度
(m)</t>
  </si>
  <si>
    <t>漕深
(m)</t>
  </si>
  <si>
    <t>沟宽*沟厚(mm*mm)
管径*壁厚(mm*mm)</t>
  </si>
  <si>
    <t>材质</t>
  </si>
  <si>
    <t>绝缘方式</t>
  </si>
  <si>
    <r>
      <rPr>
        <sz val="10"/>
        <rFont val="宋体"/>
        <charset val="134"/>
      </rPr>
      <t>资产状态</t>
    </r>
  </si>
  <si>
    <t>AT1</t>
  </si>
  <si>
    <t>AT2</t>
  </si>
  <si>
    <t>AT3</t>
  </si>
  <si>
    <t>AT4</t>
  </si>
  <si>
    <t>AT5</t>
  </si>
  <si>
    <t>AT6</t>
  </si>
  <si>
    <t>AT7</t>
  </si>
  <si>
    <t>AT8</t>
  </si>
  <si>
    <t>AT9</t>
  </si>
  <si>
    <t>AT10</t>
  </si>
  <si>
    <t>AT11</t>
  </si>
  <si>
    <t>AT12</t>
  </si>
  <si>
    <t>AT13</t>
  </si>
  <si>
    <t>AT14</t>
  </si>
  <si>
    <t>AT15</t>
  </si>
  <si>
    <t>AT16</t>
  </si>
  <si>
    <t>AT17</t>
  </si>
  <si>
    <t>管道沟槽合计</t>
  </si>
  <si>
    <t>减：管道和沟槽减值准备</t>
  </si>
  <si>
    <t>管道沟槽净额</t>
  </si>
  <si>
    <t>表4-8-4</t>
  </si>
  <si>
    <t>井巷工程名称</t>
  </si>
  <si>
    <t>岩石硬度系数</t>
  </si>
  <si>
    <t>支护</t>
  </si>
  <si>
    <r>
      <rPr>
        <sz val="10"/>
        <rFont val="Times New Roman"/>
        <charset val="0"/>
      </rPr>
      <t xml:space="preserve">锚杆长度
</t>
    </r>
    <r>
      <rPr>
        <sz val="10"/>
        <rFont val="Times New Roman"/>
        <charset val="0"/>
      </rPr>
      <t>(M)</t>
    </r>
  </si>
  <si>
    <r>
      <rPr>
        <sz val="10"/>
        <rFont val="Times New Roman"/>
        <charset val="0"/>
      </rPr>
      <t>锚杆数量
（根</t>
    </r>
    <r>
      <rPr>
        <sz val="10"/>
        <rFont val="Times New Roman"/>
        <charset val="0"/>
      </rPr>
      <t>/M</t>
    </r>
    <r>
      <rPr>
        <sz val="10"/>
        <rFont val="Times New Roman"/>
        <charset val="0"/>
      </rPr>
      <t>）</t>
    </r>
  </si>
  <si>
    <r>
      <rPr>
        <sz val="10"/>
        <rFont val="Times New Roman"/>
        <charset val="0"/>
      </rPr>
      <t xml:space="preserve">轨型
</t>
    </r>
    <r>
      <rPr>
        <sz val="10"/>
        <rFont val="Times New Roman"/>
        <charset val="0"/>
      </rPr>
      <t>(KG/M)</t>
    </r>
  </si>
  <si>
    <r>
      <rPr>
        <sz val="10"/>
        <rFont val="Times New Roman"/>
        <charset val="0"/>
      </rPr>
      <t xml:space="preserve">轨距
</t>
    </r>
    <r>
      <rPr>
        <sz val="10"/>
        <rFont val="Times New Roman"/>
        <charset val="0"/>
      </rPr>
      <t>(MM)</t>
    </r>
  </si>
  <si>
    <t>轨枕</t>
  </si>
  <si>
    <r>
      <rPr>
        <sz val="10"/>
        <rFont val="Times New Roman"/>
        <charset val="0"/>
      </rPr>
      <t xml:space="preserve">支护厚度
</t>
    </r>
    <r>
      <rPr>
        <sz val="10"/>
        <rFont val="Times New Roman"/>
        <charset val="0"/>
      </rPr>
      <t>(mm)</t>
    </r>
  </si>
  <si>
    <r>
      <rPr>
        <sz val="10"/>
        <rFont val="宋体"/>
        <charset val="134"/>
      </rPr>
      <t xml:space="preserve">掘进断面
</t>
    </r>
    <r>
      <rPr>
        <sz val="10"/>
        <rFont val="Times New Roman"/>
        <charset val="0"/>
      </rPr>
      <t>(</t>
    </r>
    <r>
      <rPr>
        <sz val="10"/>
        <rFont val="宋体"/>
        <charset val="134"/>
      </rPr>
      <t>㎡</t>
    </r>
    <r>
      <rPr>
        <sz val="10"/>
        <rFont val="Times New Roman"/>
        <charset val="0"/>
      </rPr>
      <t>)</t>
    </r>
  </si>
  <si>
    <t>巷道倾角</t>
  </si>
  <si>
    <r>
      <rPr>
        <sz val="10"/>
        <rFont val="Times New Roman"/>
        <charset val="0"/>
      </rPr>
      <t xml:space="preserve">巷道长度
</t>
    </r>
    <r>
      <rPr>
        <sz val="10"/>
        <rFont val="Times New Roman"/>
        <charset val="0"/>
      </rPr>
      <t>(M)</t>
    </r>
  </si>
  <si>
    <r>
      <rPr>
        <sz val="10"/>
        <rFont val="宋体"/>
        <charset val="134"/>
      </rPr>
      <t xml:space="preserve">硐室体积
</t>
    </r>
    <r>
      <rPr>
        <sz val="10"/>
        <rFont val="Times New Roman"/>
        <charset val="0"/>
      </rPr>
      <t>(m³)</t>
    </r>
  </si>
  <si>
    <r>
      <rPr>
        <sz val="10"/>
        <rFont val="宋体"/>
        <charset val="134"/>
      </rPr>
      <t>竣工年月</t>
    </r>
  </si>
  <si>
    <t>尚可使用年限</t>
  </si>
  <si>
    <t>方式</t>
  </si>
  <si>
    <t>AU1</t>
  </si>
  <si>
    <t>AU2</t>
  </si>
  <si>
    <t>AU3</t>
  </si>
  <si>
    <t>AU4</t>
  </si>
  <si>
    <t>AU5</t>
  </si>
  <si>
    <t>AU6</t>
  </si>
  <si>
    <t>AU7</t>
  </si>
  <si>
    <t>AU8</t>
  </si>
  <si>
    <t>AU9</t>
  </si>
  <si>
    <t>AU10</t>
  </si>
  <si>
    <t>AU11</t>
  </si>
  <si>
    <t>AU12</t>
  </si>
  <si>
    <t>AU13</t>
  </si>
  <si>
    <t>AU14</t>
  </si>
  <si>
    <t>AU15</t>
  </si>
  <si>
    <t>AU16</t>
  </si>
  <si>
    <t>AU17</t>
  </si>
  <si>
    <t>井巷工程合计</t>
  </si>
  <si>
    <t>减：井巷工程减值准备</t>
  </si>
  <si>
    <t>处置资产明细表</t>
  </si>
  <si>
    <t>设备名称</t>
  </si>
  <si>
    <t>设备材质</t>
  </si>
  <si>
    <t>存放地</t>
  </si>
  <si>
    <t>高架原油罐</t>
  </si>
  <si>
    <r>
      <t>50</t>
    </r>
    <r>
      <rPr>
        <sz val="8"/>
        <color indexed="8"/>
        <rFont val="宋体"/>
        <charset val="0"/>
      </rPr>
      <t>方</t>
    </r>
  </si>
  <si>
    <t>钢</t>
  </si>
  <si>
    <t>报废，已拆除</t>
  </si>
  <si>
    <t>个</t>
  </si>
  <si>
    <t>分气包</t>
  </si>
  <si>
    <t>1.6MP</t>
  </si>
  <si>
    <t>游梁式抽油机</t>
  </si>
  <si>
    <t>CYJ3-1.5-9HB</t>
  </si>
  <si>
    <t>台</t>
  </si>
  <si>
    <t>发电电焊机</t>
  </si>
  <si>
    <t>HW310280A</t>
  </si>
  <si>
    <t>钢、铜线圈</t>
  </si>
  <si>
    <t>手工直流弧焊机</t>
  </si>
  <si>
    <r>
      <t>额定输入功率</t>
    </r>
    <r>
      <rPr>
        <sz val="8"/>
        <color rgb="FF000000"/>
        <rFont val="Times New Roman"/>
        <charset val="0"/>
      </rPr>
      <t>17KW</t>
    </r>
    <r>
      <rPr>
        <sz val="8"/>
        <color rgb="FF000000"/>
        <rFont val="宋体"/>
        <charset val="0"/>
      </rPr>
      <t>电流调节范围</t>
    </r>
  </si>
  <si>
    <t>移动防爆检修动力箱</t>
  </si>
  <si>
    <t>BXX52-4KX</t>
  </si>
  <si>
    <t>钢、电器元件</t>
  </si>
  <si>
    <t>抽油机</t>
  </si>
  <si>
    <t>CYJ10-27-48B CYJ4-1.8-9(H)PF</t>
  </si>
  <si>
    <t>便携式电动管道坡口机</t>
  </si>
  <si>
    <r>
      <t>PKN-160D-2</t>
    </r>
    <r>
      <rPr>
        <sz val="8"/>
        <color indexed="8"/>
        <rFont val="宋体"/>
        <charset val="0"/>
      </rPr>
      <t>型</t>
    </r>
  </si>
  <si>
    <t>切管套丝机</t>
  </si>
  <si>
    <r>
      <t>Z1T-HX-50</t>
    </r>
    <r>
      <rPr>
        <sz val="8"/>
        <color indexed="8"/>
        <rFont val="宋体"/>
        <charset val="0"/>
      </rPr>
      <t>　加工范围：</t>
    </r>
    <r>
      <rPr>
        <sz val="8"/>
        <color indexed="8"/>
        <rFont val="Times New Roman"/>
        <charset val="0"/>
      </rPr>
      <t>1/2</t>
    </r>
  </si>
  <si>
    <t>消防专用烘干室</t>
  </si>
  <si>
    <t>HC-10</t>
  </si>
  <si>
    <t>车库自动门</t>
  </si>
  <si>
    <r>
      <t>车库</t>
    </r>
    <r>
      <rPr>
        <sz val="8"/>
        <color indexed="8"/>
        <rFont val="Times New Roman"/>
        <charset val="0"/>
      </rPr>
      <t>36000*4200mmDZSM1</t>
    </r>
  </si>
  <si>
    <t>不锈钢</t>
  </si>
  <si>
    <t>自动门</t>
  </si>
  <si>
    <r>
      <t>消防车库</t>
    </r>
    <r>
      <rPr>
        <sz val="8"/>
        <color indexed="8"/>
        <rFont val="Times New Roman"/>
        <charset val="0"/>
      </rPr>
      <t>3.9*3.3mm</t>
    </r>
  </si>
  <si>
    <t>体育馆专用投光灯</t>
  </si>
  <si>
    <t>GE-400W</t>
  </si>
  <si>
    <r>
      <t>塔西南勘探</t>
    </r>
    <r>
      <rPr>
        <sz val="8"/>
        <color indexed="8"/>
        <rFont val="Times New Roman"/>
        <charset val="0"/>
      </rPr>
      <t>\</t>
    </r>
    <r>
      <rPr>
        <sz val="8"/>
        <color indexed="8"/>
        <rFont val="宋体"/>
        <charset val="0"/>
      </rPr>
      <t>油气生产服务部</t>
    </r>
    <r>
      <rPr>
        <sz val="8"/>
        <color indexed="8"/>
        <rFont val="Times New Roman"/>
        <charset val="0"/>
      </rPr>
      <t>\</t>
    </r>
    <r>
      <rPr>
        <sz val="8"/>
        <color indexed="8"/>
        <rFont val="宋体"/>
        <charset val="0"/>
      </rPr>
      <t>信息通讯项目部</t>
    </r>
  </si>
  <si>
    <t>GE-1000W</t>
  </si>
  <si>
    <t>吸尘器</t>
  </si>
  <si>
    <r>
      <t>DC343000W</t>
    </r>
    <r>
      <rPr>
        <sz val="8"/>
        <color indexed="8"/>
        <rFont val="宋体"/>
        <charset val="0"/>
      </rPr>
      <t>戴森</t>
    </r>
  </si>
  <si>
    <t>修剪机</t>
  </si>
  <si>
    <r>
      <t>草坪</t>
    </r>
    <r>
      <rPr>
        <sz val="8"/>
        <color indexed="8"/>
        <rFont val="Times New Roman"/>
        <charset val="0"/>
      </rPr>
      <t>HRJ216K2-TDDHH</t>
    </r>
    <r>
      <rPr>
        <sz val="8"/>
        <color indexed="8"/>
        <rFont val="宋体"/>
        <charset val="0"/>
      </rPr>
      <t>本田</t>
    </r>
  </si>
  <si>
    <t>体育馆专用悬挂灯</t>
  </si>
  <si>
    <t>油锯</t>
  </si>
  <si>
    <r>
      <t>园艺用锯</t>
    </r>
    <r>
      <rPr>
        <sz val="8"/>
        <color indexed="8"/>
        <rFont val="Times New Roman"/>
        <charset val="0"/>
      </rPr>
      <t>2650~3850mm</t>
    </r>
    <r>
      <rPr>
        <sz val="8"/>
        <color indexed="8"/>
        <rFont val="宋体"/>
        <charset val="0"/>
      </rPr>
      <t>斯蒂尔</t>
    </r>
    <r>
      <rPr>
        <sz val="8"/>
        <color indexed="8"/>
        <rFont val="Times New Roman"/>
        <charset val="0"/>
      </rPr>
      <t>HT75</t>
    </r>
  </si>
  <si>
    <t>可燃气检测仪</t>
  </si>
  <si>
    <t>GasAlertMaxXT</t>
  </si>
  <si>
    <t>轴承加热器</t>
  </si>
  <si>
    <t>DM-10</t>
  </si>
  <si>
    <t>光猫</t>
  </si>
  <si>
    <t>HG8245H</t>
  </si>
  <si>
    <t>光纤猫</t>
  </si>
  <si>
    <r>
      <t>HG8247GPON</t>
    </r>
    <r>
      <rPr>
        <sz val="8"/>
        <color indexed="8"/>
        <rFont val="宋体"/>
        <charset val="0"/>
      </rPr>
      <t>终端</t>
    </r>
    <r>
      <rPr>
        <sz val="8"/>
        <color indexed="8"/>
        <rFont val="Times New Roman"/>
        <charset val="0"/>
      </rPr>
      <t>-H428</t>
    </r>
  </si>
  <si>
    <r>
      <t>500MA X</t>
    </r>
    <r>
      <rPr>
        <sz val="8"/>
        <color indexed="8"/>
        <rFont val="宋体"/>
        <charset val="0"/>
      </rPr>
      <t>光机</t>
    </r>
  </si>
  <si>
    <t>TH-600</t>
  </si>
  <si>
    <r>
      <t>钼靶乳腺</t>
    </r>
    <r>
      <rPr>
        <sz val="8"/>
        <color indexed="8"/>
        <rFont val="Times New Roman"/>
        <charset val="0"/>
      </rPr>
      <t>X</t>
    </r>
    <r>
      <rPr>
        <sz val="8"/>
        <color indexed="8"/>
        <rFont val="宋体"/>
        <charset val="0"/>
      </rPr>
      <t>光机</t>
    </r>
  </si>
  <si>
    <t>ALPHART</t>
  </si>
  <si>
    <t>全自动血细胞分析仪</t>
  </si>
  <si>
    <t>5diff</t>
  </si>
  <si>
    <t>糖尿病检测治疗仪</t>
  </si>
  <si>
    <r>
      <t>雷呈</t>
    </r>
    <r>
      <rPr>
        <sz val="8"/>
        <color indexed="8"/>
        <rFont val="Times New Roman"/>
        <charset val="0"/>
      </rPr>
      <t>7A-DGMS</t>
    </r>
  </si>
  <si>
    <t>调音台</t>
  </si>
  <si>
    <r>
      <t>雅马哈</t>
    </r>
    <r>
      <rPr>
        <sz val="8"/>
        <color indexed="8"/>
        <rFont val="Times New Roman"/>
        <charset val="0"/>
      </rPr>
      <t>MG124CX</t>
    </r>
  </si>
  <si>
    <r>
      <rPr>
        <sz val="18"/>
        <rFont val="黑体"/>
        <charset val="134"/>
      </rPr>
      <t>固定资产</t>
    </r>
    <r>
      <rPr>
        <sz val="18"/>
        <rFont val="Times New Roman"/>
        <charset val="0"/>
      </rPr>
      <t>—</t>
    </r>
    <r>
      <rPr>
        <sz val="18"/>
        <rFont val="黑体"/>
        <charset val="134"/>
      </rPr>
      <t>车辆评估明细表</t>
    </r>
  </si>
  <si>
    <t>表4-8-6</t>
  </si>
  <si>
    <t>车辆牌号</t>
  </si>
  <si>
    <t>行驶证载权利人</t>
  </si>
  <si>
    <t>车辆名称</t>
  </si>
  <si>
    <t>生产厂家</t>
  </si>
  <si>
    <t>购置日期</t>
  </si>
  <si>
    <t>所属部门</t>
  </si>
  <si>
    <r>
      <rPr>
        <sz val="10"/>
        <rFont val="Times New Roman"/>
        <charset val="0"/>
      </rPr>
      <t xml:space="preserve">已行驶里程
</t>
    </r>
    <r>
      <rPr>
        <sz val="10"/>
        <rFont val="Times New Roman"/>
        <charset val="0"/>
      </rPr>
      <t>(</t>
    </r>
    <r>
      <rPr>
        <sz val="10"/>
        <rFont val="Times New Roman"/>
        <charset val="0"/>
      </rPr>
      <t>公里</t>
    </r>
    <r>
      <rPr>
        <sz val="10"/>
        <rFont val="Times New Roman"/>
        <charset val="0"/>
      </rPr>
      <t>)</t>
    </r>
  </si>
  <si>
    <t>AW1</t>
  </si>
  <si>
    <t>AW2</t>
  </si>
  <si>
    <t>AW3</t>
  </si>
  <si>
    <t>AW4</t>
  </si>
  <si>
    <t>AW5</t>
  </si>
  <si>
    <t>AW6</t>
  </si>
  <si>
    <t>AW7</t>
  </si>
  <si>
    <t>AW8</t>
  </si>
  <si>
    <t>AW9</t>
  </si>
  <si>
    <t>AW10</t>
  </si>
  <si>
    <t>AW11</t>
  </si>
  <si>
    <t>AW12</t>
  </si>
  <si>
    <t>AW13</t>
  </si>
  <si>
    <t>AW14</t>
  </si>
  <si>
    <t>AW15</t>
  </si>
  <si>
    <t>AW16</t>
  </si>
  <si>
    <t>AW17</t>
  </si>
  <si>
    <t>车辆合计</t>
  </si>
  <si>
    <t>减：车辆减值准备</t>
  </si>
  <si>
    <t>车辆净额</t>
  </si>
  <si>
    <t>固定资产—土地评估明细表</t>
  </si>
  <si>
    <t>表4-8-8</t>
  </si>
  <si>
    <t>证载权利人</t>
  </si>
  <si>
    <t>终止日期</t>
  </si>
  <si>
    <t>AY1</t>
  </si>
  <si>
    <t>AY2</t>
  </si>
  <si>
    <t>AY3</t>
  </si>
  <si>
    <t>AY4</t>
  </si>
  <si>
    <t>AY5</t>
  </si>
  <si>
    <t>AY6</t>
  </si>
  <si>
    <t>AY7</t>
  </si>
  <si>
    <t>AY8</t>
  </si>
  <si>
    <t>AY9</t>
  </si>
  <si>
    <t>AY10</t>
  </si>
  <si>
    <t>AY11</t>
  </si>
  <si>
    <t>AY12</t>
  </si>
  <si>
    <t>AY13</t>
  </si>
  <si>
    <t>AY14</t>
  </si>
  <si>
    <t>AY15</t>
  </si>
  <si>
    <t>AY16</t>
  </si>
  <si>
    <t>AY17</t>
  </si>
  <si>
    <t>AY18</t>
  </si>
  <si>
    <t>AY19</t>
  </si>
  <si>
    <t>合    计</t>
  </si>
  <si>
    <t>固定资产--船舶清查评估明细表</t>
  </si>
  <si>
    <r>
      <rPr>
        <sz val="10"/>
        <rFont val="宋体"/>
        <charset val="134"/>
      </rPr>
      <t>表</t>
    </r>
    <r>
      <rPr>
        <sz val="10"/>
        <rFont val="Times New Roman"/>
        <charset val="0"/>
      </rPr>
      <t>4-8-9</t>
    </r>
  </si>
  <si>
    <r>
      <rPr>
        <sz val="10"/>
        <rFont val="宋体"/>
        <charset val="134"/>
      </rPr>
      <t>船舶编号</t>
    </r>
  </si>
  <si>
    <r>
      <rPr>
        <sz val="10"/>
        <rFont val="宋体"/>
        <charset val="134"/>
      </rPr>
      <t>船舶名称</t>
    </r>
  </si>
  <si>
    <r>
      <rPr>
        <sz val="10"/>
        <rFont val="宋体"/>
        <charset val="134"/>
      </rPr>
      <t>船舶类型</t>
    </r>
  </si>
  <si>
    <r>
      <rPr>
        <sz val="10"/>
        <rFont val="宋体"/>
        <charset val="134"/>
      </rPr>
      <t>建造厂家</t>
    </r>
  </si>
  <si>
    <r>
      <rPr>
        <sz val="10"/>
        <rFont val="宋体"/>
        <charset val="134"/>
      </rPr>
      <t>已行驶海里</t>
    </r>
  </si>
  <si>
    <r>
      <rPr>
        <sz val="10"/>
        <rFont val="宋体"/>
        <charset val="134"/>
      </rPr>
      <t>额定功率</t>
    </r>
  </si>
  <si>
    <r>
      <rPr>
        <sz val="10"/>
        <rFont val="宋体"/>
        <charset val="134"/>
      </rPr>
      <t>额定载重</t>
    </r>
    <r>
      <rPr>
        <sz val="10"/>
        <rFont val="Times New Roman"/>
        <charset val="0"/>
      </rPr>
      <t>(</t>
    </r>
    <r>
      <rPr>
        <sz val="10"/>
        <rFont val="宋体"/>
        <charset val="134"/>
      </rPr>
      <t>客</t>
    </r>
    <r>
      <rPr>
        <sz val="10"/>
        <rFont val="Times New Roman"/>
        <charset val="0"/>
      </rPr>
      <t>)</t>
    </r>
    <r>
      <rPr>
        <sz val="10"/>
        <rFont val="宋体"/>
        <charset val="134"/>
      </rPr>
      <t>量</t>
    </r>
  </si>
  <si>
    <r>
      <rPr>
        <sz val="10"/>
        <rFont val="宋体"/>
        <charset val="134"/>
      </rPr>
      <t>满载排水量</t>
    </r>
    <r>
      <rPr>
        <sz val="10"/>
        <rFont val="Times New Roman"/>
        <charset val="0"/>
      </rPr>
      <t>(t)</t>
    </r>
  </si>
  <si>
    <r>
      <rPr>
        <sz val="10"/>
        <rFont val="宋体"/>
        <charset val="134"/>
      </rPr>
      <t>空载排水量</t>
    </r>
    <r>
      <rPr>
        <sz val="10"/>
        <rFont val="Times New Roman"/>
        <charset val="0"/>
      </rPr>
      <t>(t)</t>
    </r>
  </si>
  <si>
    <r>
      <rPr>
        <sz val="10"/>
        <rFont val="宋体"/>
        <charset val="134"/>
      </rPr>
      <t>满载吃水</t>
    </r>
    <r>
      <rPr>
        <sz val="10"/>
        <rFont val="Times New Roman"/>
        <charset val="0"/>
      </rPr>
      <t>(m)</t>
    </r>
  </si>
  <si>
    <r>
      <rPr>
        <sz val="10"/>
        <rFont val="宋体"/>
        <charset val="134"/>
      </rPr>
      <t>空载吃水</t>
    </r>
    <r>
      <rPr>
        <sz val="10"/>
        <rFont val="Times New Roman"/>
        <charset val="0"/>
      </rPr>
      <t>(m)</t>
    </r>
  </si>
  <si>
    <r>
      <rPr>
        <sz val="10"/>
        <rFont val="宋体"/>
        <charset val="134"/>
      </rPr>
      <t>空船重量</t>
    </r>
    <r>
      <rPr>
        <sz val="10"/>
        <rFont val="Times New Roman"/>
        <charset val="0"/>
      </rPr>
      <t>(t)</t>
    </r>
  </si>
  <si>
    <r>
      <rPr>
        <sz val="10"/>
        <rFont val="宋体"/>
        <charset val="134"/>
      </rPr>
      <t>定员</t>
    </r>
    <r>
      <rPr>
        <sz val="10"/>
        <rFont val="Times New Roman"/>
        <charset val="0"/>
      </rPr>
      <t>(</t>
    </r>
    <r>
      <rPr>
        <sz val="10"/>
        <rFont val="宋体"/>
        <charset val="134"/>
      </rPr>
      <t>人</t>
    </r>
    <r>
      <rPr>
        <sz val="10"/>
        <rFont val="Times New Roman"/>
        <charset val="0"/>
      </rPr>
      <t>)</t>
    </r>
  </si>
  <si>
    <r>
      <rPr>
        <sz val="10"/>
        <rFont val="宋体"/>
        <charset val="134"/>
      </rPr>
      <t>航速</t>
    </r>
    <r>
      <rPr>
        <sz val="10"/>
        <rFont val="Times New Roman"/>
        <charset val="0"/>
      </rPr>
      <t>(</t>
    </r>
    <r>
      <rPr>
        <sz val="10"/>
        <rFont val="宋体"/>
        <charset val="134"/>
      </rPr>
      <t>节</t>
    </r>
    <r>
      <rPr>
        <sz val="10"/>
        <rFont val="Times New Roman"/>
        <charset val="0"/>
      </rPr>
      <t>)</t>
    </r>
  </si>
  <si>
    <r>
      <rPr>
        <sz val="10"/>
        <rFont val="宋体"/>
        <charset val="134"/>
      </rPr>
      <t>航区</t>
    </r>
  </si>
  <si>
    <r>
      <rPr>
        <sz val="10"/>
        <rFont val="宋体"/>
        <charset val="134"/>
      </rPr>
      <t>船级社</t>
    </r>
  </si>
  <si>
    <r>
      <rPr>
        <sz val="10"/>
        <rFont val="宋体"/>
        <charset val="134"/>
      </rPr>
      <t>总吨位</t>
    </r>
  </si>
  <si>
    <r>
      <rPr>
        <sz val="10"/>
        <rFont val="宋体"/>
        <charset val="134"/>
      </rPr>
      <t>净吨位</t>
    </r>
  </si>
  <si>
    <r>
      <rPr>
        <sz val="10"/>
        <rFont val="宋体"/>
        <charset val="134"/>
      </rPr>
      <t>货舱涂层</t>
    </r>
  </si>
  <si>
    <r>
      <rPr>
        <sz val="10"/>
        <rFont val="宋体"/>
        <charset val="134"/>
      </rPr>
      <t>船舶主尺度</t>
    </r>
  </si>
  <si>
    <r>
      <rPr>
        <sz val="10"/>
        <rFont val="宋体"/>
        <charset val="134"/>
      </rPr>
      <t>最近一次船检情况</t>
    </r>
  </si>
  <si>
    <r>
      <rPr>
        <sz val="10"/>
        <rFont val="宋体"/>
        <charset val="134"/>
      </rPr>
      <t>主机</t>
    </r>
  </si>
  <si>
    <r>
      <rPr>
        <sz val="10"/>
        <rFont val="宋体"/>
        <charset val="134"/>
      </rPr>
      <t>发电机</t>
    </r>
  </si>
  <si>
    <r>
      <rPr>
        <sz val="10"/>
        <rFont val="宋体"/>
        <charset val="134"/>
      </rPr>
      <t>购置日期</t>
    </r>
  </si>
  <si>
    <r>
      <rPr>
        <sz val="10"/>
        <rFont val="宋体"/>
        <charset val="134"/>
      </rPr>
      <t>启用日期</t>
    </r>
  </si>
  <si>
    <r>
      <rPr>
        <sz val="10"/>
        <rFont val="宋体"/>
        <charset val="134"/>
      </rPr>
      <t>建造完成日期</t>
    </r>
  </si>
  <si>
    <r>
      <rPr>
        <sz val="10"/>
        <rFont val="宋体"/>
        <charset val="134"/>
      </rPr>
      <t>合同价</t>
    </r>
    <r>
      <rPr>
        <sz val="10"/>
        <rFont val="Times New Roman"/>
        <charset val="0"/>
      </rPr>
      <t>(</t>
    </r>
    <r>
      <rPr>
        <sz val="10"/>
        <rFont val="宋体"/>
        <charset val="134"/>
      </rPr>
      <t>美元或人民币</t>
    </r>
    <r>
      <rPr>
        <sz val="10"/>
        <rFont val="Times New Roman"/>
        <charset val="0"/>
      </rPr>
      <t>)</t>
    </r>
  </si>
  <si>
    <r>
      <rPr>
        <sz val="10"/>
        <rFont val="宋体"/>
        <charset val="134"/>
      </rPr>
      <t>船长</t>
    </r>
  </si>
  <si>
    <r>
      <rPr>
        <sz val="10"/>
        <rFont val="宋体"/>
        <charset val="134"/>
      </rPr>
      <t>型宽</t>
    </r>
  </si>
  <si>
    <r>
      <rPr>
        <sz val="10"/>
        <rFont val="宋体"/>
        <charset val="134"/>
      </rPr>
      <t>型深</t>
    </r>
  </si>
  <si>
    <r>
      <rPr>
        <sz val="10"/>
        <rFont val="宋体"/>
        <charset val="134"/>
      </rPr>
      <t>船体</t>
    </r>
  </si>
  <si>
    <r>
      <rPr>
        <sz val="10"/>
        <rFont val="宋体"/>
        <charset val="134"/>
      </rPr>
      <t>轮机</t>
    </r>
  </si>
  <si>
    <r>
      <rPr>
        <sz val="10"/>
        <rFont val="宋体"/>
        <charset val="134"/>
      </rPr>
      <t>舾装</t>
    </r>
  </si>
  <si>
    <r>
      <rPr>
        <sz val="10"/>
        <rFont val="宋体"/>
        <charset val="134"/>
      </rPr>
      <t>电气</t>
    </r>
  </si>
  <si>
    <r>
      <rPr>
        <sz val="10"/>
        <rFont val="宋体"/>
        <charset val="134"/>
      </rPr>
      <t>生产厂商、型号、功率、转速</t>
    </r>
  </si>
  <si>
    <r>
      <rPr>
        <sz val="10"/>
        <rFont val="宋体"/>
        <charset val="134"/>
      </rPr>
      <t>原动机生产厂商、型号、功率、转速</t>
    </r>
  </si>
  <si>
    <r>
      <rPr>
        <sz val="10"/>
        <rFont val="宋体"/>
        <charset val="134"/>
      </rPr>
      <t>主发电机功率</t>
    </r>
    <r>
      <rPr>
        <sz val="10"/>
        <rFont val="Times New Roman"/>
        <charset val="0"/>
      </rPr>
      <t>(KW)</t>
    </r>
  </si>
  <si>
    <r>
      <rPr>
        <sz val="10"/>
        <rFont val="宋体"/>
        <charset val="134"/>
      </rPr>
      <t>美元</t>
    </r>
    <r>
      <rPr>
        <sz val="10"/>
        <rFont val="Times New Roman"/>
        <charset val="0"/>
      </rPr>
      <t>($)</t>
    </r>
  </si>
  <si>
    <r>
      <rPr>
        <sz val="10"/>
        <rFont val="宋体"/>
        <charset val="134"/>
      </rPr>
      <t>人民币</t>
    </r>
    <r>
      <rPr>
        <sz val="10"/>
        <rFont val="Times New Roman"/>
        <charset val="0"/>
      </rPr>
      <t>(</t>
    </r>
    <r>
      <rPr>
        <sz val="10"/>
        <rFont val="宋体"/>
        <charset val="134"/>
      </rPr>
      <t>￥</t>
    </r>
    <r>
      <rPr>
        <sz val="10"/>
        <rFont val="Times New Roman"/>
        <charset val="0"/>
      </rPr>
      <t>)</t>
    </r>
  </si>
  <si>
    <t>AZ1</t>
  </si>
  <si>
    <t>AZ2</t>
  </si>
  <si>
    <t>AZ3</t>
  </si>
  <si>
    <t>AZ4</t>
  </si>
  <si>
    <t>AZ5</t>
  </si>
  <si>
    <t>AZ6</t>
  </si>
  <si>
    <t>AZ7</t>
  </si>
  <si>
    <t>AZ8</t>
  </si>
  <si>
    <t>AZ9</t>
  </si>
  <si>
    <t>AZ10</t>
  </si>
  <si>
    <t>AZ11</t>
  </si>
  <si>
    <t>AZ12</t>
  </si>
  <si>
    <t>AZ13</t>
  </si>
  <si>
    <t>AZ14</t>
  </si>
  <si>
    <t>AZ15</t>
  </si>
  <si>
    <t>AZ16</t>
  </si>
  <si>
    <t>AZ17</t>
  </si>
  <si>
    <t>船舶合计</t>
  </si>
  <si>
    <t>减：船舶减值准备</t>
  </si>
  <si>
    <t>船舶净额</t>
  </si>
  <si>
    <t>在建工程评估汇总表</t>
  </si>
  <si>
    <t>表4-9</t>
  </si>
  <si>
    <t>4-9-1</t>
  </si>
  <si>
    <t>在建工程—土建工程</t>
  </si>
  <si>
    <t>4-9-2</t>
  </si>
  <si>
    <t>在建工程—设备安装工程</t>
  </si>
  <si>
    <t>4-9-3</t>
  </si>
  <si>
    <t>4-9-4</t>
  </si>
  <si>
    <t>在建工程合计</t>
  </si>
  <si>
    <t>减：在建工程减值准备</t>
  </si>
  <si>
    <t>在建工程净额</t>
  </si>
  <si>
    <t>表4-9-1</t>
  </si>
  <si>
    <r>
      <rPr>
        <sz val="10"/>
        <rFont val="宋体"/>
        <charset val="134"/>
      </rPr>
      <t>建筑面积</t>
    </r>
    <r>
      <rPr>
        <sz val="10"/>
        <rFont val="Times New Roman"/>
        <charset val="0"/>
      </rPr>
      <t>/</t>
    </r>
    <r>
      <rPr>
        <sz val="10"/>
        <rFont val="宋体"/>
        <charset val="134"/>
      </rPr>
      <t>容积
（㎡</t>
    </r>
    <r>
      <rPr>
        <sz val="10"/>
        <rFont val="Times New Roman"/>
        <charset val="0"/>
      </rPr>
      <t>/m³</t>
    </r>
    <r>
      <rPr>
        <sz val="10"/>
        <rFont val="宋体"/>
        <charset val="134"/>
      </rPr>
      <t>）</t>
    </r>
  </si>
  <si>
    <t>形象进度</t>
  </si>
  <si>
    <t>付款比例</t>
  </si>
  <si>
    <t>概算金额(元)</t>
  </si>
  <si>
    <r>
      <rPr>
        <sz val="10"/>
        <rFont val="Times New Roman"/>
        <charset val="0"/>
      </rPr>
      <t xml:space="preserve">土地出让合同
</t>
    </r>
    <r>
      <rPr>
        <sz val="10"/>
        <rFont val="Times New Roman"/>
        <charset val="0"/>
      </rPr>
      <t>(</t>
    </r>
    <r>
      <rPr>
        <sz val="10"/>
        <rFont val="Times New Roman"/>
        <charset val="0"/>
      </rPr>
      <t>有</t>
    </r>
    <r>
      <rPr>
        <sz val="10"/>
        <rFont val="Times New Roman"/>
        <charset val="0"/>
      </rPr>
      <t>/</t>
    </r>
    <r>
      <rPr>
        <sz val="10"/>
        <rFont val="Times New Roman"/>
        <charset val="0"/>
      </rPr>
      <t>无</t>
    </r>
    <r>
      <rPr>
        <sz val="10"/>
        <rFont val="Times New Roman"/>
        <charset val="0"/>
      </rPr>
      <t>)</t>
    </r>
  </si>
  <si>
    <r>
      <rPr>
        <sz val="10"/>
        <rFont val="Times New Roman"/>
        <charset val="0"/>
      </rPr>
      <t xml:space="preserve">建筑用地许可证
</t>
    </r>
    <r>
      <rPr>
        <sz val="10"/>
        <rFont val="Times New Roman"/>
        <charset val="0"/>
      </rPr>
      <t>(</t>
    </r>
    <r>
      <rPr>
        <sz val="10"/>
        <rFont val="Times New Roman"/>
        <charset val="0"/>
      </rPr>
      <t>有</t>
    </r>
    <r>
      <rPr>
        <sz val="10"/>
        <rFont val="Times New Roman"/>
        <charset val="0"/>
      </rPr>
      <t>/</t>
    </r>
    <r>
      <rPr>
        <sz val="10"/>
        <rFont val="Times New Roman"/>
        <charset val="0"/>
      </rPr>
      <t>无</t>
    </r>
    <r>
      <rPr>
        <sz val="10"/>
        <rFont val="Times New Roman"/>
        <charset val="0"/>
      </rPr>
      <t>)</t>
    </r>
  </si>
  <si>
    <r>
      <rPr>
        <sz val="10"/>
        <rFont val="Times New Roman"/>
        <charset val="0"/>
      </rPr>
      <t xml:space="preserve">建筑规划许可证
</t>
    </r>
    <r>
      <rPr>
        <sz val="10"/>
        <rFont val="Times New Roman"/>
        <charset val="0"/>
      </rPr>
      <t>(</t>
    </r>
    <r>
      <rPr>
        <sz val="10"/>
        <rFont val="Times New Roman"/>
        <charset val="0"/>
      </rPr>
      <t>有</t>
    </r>
    <r>
      <rPr>
        <sz val="10"/>
        <rFont val="Times New Roman"/>
        <charset val="0"/>
      </rPr>
      <t>/</t>
    </r>
    <r>
      <rPr>
        <sz val="10"/>
        <rFont val="Times New Roman"/>
        <charset val="0"/>
      </rPr>
      <t>无</t>
    </r>
    <r>
      <rPr>
        <sz val="10"/>
        <rFont val="Times New Roman"/>
        <charset val="0"/>
      </rPr>
      <t>)</t>
    </r>
  </si>
  <si>
    <r>
      <rPr>
        <sz val="10"/>
        <rFont val="Times New Roman"/>
        <charset val="0"/>
      </rPr>
      <t xml:space="preserve">建筑开工许可证
</t>
    </r>
    <r>
      <rPr>
        <sz val="10"/>
        <rFont val="Times New Roman"/>
        <charset val="0"/>
      </rPr>
      <t>(</t>
    </r>
    <r>
      <rPr>
        <sz val="10"/>
        <rFont val="Times New Roman"/>
        <charset val="0"/>
      </rPr>
      <t>有</t>
    </r>
    <r>
      <rPr>
        <sz val="10"/>
        <rFont val="Times New Roman"/>
        <charset val="0"/>
      </rPr>
      <t>/</t>
    </r>
    <r>
      <rPr>
        <sz val="10"/>
        <rFont val="Times New Roman"/>
        <charset val="0"/>
      </rPr>
      <t>无</t>
    </r>
    <r>
      <rPr>
        <sz val="10"/>
        <rFont val="Times New Roman"/>
        <charset val="0"/>
      </rPr>
      <t>)</t>
    </r>
  </si>
  <si>
    <t>BA1</t>
  </si>
  <si>
    <t>BA2</t>
  </si>
  <si>
    <t>BA3</t>
  </si>
  <si>
    <t>BA4</t>
  </si>
  <si>
    <t>BA5</t>
  </si>
  <si>
    <t>BA6</t>
  </si>
  <si>
    <t>BA7</t>
  </si>
  <si>
    <t>BA8</t>
  </si>
  <si>
    <t>BA9</t>
  </si>
  <si>
    <t>BA10</t>
  </si>
  <si>
    <t>BA11</t>
  </si>
  <si>
    <t>BA12</t>
  </si>
  <si>
    <t>BA13</t>
  </si>
  <si>
    <t>BA14</t>
  </si>
  <si>
    <t>BA15</t>
  </si>
  <si>
    <t>BA16</t>
  </si>
  <si>
    <t>BA17</t>
  </si>
  <si>
    <t>在建工程－土建工程合计</t>
  </si>
  <si>
    <t>减：在建土建工程减值准备</t>
  </si>
  <si>
    <t>在建工程－土建工程净额</t>
  </si>
  <si>
    <t>表4-9-2</t>
  </si>
  <si>
    <t>开工
日期</t>
  </si>
  <si>
    <t>预计完
工日期</t>
  </si>
  <si>
    <t>合同(概算)金额</t>
  </si>
  <si>
    <r>
      <rPr>
        <sz val="10"/>
        <rFont val="Times New Roman"/>
        <charset val="0"/>
      </rPr>
      <t xml:space="preserve">付款比例
</t>
    </r>
    <r>
      <rPr>
        <sz val="10"/>
        <rFont val="Times New Roman"/>
        <charset val="0"/>
      </rPr>
      <t>(%)</t>
    </r>
  </si>
  <si>
    <t>设备费</t>
  </si>
  <si>
    <t>资金成本</t>
  </si>
  <si>
    <t>安装费及其他</t>
  </si>
  <si>
    <t>BB1</t>
  </si>
  <si>
    <t>BB2</t>
  </si>
  <si>
    <t>BB3</t>
  </si>
  <si>
    <t>BB4</t>
  </si>
  <si>
    <t>BB5</t>
  </si>
  <si>
    <t>BB6</t>
  </si>
  <si>
    <t>BB7</t>
  </si>
  <si>
    <t>BB8</t>
  </si>
  <si>
    <t>BB9</t>
  </si>
  <si>
    <t>BB10</t>
  </si>
  <si>
    <t>BB11</t>
  </si>
  <si>
    <t>BB12</t>
  </si>
  <si>
    <t>BB13</t>
  </si>
  <si>
    <t>BB14</t>
  </si>
  <si>
    <t>BB15</t>
  </si>
  <si>
    <t>BB16</t>
  </si>
  <si>
    <t>BB17</t>
  </si>
  <si>
    <t>在建工程－设备在建工程合计</t>
  </si>
  <si>
    <t>减：在建设备安装工程减值准备</t>
  </si>
  <si>
    <t>在建工程－设备在建工程净额</t>
  </si>
  <si>
    <r>
      <rPr>
        <b/>
        <sz val="16"/>
        <rFont val="宋体"/>
        <charset val="134"/>
      </rPr>
      <t>在建工程</t>
    </r>
    <r>
      <rPr>
        <b/>
        <sz val="16"/>
        <rFont val="Times New Roman"/>
        <charset val="0"/>
      </rPr>
      <t>-</t>
    </r>
    <r>
      <rPr>
        <b/>
        <sz val="16"/>
        <rFont val="宋体"/>
        <charset val="134"/>
      </rPr>
      <t>待摊投资清查评估明细表</t>
    </r>
  </si>
  <si>
    <t>表4-9-3</t>
  </si>
  <si>
    <t>费用内容</t>
  </si>
  <si>
    <t>BC1</t>
  </si>
  <si>
    <t>BC2</t>
  </si>
  <si>
    <t>BC3</t>
  </si>
  <si>
    <t>BC4</t>
  </si>
  <si>
    <t>BC5</t>
  </si>
  <si>
    <t>BC6</t>
  </si>
  <si>
    <t>BC7</t>
  </si>
  <si>
    <t>BC8</t>
  </si>
  <si>
    <t>BC9</t>
  </si>
  <si>
    <t>BC10</t>
  </si>
  <si>
    <t>BC11</t>
  </si>
  <si>
    <t>BC12</t>
  </si>
  <si>
    <t>BC13</t>
  </si>
  <si>
    <t>BC14</t>
  </si>
  <si>
    <t>BC15</t>
  </si>
  <si>
    <t>BC16</t>
  </si>
  <si>
    <t>BC17</t>
  </si>
  <si>
    <t>BC18</t>
  </si>
  <si>
    <t>BC19</t>
  </si>
  <si>
    <t>BC20</t>
  </si>
  <si>
    <t xml:space="preserve">           合        计</t>
  </si>
  <si>
    <t>表4-9-4</t>
  </si>
  <si>
    <t>名称</t>
  </si>
  <si>
    <t>工程项目</t>
  </si>
  <si>
    <r>
      <rPr>
        <sz val="10"/>
        <rFont val="Times New Roman"/>
        <charset val="0"/>
      </rPr>
      <t>增值率</t>
    </r>
    <r>
      <rPr>
        <sz val="10"/>
        <rFont val="Times New Roman"/>
        <charset val="0"/>
      </rPr>
      <t>%</t>
    </r>
  </si>
  <si>
    <t>BD1</t>
  </si>
  <si>
    <t>BD2</t>
  </si>
  <si>
    <t>BD3</t>
  </si>
  <si>
    <t>BD4</t>
  </si>
  <si>
    <t>BD5</t>
  </si>
  <si>
    <t>BD6</t>
  </si>
  <si>
    <t>BD7</t>
  </si>
  <si>
    <t>BD8</t>
  </si>
  <si>
    <t>BD9</t>
  </si>
  <si>
    <t>BD10</t>
  </si>
  <si>
    <t>BD11</t>
  </si>
  <si>
    <t>BD12</t>
  </si>
  <si>
    <t>BD13</t>
  </si>
  <si>
    <t>BD14</t>
  </si>
  <si>
    <t>BD15</t>
  </si>
  <si>
    <t>BD16</t>
  </si>
  <si>
    <t>BD17</t>
  </si>
  <si>
    <r>
      <rPr>
        <sz val="10"/>
        <color indexed="8"/>
        <rFont val="宋体"/>
        <charset val="134"/>
      </rPr>
      <t>在建工程</t>
    </r>
    <r>
      <rPr>
        <sz val="10"/>
        <color indexed="8"/>
        <rFont val="Times New Roman"/>
        <charset val="0"/>
      </rPr>
      <t>-</t>
    </r>
    <r>
      <rPr>
        <sz val="10"/>
        <color indexed="8"/>
        <rFont val="宋体"/>
        <charset val="134"/>
      </rPr>
      <t>工程物资合计</t>
    </r>
  </si>
  <si>
    <r>
      <rPr>
        <sz val="10"/>
        <color indexed="8"/>
        <rFont val="宋体"/>
        <charset val="134"/>
      </rPr>
      <t>减：在建工程物资减值准备</t>
    </r>
  </si>
  <si>
    <r>
      <rPr>
        <sz val="10"/>
        <rFont val="宋体"/>
        <charset val="134"/>
      </rPr>
      <t>在建工程</t>
    </r>
    <r>
      <rPr>
        <sz val="10"/>
        <rFont val="Times New Roman"/>
        <charset val="0"/>
      </rPr>
      <t>-</t>
    </r>
    <r>
      <rPr>
        <sz val="10"/>
        <rFont val="宋体"/>
        <charset val="134"/>
      </rPr>
      <t>工程物资净额</t>
    </r>
  </si>
  <si>
    <t>表4-10</t>
  </si>
  <si>
    <t>种类</t>
  </si>
  <si>
    <t>群别</t>
  </si>
  <si>
    <t>BE1</t>
  </si>
  <si>
    <t>BE2</t>
  </si>
  <si>
    <t>BE3</t>
  </si>
  <si>
    <t>BE4</t>
  </si>
  <si>
    <t>BE5</t>
  </si>
  <si>
    <t>BE6</t>
  </si>
  <si>
    <t>BE7</t>
  </si>
  <si>
    <t>BE8</t>
  </si>
  <si>
    <t>BE9</t>
  </si>
  <si>
    <t>BE10</t>
  </si>
  <si>
    <t>BE11</t>
  </si>
  <si>
    <t>BE12</t>
  </si>
  <si>
    <t>BE13</t>
  </si>
  <si>
    <t>BE14</t>
  </si>
  <si>
    <t>BE15</t>
  </si>
  <si>
    <t>BE16</t>
  </si>
  <si>
    <t>BE17</t>
  </si>
  <si>
    <t>减：生产性生物资产减值准备</t>
  </si>
  <si>
    <t>净            额</t>
  </si>
  <si>
    <t>表4-11</t>
  </si>
  <si>
    <t>类别</t>
  </si>
  <si>
    <t>矿区（或油田）</t>
  </si>
  <si>
    <t>形成日期</t>
  </si>
  <si>
    <t>来源（购入、自行建造）</t>
  </si>
  <si>
    <t>BF1</t>
  </si>
  <si>
    <t>BF2</t>
  </si>
  <si>
    <t>BF3</t>
  </si>
  <si>
    <t>BF4</t>
  </si>
  <si>
    <t>BF5</t>
  </si>
  <si>
    <t>BF6</t>
  </si>
  <si>
    <t>BF7</t>
  </si>
  <si>
    <t>BF8</t>
  </si>
  <si>
    <t>BF9</t>
  </si>
  <si>
    <t>BF10</t>
  </si>
  <si>
    <t>BF11</t>
  </si>
  <si>
    <t>BF12</t>
  </si>
  <si>
    <t>BF13</t>
  </si>
  <si>
    <t>BF14</t>
  </si>
  <si>
    <t>BF15</t>
  </si>
  <si>
    <t>BF16</t>
  </si>
  <si>
    <t>BF17</t>
  </si>
  <si>
    <t>油气资产合计</t>
  </si>
  <si>
    <t>减：油气资产减值准备</t>
  </si>
  <si>
    <t>油气资产净额</t>
  </si>
  <si>
    <t>表4-12</t>
  </si>
  <si>
    <r>
      <rPr>
        <sz val="10"/>
        <rFont val="宋体"/>
        <charset val="134"/>
      </rPr>
      <t>项目名称</t>
    </r>
  </si>
  <si>
    <r>
      <rPr>
        <sz val="10"/>
        <rFont val="宋体"/>
        <charset val="134"/>
      </rPr>
      <t>出租人</t>
    </r>
  </si>
  <si>
    <r>
      <rPr>
        <sz val="10"/>
        <rFont val="宋体"/>
        <charset val="134"/>
      </rPr>
      <t>租赁类型</t>
    </r>
  </si>
  <si>
    <r>
      <rPr>
        <sz val="10"/>
        <rFont val="宋体"/>
        <charset val="134"/>
      </rPr>
      <t>租赁期开始日</t>
    </r>
  </si>
  <si>
    <r>
      <rPr>
        <sz val="10"/>
        <rFont val="宋体"/>
        <charset val="134"/>
      </rPr>
      <t>租赁期结束日</t>
    </r>
  </si>
  <si>
    <t>BG1</t>
  </si>
  <si>
    <t>BG2</t>
  </si>
  <si>
    <t>BG3</t>
  </si>
  <si>
    <t>BG4</t>
  </si>
  <si>
    <t>BG5</t>
  </si>
  <si>
    <t>BG6</t>
  </si>
  <si>
    <t>BG7</t>
  </si>
  <si>
    <t>BG8</t>
  </si>
  <si>
    <t>BG9</t>
  </si>
  <si>
    <t>BG10</t>
  </si>
  <si>
    <t>BG11</t>
  </si>
  <si>
    <t>BG12</t>
  </si>
  <si>
    <t>BG13</t>
  </si>
  <si>
    <t>BG14</t>
  </si>
  <si>
    <t>BG15</t>
  </si>
  <si>
    <t>BG16</t>
  </si>
  <si>
    <t>BG17</t>
  </si>
  <si>
    <t>无形资产评估汇总表</t>
  </si>
  <si>
    <t>表4-13</t>
  </si>
  <si>
    <t>4-13-1</t>
  </si>
  <si>
    <t>无形资产-土地使用权</t>
  </si>
  <si>
    <t>4-13-2</t>
  </si>
  <si>
    <t>无形资产-矿业权</t>
  </si>
  <si>
    <t>4-13-3</t>
  </si>
  <si>
    <t>无形资产-其他无形资产</t>
  </si>
  <si>
    <t>无形资产合计</t>
  </si>
  <si>
    <t>其中：土地使用权</t>
  </si>
  <si>
    <t>减：无形资产减值准备</t>
  </si>
  <si>
    <t>无形资产净额</t>
  </si>
  <si>
    <t>表4-13-1</t>
  </si>
  <si>
    <r>
      <rPr>
        <sz val="10"/>
        <rFont val="宋体"/>
        <charset val="134"/>
      </rPr>
      <t>证载权利人</t>
    </r>
  </si>
  <si>
    <r>
      <rPr>
        <sz val="10"/>
        <rFont val="宋体"/>
        <charset val="134"/>
      </rPr>
      <t>终止日期</t>
    </r>
  </si>
  <si>
    <t>他项权利</t>
  </si>
  <si>
    <t>BH1</t>
  </si>
  <si>
    <t>BH2</t>
  </si>
  <si>
    <t>BH3</t>
  </si>
  <si>
    <t>BH4</t>
  </si>
  <si>
    <t>BH5</t>
  </si>
  <si>
    <t>BH6</t>
  </si>
  <si>
    <t>BH7</t>
  </si>
  <si>
    <t>BH8</t>
  </si>
  <si>
    <t>BH9</t>
  </si>
  <si>
    <t>BH10</t>
  </si>
  <si>
    <t>BH11</t>
  </si>
  <si>
    <t>BH12</t>
  </si>
  <si>
    <t>BH13</t>
  </si>
  <si>
    <t>BH14</t>
  </si>
  <si>
    <t>BH15</t>
  </si>
  <si>
    <t>BH16</t>
  </si>
  <si>
    <t>BH17</t>
  </si>
  <si>
    <t>BH18</t>
  </si>
  <si>
    <t>BH19</t>
  </si>
  <si>
    <t>BH20</t>
  </si>
  <si>
    <t>BH21</t>
  </si>
  <si>
    <t>BH22</t>
  </si>
  <si>
    <t>BH23</t>
  </si>
  <si>
    <t>无形-土地合计</t>
  </si>
  <si>
    <t>减：无形-土地减值准备</t>
  </si>
  <si>
    <t>表4-13-2</t>
  </si>
  <si>
    <r>
      <rPr>
        <sz val="10"/>
        <rFont val="Times New Roman"/>
        <charset val="0"/>
      </rPr>
      <t>名称、种类
（探矿权</t>
    </r>
    <r>
      <rPr>
        <sz val="10"/>
        <rFont val="Times New Roman"/>
        <charset val="0"/>
      </rPr>
      <t>/</t>
    </r>
    <r>
      <rPr>
        <sz val="10"/>
        <rFont val="Times New Roman"/>
        <charset val="0"/>
      </rPr>
      <t>采矿权）</t>
    </r>
  </si>
  <si>
    <t>勘查（采矿）许可证编号</t>
  </si>
  <si>
    <t>取得方式</t>
  </si>
  <si>
    <t>剩余有效年限</t>
  </si>
  <si>
    <t>勘查开发阶段</t>
  </si>
  <si>
    <r>
      <rPr>
        <sz val="10"/>
        <rFont val="宋体"/>
        <charset val="134"/>
      </rPr>
      <t>核定（批准）
生产规模</t>
    </r>
  </si>
  <si>
    <t>BJ1</t>
  </si>
  <si>
    <t>BJ2</t>
  </si>
  <si>
    <t>BJ3</t>
  </si>
  <si>
    <t>BJ4</t>
  </si>
  <si>
    <t>BJ5</t>
  </si>
  <si>
    <r>
      <rPr>
        <sz val="12"/>
        <rFont val="宋体"/>
        <charset val="134"/>
      </rPr>
      <t>㎡</t>
    </r>
  </si>
  <si>
    <t>BJ6</t>
  </si>
  <si>
    <t>BJ7</t>
  </si>
  <si>
    <t>BJ8</t>
  </si>
  <si>
    <t>BJ9</t>
  </si>
  <si>
    <t>BJ10</t>
  </si>
  <si>
    <t>BJ11</t>
  </si>
  <si>
    <t>BJ12</t>
  </si>
  <si>
    <t>BJ13</t>
  </si>
  <si>
    <t>BJ14</t>
  </si>
  <si>
    <t>BJ15</t>
  </si>
  <si>
    <t>BJ16</t>
  </si>
  <si>
    <t>BJ17</t>
  </si>
  <si>
    <t>BJ18</t>
  </si>
  <si>
    <t>BJ19</t>
  </si>
  <si>
    <t>BJ20</t>
  </si>
  <si>
    <t>BJ21</t>
  </si>
  <si>
    <t>无形-矿业权合计</t>
  </si>
  <si>
    <t>减：无形-矿业权减值准备</t>
  </si>
  <si>
    <t>表4-13-3</t>
  </si>
  <si>
    <r>
      <rPr>
        <sz val="10"/>
        <rFont val="宋体"/>
        <charset val="134"/>
      </rPr>
      <t>无形资产名称和内容</t>
    </r>
  </si>
  <si>
    <r>
      <rPr>
        <sz val="10"/>
        <rFont val="宋体"/>
        <charset val="134"/>
      </rPr>
      <t>无形资产类型</t>
    </r>
  </si>
  <si>
    <r>
      <rPr>
        <sz val="10"/>
        <rFont val="宋体"/>
        <charset val="134"/>
      </rPr>
      <t>权证编号</t>
    </r>
  </si>
  <si>
    <t>法定/预计使用年限</t>
  </si>
  <si>
    <t>BK1</t>
  </si>
  <si>
    <t>BK2</t>
  </si>
  <si>
    <t>BK3</t>
  </si>
  <si>
    <t>BK4</t>
  </si>
  <si>
    <t>BK5</t>
  </si>
  <si>
    <t>BK6</t>
  </si>
  <si>
    <t>BK7</t>
  </si>
  <si>
    <t>BK8</t>
  </si>
  <si>
    <t>BK9</t>
  </si>
  <si>
    <t>BK10</t>
  </si>
  <si>
    <t>BK11</t>
  </si>
  <si>
    <t>BK12</t>
  </si>
  <si>
    <t>BK13</t>
  </si>
  <si>
    <t>BK14</t>
  </si>
  <si>
    <t>BK15</t>
  </si>
  <si>
    <t>BK16</t>
  </si>
  <si>
    <t>BK17</t>
  </si>
  <si>
    <t>BK18</t>
  </si>
  <si>
    <t>无形-其他合计</t>
  </si>
  <si>
    <t>减：无形-其他减值准备</t>
  </si>
  <si>
    <t>开发支出评估明细表</t>
  </si>
  <si>
    <t>表4-14</t>
  </si>
  <si>
    <t>内容或名称</t>
  </si>
  <si>
    <r>
      <rPr>
        <sz val="10"/>
        <rFont val="宋体"/>
        <charset val="134"/>
      </rPr>
      <t>发生日期
（年月）</t>
    </r>
  </si>
  <si>
    <r>
      <rPr>
        <sz val="10"/>
        <rFont val="宋体"/>
        <charset val="134"/>
      </rPr>
      <t>预计完成日期
（年月）</t>
    </r>
  </si>
  <si>
    <t>拟形成无形资产类型（专有技术/专利）</t>
  </si>
  <si>
    <t>技术成熟度</t>
  </si>
  <si>
    <t>业内技术水平</t>
  </si>
  <si>
    <t>预算投入金额</t>
  </si>
  <si>
    <t>BM1</t>
  </si>
  <si>
    <t>BM2</t>
  </si>
  <si>
    <t>BM3</t>
  </si>
  <si>
    <t>BM4</t>
  </si>
  <si>
    <t>BM5</t>
  </si>
  <si>
    <t>BM6</t>
  </si>
  <si>
    <t>BM7</t>
  </si>
  <si>
    <t>BM8</t>
  </si>
  <si>
    <t>BM9</t>
  </si>
  <si>
    <t>BM10</t>
  </si>
  <si>
    <t>BM11</t>
  </si>
  <si>
    <t>BM12</t>
  </si>
  <si>
    <t>BM13</t>
  </si>
  <si>
    <t>BM14</t>
  </si>
  <si>
    <t>BM15</t>
  </si>
  <si>
    <t>BM16</t>
  </si>
  <si>
    <t>BM17</t>
  </si>
  <si>
    <t>BM18</t>
  </si>
  <si>
    <t>BM19</t>
  </si>
  <si>
    <t>BM20</t>
  </si>
  <si>
    <t>表4-15</t>
  </si>
  <si>
    <t>BN1</t>
  </si>
  <si>
    <t>BN2</t>
  </si>
  <si>
    <t>BN3</t>
  </si>
  <si>
    <t>BN4</t>
  </si>
  <si>
    <t>BN5</t>
  </si>
  <si>
    <t>BN6</t>
  </si>
  <si>
    <t>BN7</t>
  </si>
  <si>
    <t>BN8</t>
  </si>
  <si>
    <t>BN9</t>
  </si>
  <si>
    <t>BN10</t>
  </si>
  <si>
    <t>BN11</t>
  </si>
  <si>
    <t>BN12</t>
  </si>
  <si>
    <t>BN13</t>
  </si>
  <si>
    <t>BN14</t>
  </si>
  <si>
    <t>BN15</t>
  </si>
  <si>
    <t>BN16</t>
  </si>
  <si>
    <t>BN17</t>
  </si>
  <si>
    <t>BN18</t>
  </si>
  <si>
    <t>商誉合计</t>
  </si>
  <si>
    <t>减：商誉减值准备</t>
  </si>
  <si>
    <t>商誉净额</t>
  </si>
  <si>
    <t>长期待摊费用评估明细表</t>
  </si>
  <si>
    <t>表4-16</t>
  </si>
  <si>
    <t>费用名称或内容</t>
  </si>
  <si>
    <t>原始发生额</t>
  </si>
  <si>
    <r>
      <rPr>
        <sz val="10"/>
        <rFont val="宋体"/>
        <charset val="134"/>
      </rPr>
      <t>预计摊销月数</t>
    </r>
  </si>
  <si>
    <r>
      <rPr>
        <sz val="10"/>
        <rFont val="宋体"/>
        <charset val="134"/>
      </rPr>
      <t>尚存受益月数</t>
    </r>
  </si>
  <si>
    <t>BP1</t>
  </si>
  <si>
    <t>BP2</t>
  </si>
  <si>
    <t>BP3</t>
  </si>
  <si>
    <t>BP4</t>
  </si>
  <si>
    <t>BP5</t>
  </si>
  <si>
    <t>BP6</t>
  </si>
  <si>
    <t>BP7</t>
  </si>
  <si>
    <t>BP8</t>
  </si>
  <si>
    <t>BP9</t>
  </si>
  <si>
    <t>BP10</t>
  </si>
  <si>
    <t>BP11</t>
  </si>
  <si>
    <t>BP12</t>
  </si>
  <si>
    <t>BP13</t>
  </si>
  <si>
    <t>BP14</t>
  </si>
  <si>
    <t>BP15</t>
  </si>
  <si>
    <t>BP16</t>
  </si>
  <si>
    <t>BP17</t>
  </si>
  <si>
    <t>BP18</t>
  </si>
  <si>
    <t>BP19</t>
  </si>
  <si>
    <t>BP20</t>
  </si>
  <si>
    <t>合                    计</t>
  </si>
  <si>
    <t>递延所得税资产评估明细表</t>
  </si>
  <si>
    <t>表4-17</t>
  </si>
  <si>
    <t>BQ1</t>
  </si>
  <si>
    <t>BQ2</t>
  </si>
  <si>
    <t>BQ3</t>
  </si>
  <si>
    <t>BQ4</t>
  </si>
  <si>
    <t>BQ5</t>
  </si>
  <si>
    <t>BQ6</t>
  </si>
  <si>
    <t>BQ7</t>
  </si>
  <si>
    <t>BQ8</t>
  </si>
  <si>
    <t>BQ9</t>
  </si>
  <si>
    <t>BQ10</t>
  </si>
  <si>
    <t>BQ11</t>
  </si>
  <si>
    <t>BQ12</t>
  </si>
  <si>
    <t>BQ13</t>
  </si>
  <si>
    <t>BQ14</t>
  </si>
  <si>
    <t>BQ15</t>
  </si>
  <si>
    <t>BQ16</t>
  </si>
  <si>
    <t>BQ17</t>
  </si>
  <si>
    <t>BQ18</t>
  </si>
  <si>
    <t>BQ19</t>
  </si>
  <si>
    <t>BQ20</t>
  </si>
  <si>
    <t>其他非流动资产评估明细表</t>
  </si>
  <si>
    <t>表4-18</t>
  </si>
  <si>
    <t>BR1</t>
  </si>
  <si>
    <t>BR2</t>
  </si>
  <si>
    <t>BR3</t>
  </si>
  <si>
    <t>BR4</t>
  </si>
  <si>
    <t>BR5</t>
  </si>
  <si>
    <t>BR6</t>
  </si>
  <si>
    <t>BR7</t>
  </si>
  <si>
    <t>BR8</t>
  </si>
  <si>
    <t>BR9</t>
  </si>
  <si>
    <t>BR10</t>
  </si>
  <si>
    <t>BR11</t>
  </si>
  <si>
    <t>BR12</t>
  </si>
  <si>
    <t>BR13</t>
  </si>
  <si>
    <t>BR14</t>
  </si>
  <si>
    <t>BR15</t>
  </si>
  <si>
    <t>BR16</t>
  </si>
  <si>
    <t>BR17</t>
  </si>
  <si>
    <t>BR18</t>
  </si>
  <si>
    <t>BR19</t>
  </si>
  <si>
    <t>BR20</t>
  </si>
  <si>
    <t>流动负债评估汇总表</t>
  </si>
  <si>
    <t>表5</t>
  </si>
  <si>
    <t>5-1</t>
  </si>
  <si>
    <t>5-2</t>
  </si>
  <si>
    <t>5-3</t>
  </si>
  <si>
    <t>5-4</t>
  </si>
  <si>
    <t>5-5</t>
  </si>
  <si>
    <t>5-6</t>
  </si>
  <si>
    <t>5-7</t>
  </si>
  <si>
    <t>5-8</t>
  </si>
  <si>
    <t>5-9</t>
  </si>
  <si>
    <t>5-10</t>
  </si>
  <si>
    <t>5-11</t>
  </si>
  <si>
    <t>5-12</t>
  </si>
  <si>
    <t>5-13</t>
  </si>
  <si>
    <t>短期借款评估明细表</t>
  </si>
  <si>
    <t xml:space="preserve"> 表5-1</t>
  </si>
  <si>
    <t>放款银行（或机构）名称</t>
  </si>
  <si>
    <t>借款方式</t>
  </si>
  <si>
    <t>到期日</t>
  </si>
  <si>
    <t>月利率%</t>
  </si>
  <si>
    <t>外币金额</t>
  </si>
  <si>
    <t>外币基准日汇率</t>
  </si>
  <si>
    <t>BS1</t>
  </si>
  <si>
    <t>BS2</t>
  </si>
  <si>
    <t>BS3</t>
  </si>
  <si>
    <t>BS4</t>
  </si>
  <si>
    <t>BS5</t>
  </si>
  <si>
    <t>BS6</t>
  </si>
  <si>
    <t>BS7</t>
  </si>
  <si>
    <t>BS8</t>
  </si>
  <si>
    <t>BS9</t>
  </si>
  <si>
    <t>BS10</t>
  </si>
  <si>
    <t>BS11</t>
  </si>
  <si>
    <t>BS12</t>
  </si>
  <si>
    <t>BS13</t>
  </si>
  <si>
    <t>BS14</t>
  </si>
  <si>
    <t>BS15</t>
  </si>
  <si>
    <t>BS16</t>
  </si>
  <si>
    <t>BS17</t>
  </si>
  <si>
    <t>BS18</t>
  </si>
  <si>
    <t>BS19</t>
  </si>
  <si>
    <t>BS20</t>
  </si>
  <si>
    <t>交易性金融负债评估明细表</t>
  </si>
  <si>
    <t>表5-2</t>
  </si>
  <si>
    <r>
      <rPr>
        <sz val="10"/>
        <rFont val="宋体"/>
        <charset val="134"/>
      </rPr>
      <t>证券名称</t>
    </r>
  </si>
  <si>
    <r>
      <rPr>
        <sz val="10"/>
        <rFont val="宋体"/>
        <charset val="134"/>
      </rPr>
      <t>证券种类</t>
    </r>
  </si>
  <si>
    <r>
      <rPr>
        <sz val="10"/>
        <rFont val="宋体"/>
        <charset val="134"/>
      </rPr>
      <t>基准日单位市值</t>
    </r>
  </si>
  <si>
    <t>BT1</t>
  </si>
  <si>
    <t>BT2</t>
  </si>
  <si>
    <t>BT3</t>
  </si>
  <si>
    <t>BT4</t>
  </si>
  <si>
    <t>BT5</t>
  </si>
  <si>
    <t>BT6</t>
  </si>
  <si>
    <t>BT7</t>
  </si>
  <si>
    <t>BT8</t>
  </si>
  <si>
    <t>BT9</t>
  </si>
  <si>
    <t>BT10</t>
  </si>
  <si>
    <t>BT11</t>
  </si>
  <si>
    <t>BT12</t>
  </si>
  <si>
    <t>BT13</t>
  </si>
  <si>
    <t>BT14</t>
  </si>
  <si>
    <t>BT15</t>
  </si>
  <si>
    <t>BT16</t>
  </si>
  <si>
    <t>BT17</t>
  </si>
  <si>
    <t>BT18</t>
  </si>
  <si>
    <t>BT19</t>
  </si>
  <si>
    <t>BT20</t>
  </si>
  <si>
    <t>衍生金融负债评估明细表</t>
  </si>
  <si>
    <t>表5-3</t>
  </si>
  <si>
    <r>
      <rPr>
        <sz val="10"/>
        <rFont val="宋体"/>
        <charset val="134"/>
      </rPr>
      <t>现行年利率</t>
    </r>
    <r>
      <rPr>
        <sz val="10"/>
        <rFont val="Times New Roman"/>
        <charset val="0"/>
      </rPr>
      <t>%</t>
    </r>
  </si>
  <si>
    <r>
      <rPr>
        <sz val="10"/>
        <rFont val="宋体"/>
        <charset val="134"/>
      </rPr>
      <t>浮动利率</t>
    </r>
    <r>
      <rPr>
        <sz val="10"/>
        <rFont val="Times New Roman"/>
        <charset val="0"/>
      </rPr>
      <t>/</t>
    </r>
    <r>
      <rPr>
        <sz val="10"/>
        <rFont val="宋体"/>
        <charset val="134"/>
      </rPr>
      <t>固定利率</t>
    </r>
    <r>
      <rPr>
        <sz val="10"/>
        <rFont val="Times New Roman"/>
        <charset val="0"/>
      </rPr>
      <t>%</t>
    </r>
  </si>
  <si>
    <r>
      <rPr>
        <sz val="10"/>
        <rFont val="宋体"/>
        <charset val="134"/>
      </rPr>
      <t>票面价值</t>
    </r>
  </si>
  <si>
    <r>
      <rPr>
        <sz val="10"/>
        <rFont val="宋体"/>
        <charset val="134"/>
      </rPr>
      <t>国库券本金</t>
    </r>
  </si>
  <si>
    <r>
      <rPr>
        <sz val="10"/>
        <rFont val="宋体"/>
        <charset val="134"/>
      </rPr>
      <t>买入国库券垫付利息</t>
    </r>
  </si>
  <si>
    <r>
      <rPr>
        <sz val="10"/>
        <rFont val="宋体"/>
        <charset val="134"/>
      </rPr>
      <t>确定市值方法</t>
    </r>
  </si>
  <si>
    <r>
      <rPr>
        <sz val="10"/>
        <rFont val="宋体"/>
        <charset val="134"/>
      </rPr>
      <t>债券面值</t>
    </r>
  </si>
  <si>
    <r>
      <rPr>
        <sz val="10"/>
        <rFont val="宋体"/>
        <charset val="134"/>
      </rPr>
      <t>溢价</t>
    </r>
    <r>
      <rPr>
        <sz val="10"/>
        <rFont val="Times New Roman"/>
        <charset val="0"/>
      </rPr>
      <t xml:space="preserve"> / (</t>
    </r>
    <r>
      <rPr>
        <sz val="10"/>
        <rFont val="宋体"/>
        <charset val="134"/>
      </rPr>
      <t>折扣</t>
    </r>
    <r>
      <rPr>
        <sz val="10"/>
        <rFont val="Times New Roman"/>
        <charset val="0"/>
      </rPr>
      <t>)</t>
    </r>
  </si>
  <si>
    <r>
      <rPr>
        <sz val="10"/>
        <rFont val="宋体"/>
        <charset val="134"/>
      </rPr>
      <t>应计利息</t>
    </r>
  </si>
  <si>
    <r>
      <rPr>
        <sz val="10"/>
        <rFont val="宋体"/>
        <charset val="134"/>
      </rPr>
      <t>期限</t>
    </r>
  </si>
  <si>
    <r>
      <rPr>
        <sz val="10"/>
        <rFont val="宋体"/>
        <charset val="134"/>
      </rPr>
      <t xml:space="preserve">交易日期
</t>
    </r>
    <r>
      <rPr>
        <sz val="10"/>
        <rFont val="Times New Roman"/>
        <charset val="0"/>
      </rPr>
      <t>(</t>
    </r>
    <r>
      <rPr>
        <sz val="10"/>
        <rFont val="宋体"/>
        <charset val="134"/>
      </rPr>
      <t>年</t>
    </r>
    <r>
      <rPr>
        <sz val="10"/>
        <rFont val="Times New Roman"/>
        <charset val="0"/>
      </rPr>
      <t>/</t>
    </r>
    <r>
      <rPr>
        <sz val="10"/>
        <rFont val="宋体"/>
        <charset val="134"/>
      </rPr>
      <t>月</t>
    </r>
    <r>
      <rPr>
        <sz val="10"/>
        <rFont val="Times New Roman"/>
        <charset val="0"/>
      </rPr>
      <t>/</t>
    </r>
    <r>
      <rPr>
        <sz val="10"/>
        <rFont val="宋体"/>
        <charset val="134"/>
      </rPr>
      <t>日</t>
    </r>
    <r>
      <rPr>
        <sz val="10"/>
        <rFont val="Times New Roman"/>
        <charset val="0"/>
      </rPr>
      <t>)</t>
    </r>
  </si>
  <si>
    <r>
      <rPr>
        <sz val="10"/>
        <rFont val="宋体"/>
        <charset val="134"/>
      </rPr>
      <t xml:space="preserve">结算日期
</t>
    </r>
    <r>
      <rPr>
        <sz val="10"/>
        <rFont val="Times New Roman"/>
        <charset val="0"/>
      </rPr>
      <t>(</t>
    </r>
    <r>
      <rPr>
        <sz val="10"/>
        <rFont val="宋体"/>
        <charset val="134"/>
      </rPr>
      <t>年</t>
    </r>
    <r>
      <rPr>
        <sz val="10"/>
        <rFont val="Times New Roman"/>
        <charset val="0"/>
      </rPr>
      <t>/</t>
    </r>
    <r>
      <rPr>
        <sz val="10"/>
        <rFont val="宋体"/>
        <charset val="134"/>
      </rPr>
      <t>月</t>
    </r>
    <r>
      <rPr>
        <sz val="10"/>
        <rFont val="Times New Roman"/>
        <charset val="0"/>
      </rPr>
      <t>/</t>
    </r>
    <r>
      <rPr>
        <sz val="10"/>
        <rFont val="宋体"/>
        <charset val="134"/>
      </rPr>
      <t>日</t>
    </r>
    <r>
      <rPr>
        <sz val="10"/>
        <rFont val="Times New Roman"/>
        <charset val="0"/>
      </rPr>
      <t>)</t>
    </r>
  </si>
  <si>
    <r>
      <rPr>
        <sz val="10"/>
        <rFont val="宋体"/>
        <charset val="134"/>
      </rPr>
      <t>原币面值</t>
    </r>
  </si>
  <si>
    <r>
      <rPr>
        <sz val="10"/>
        <rFont val="宋体"/>
        <charset val="134"/>
      </rPr>
      <t>原币
溢价</t>
    </r>
    <r>
      <rPr>
        <sz val="10"/>
        <rFont val="Times New Roman"/>
        <charset val="0"/>
      </rPr>
      <t xml:space="preserve"> / (</t>
    </r>
    <r>
      <rPr>
        <sz val="10"/>
        <rFont val="宋体"/>
        <charset val="134"/>
      </rPr>
      <t>折扣</t>
    </r>
    <r>
      <rPr>
        <sz val="10"/>
        <rFont val="Times New Roman"/>
        <charset val="0"/>
      </rPr>
      <t>)</t>
    </r>
  </si>
  <si>
    <r>
      <rPr>
        <sz val="10"/>
        <rFont val="宋体"/>
        <charset val="134"/>
      </rPr>
      <t>原币
债券应收利息</t>
    </r>
  </si>
  <si>
    <r>
      <rPr>
        <sz val="10"/>
        <rFont val="Times New Roman"/>
        <charset val="0"/>
      </rPr>
      <t xml:space="preserve">
</t>
    </r>
    <r>
      <rPr>
        <sz val="10"/>
        <rFont val="宋体"/>
        <charset val="134"/>
      </rPr>
      <t>原币购入净价</t>
    </r>
  </si>
  <si>
    <r>
      <rPr>
        <sz val="10"/>
        <rFont val="宋体"/>
        <charset val="134"/>
      </rPr>
      <t>摊销期限</t>
    </r>
    <r>
      <rPr>
        <sz val="10"/>
        <rFont val="Times New Roman"/>
        <charset val="0"/>
      </rPr>
      <t xml:space="preserve">
(</t>
    </r>
    <r>
      <rPr>
        <sz val="10"/>
        <rFont val="宋体"/>
        <charset val="134"/>
      </rPr>
      <t>以结算日期起计之总月数</t>
    </r>
    <r>
      <rPr>
        <sz val="10"/>
        <rFont val="Times New Roman"/>
        <charset val="0"/>
      </rPr>
      <t>)</t>
    </r>
  </si>
  <si>
    <r>
      <rPr>
        <sz val="10"/>
        <rFont val="宋体"/>
        <charset val="134"/>
      </rPr>
      <t>期初余额
原币金额</t>
    </r>
  </si>
  <si>
    <r>
      <rPr>
        <sz val="10"/>
        <rFont val="宋体"/>
        <charset val="134"/>
      </rPr>
      <t>本期摊销
原币金额</t>
    </r>
  </si>
  <si>
    <r>
      <rPr>
        <sz val="10"/>
        <rFont val="宋体"/>
        <charset val="134"/>
      </rPr>
      <t>期末余额
原币金额</t>
    </r>
  </si>
  <si>
    <r>
      <rPr>
        <sz val="10"/>
        <rFont val="宋体"/>
        <charset val="134"/>
      </rPr>
      <t>最后计提日期
（年</t>
    </r>
    <r>
      <rPr>
        <sz val="10"/>
        <rFont val="Times New Roman"/>
        <charset val="0"/>
      </rPr>
      <t>/</t>
    </r>
    <r>
      <rPr>
        <sz val="10"/>
        <rFont val="宋体"/>
        <charset val="134"/>
      </rPr>
      <t>月</t>
    </r>
    <r>
      <rPr>
        <sz val="10"/>
        <rFont val="Times New Roman"/>
        <charset val="0"/>
      </rPr>
      <t>/</t>
    </r>
    <r>
      <rPr>
        <sz val="10"/>
        <rFont val="宋体"/>
        <charset val="134"/>
      </rPr>
      <t>日）</t>
    </r>
  </si>
  <si>
    <r>
      <rPr>
        <sz val="10"/>
        <rFont val="宋体"/>
        <charset val="134"/>
      </rPr>
      <t>计提日数</t>
    </r>
  </si>
  <si>
    <r>
      <rPr>
        <sz val="10"/>
        <rFont val="宋体"/>
        <charset val="134"/>
      </rPr>
      <t>折人民币</t>
    </r>
  </si>
  <si>
    <t>BU1</t>
  </si>
  <si>
    <t>BU2</t>
  </si>
  <si>
    <t>BU3</t>
  </si>
  <si>
    <t>BU4</t>
  </si>
  <si>
    <t>BU5</t>
  </si>
  <si>
    <t>BU6</t>
  </si>
  <si>
    <t>BU7</t>
  </si>
  <si>
    <t>BU8</t>
  </si>
  <si>
    <t>BU9</t>
  </si>
  <si>
    <t>BU10</t>
  </si>
  <si>
    <t>BU11</t>
  </si>
  <si>
    <t>BU12</t>
  </si>
  <si>
    <t>BU13</t>
  </si>
  <si>
    <t>BU14</t>
  </si>
  <si>
    <t>BU15</t>
  </si>
  <si>
    <t>BU16</t>
  </si>
  <si>
    <t>BU17</t>
  </si>
  <si>
    <t>BU18</t>
  </si>
  <si>
    <t>BU19</t>
  </si>
  <si>
    <t>BU20</t>
  </si>
  <si>
    <t>应付票据评估明细表</t>
  </si>
  <si>
    <t>表5-4</t>
  </si>
  <si>
    <r>
      <rPr>
        <sz val="10"/>
        <rFont val="宋体"/>
        <charset val="134"/>
      </rPr>
      <t>账面余额</t>
    </r>
  </si>
  <si>
    <t>BV1</t>
  </si>
  <si>
    <t>BV2</t>
  </si>
  <si>
    <t>BV3</t>
  </si>
  <si>
    <t>BV4</t>
  </si>
  <si>
    <t>BV5</t>
  </si>
  <si>
    <t>BV6</t>
  </si>
  <si>
    <t>BV7</t>
  </si>
  <si>
    <t>BV8</t>
  </si>
  <si>
    <t>BV9</t>
  </si>
  <si>
    <t>BV10</t>
  </si>
  <si>
    <t>BV11</t>
  </si>
  <si>
    <t>BV12</t>
  </si>
  <si>
    <t>BV13</t>
  </si>
  <si>
    <t>BV14</t>
  </si>
  <si>
    <t>BV15</t>
  </si>
  <si>
    <t>BV16</t>
  </si>
  <si>
    <t>BV17</t>
  </si>
  <si>
    <t>BV18</t>
  </si>
  <si>
    <t>BV19</t>
  </si>
  <si>
    <t>BV20</t>
  </si>
  <si>
    <t>应付账款评估明细表</t>
  </si>
  <si>
    <t>表5-5</t>
  </si>
  <si>
    <t>BW1</t>
  </si>
  <si>
    <t>BW2</t>
  </si>
  <si>
    <t>BW3</t>
  </si>
  <si>
    <t>BW4</t>
  </si>
  <si>
    <t>BW5</t>
  </si>
  <si>
    <t>BW6</t>
  </si>
  <si>
    <t>BW7</t>
  </si>
  <si>
    <t>BW8</t>
  </si>
  <si>
    <t>BW9</t>
  </si>
  <si>
    <t>BW10</t>
  </si>
  <si>
    <t>BW11</t>
  </si>
  <si>
    <t>BW12</t>
  </si>
  <si>
    <t>BW13</t>
  </si>
  <si>
    <t>BW14</t>
  </si>
  <si>
    <t>BW15</t>
  </si>
  <si>
    <t>BW16</t>
  </si>
  <si>
    <t>BW17</t>
  </si>
  <si>
    <t>BW18</t>
  </si>
  <si>
    <t>BW19</t>
  </si>
  <si>
    <t>BW20</t>
  </si>
  <si>
    <t>预收款项评估明细表</t>
  </si>
  <si>
    <r>
      <rPr>
        <sz val="10"/>
        <rFont val="Times New Roman"/>
        <charset val="0"/>
      </rPr>
      <t>表</t>
    </r>
    <r>
      <rPr>
        <sz val="10"/>
        <rFont val="Times New Roman"/>
        <charset val="0"/>
      </rPr>
      <t>5-6</t>
    </r>
  </si>
  <si>
    <t>BX1</t>
  </si>
  <si>
    <t>BX2</t>
  </si>
  <si>
    <t>BX3</t>
  </si>
  <si>
    <t>BX4</t>
  </si>
  <si>
    <t>BX5</t>
  </si>
  <si>
    <t>BX6</t>
  </si>
  <si>
    <t>BX7</t>
  </si>
  <si>
    <t>BX8</t>
  </si>
  <si>
    <t>BX9</t>
  </si>
  <si>
    <t>BX10</t>
  </si>
  <si>
    <t>BX11</t>
  </si>
  <si>
    <t>BX12</t>
  </si>
  <si>
    <t>BX13</t>
  </si>
  <si>
    <t>BX14</t>
  </si>
  <si>
    <t>BX15</t>
  </si>
  <si>
    <t>BX16</t>
  </si>
  <si>
    <t>BX17</t>
  </si>
  <si>
    <t>BX18</t>
  </si>
  <si>
    <t>BX19</t>
  </si>
  <si>
    <t>BX20</t>
  </si>
  <si>
    <t>合同负债评估明细表</t>
  </si>
  <si>
    <r>
      <rPr>
        <sz val="10"/>
        <rFont val="Times New Roman"/>
        <charset val="0"/>
      </rPr>
      <t>表</t>
    </r>
    <r>
      <rPr>
        <sz val="10"/>
        <rFont val="Times New Roman"/>
        <charset val="0"/>
      </rPr>
      <t>5-7</t>
    </r>
  </si>
  <si>
    <r>
      <rPr>
        <sz val="10"/>
        <rFont val="宋体"/>
        <charset val="134"/>
      </rPr>
      <t>履约义务</t>
    </r>
  </si>
  <si>
    <t>BY1</t>
  </si>
  <si>
    <t>BY2</t>
  </si>
  <si>
    <t>BY3</t>
  </si>
  <si>
    <t>BY4</t>
  </si>
  <si>
    <t>BY5</t>
  </si>
  <si>
    <t>BY6</t>
  </si>
  <si>
    <t>BY7</t>
  </si>
  <si>
    <t>BY8</t>
  </si>
  <si>
    <t>BY9</t>
  </si>
  <si>
    <t>BY10</t>
  </si>
  <si>
    <t>BY11</t>
  </si>
  <si>
    <t>BY12</t>
  </si>
  <si>
    <t>BY13</t>
  </si>
  <si>
    <t>BY14</t>
  </si>
  <si>
    <t>BY15</t>
  </si>
  <si>
    <t>BY16</t>
  </si>
  <si>
    <t>BY17</t>
  </si>
  <si>
    <t>BY18</t>
  </si>
  <si>
    <t>BY19</t>
  </si>
  <si>
    <t>BY20</t>
  </si>
  <si>
    <t>应付职工薪酬评估明细表</t>
  </si>
  <si>
    <t>表5-8</t>
  </si>
  <si>
    <t>BZ1</t>
  </si>
  <si>
    <t>BZ2</t>
  </si>
  <si>
    <t>BZ3</t>
  </si>
  <si>
    <t>BZ4</t>
  </si>
  <si>
    <t>BZ5</t>
  </si>
  <si>
    <t>BZ6</t>
  </si>
  <si>
    <t>BZ7</t>
  </si>
  <si>
    <t>BZ8</t>
  </si>
  <si>
    <t>BZ9</t>
  </si>
  <si>
    <t>BZ10</t>
  </si>
  <si>
    <t>BZ11</t>
  </si>
  <si>
    <t>BZ12</t>
  </si>
  <si>
    <t>BZ13</t>
  </si>
  <si>
    <t>BZ14</t>
  </si>
  <si>
    <t>BZ15</t>
  </si>
  <si>
    <t>BZ16</t>
  </si>
  <si>
    <t>BZ17</t>
  </si>
  <si>
    <t>BZ18</t>
  </si>
  <si>
    <t>BZ19</t>
  </si>
  <si>
    <t>BZ20</t>
  </si>
  <si>
    <t>应交税费评估明细表</t>
  </si>
  <si>
    <t>表5-9</t>
  </si>
  <si>
    <t>征税机关</t>
  </si>
  <si>
    <t>税费种类</t>
  </si>
  <si>
    <t>CA1</t>
  </si>
  <si>
    <t>CA2</t>
  </si>
  <si>
    <t>CA3</t>
  </si>
  <si>
    <t>CA4</t>
  </si>
  <si>
    <t>CA5</t>
  </si>
  <si>
    <t>CA6</t>
  </si>
  <si>
    <t>CA7</t>
  </si>
  <si>
    <t>CA8</t>
  </si>
  <si>
    <t>CA9</t>
  </si>
  <si>
    <t>CA10</t>
  </si>
  <si>
    <t>CA11</t>
  </si>
  <si>
    <t>CA12</t>
  </si>
  <si>
    <t>CA13</t>
  </si>
  <si>
    <t>CA14</t>
  </si>
  <si>
    <t>CA15</t>
  </si>
  <si>
    <t>CA16</t>
  </si>
  <si>
    <t>CA17</t>
  </si>
  <si>
    <t>CA18</t>
  </si>
  <si>
    <t>CA19</t>
  </si>
  <si>
    <t>CA20</t>
  </si>
  <si>
    <t>其他应付款评估明细表</t>
  </si>
  <si>
    <t>表5-10</t>
  </si>
  <si>
    <t>CB1</t>
  </si>
  <si>
    <t>CB2</t>
  </si>
  <si>
    <t>CB3</t>
  </si>
  <si>
    <t>CB4</t>
  </si>
  <si>
    <t>CB5</t>
  </si>
  <si>
    <t>CB6</t>
  </si>
  <si>
    <t>CB7</t>
  </si>
  <si>
    <t>CB8</t>
  </si>
  <si>
    <t>CB9</t>
  </si>
  <si>
    <t>CB10</t>
  </si>
  <si>
    <t>CB11</t>
  </si>
  <si>
    <t>CB12</t>
  </si>
  <si>
    <t>CB13</t>
  </si>
  <si>
    <t>CB14</t>
  </si>
  <si>
    <t>CB15</t>
  </si>
  <si>
    <t>CB16</t>
  </si>
  <si>
    <t>CB17</t>
  </si>
  <si>
    <t>CB18</t>
  </si>
  <si>
    <t>CB19</t>
  </si>
  <si>
    <t>CB20</t>
  </si>
  <si>
    <t>持有待售负债评估明细表</t>
  </si>
  <si>
    <t>表5-11</t>
  </si>
  <si>
    <t>CC1</t>
  </si>
  <si>
    <t>CC2</t>
  </si>
  <si>
    <t>CC3</t>
  </si>
  <si>
    <t>CC4</t>
  </si>
  <si>
    <t>CC5</t>
  </si>
  <si>
    <t>CC6</t>
  </si>
  <si>
    <t>CC7</t>
  </si>
  <si>
    <t>CC8</t>
  </si>
  <si>
    <t>CC9</t>
  </si>
  <si>
    <t>CC10</t>
  </si>
  <si>
    <t>CC11</t>
  </si>
  <si>
    <t>CC12</t>
  </si>
  <si>
    <t>CC13</t>
  </si>
  <si>
    <t>CC14</t>
  </si>
  <si>
    <t>CC15</t>
  </si>
  <si>
    <t>CC16</t>
  </si>
  <si>
    <t>CC17</t>
  </si>
  <si>
    <t>CC18</t>
  </si>
  <si>
    <t>CC19</t>
  </si>
  <si>
    <t>CC20</t>
  </si>
  <si>
    <t>一年内到期的非流动负债评估明细表</t>
  </si>
  <si>
    <t>表5-12</t>
  </si>
  <si>
    <t>结算项目</t>
  </si>
  <si>
    <t>票面月利率%</t>
  </si>
  <si>
    <t>CD1</t>
  </si>
  <si>
    <t>CD2</t>
  </si>
  <si>
    <t>CD3</t>
  </si>
  <si>
    <t>CD4</t>
  </si>
  <si>
    <t>CD5</t>
  </si>
  <si>
    <t>CD6</t>
  </si>
  <si>
    <t>CD7</t>
  </si>
  <si>
    <t>CD8</t>
  </si>
  <si>
    <t>CD9</t>
  </si>
  <si>
    <t>CD10</t>
  </si>
  <si>
    <t>CD11</t>
  </si>
  <si>
    <t>CD12</t>
  </si>
  <si>
    <t>CD13</t>
  </si>
  <si>
    <t>CD14</t>
  </si>
  <si>
    <t>CD15</t>
  </si>
  <si>
    <t>CD16</t>
  </si>
  <si>
    <t>CD17</t>
  </si>
  <si>
    <t>CD18</t>
  </si>
  <si>
    <t>CD19</t>
  </si>
  <si>
    <t>CD20</t>
  </si>
  <si>
    <t>其他流动负债评估明细表</t>
  </si>
  <si>
    <t>表5-13</t>
  </si>
  <si>
    <t>CE1</t>
  </si>
  <si>
    <t>CE2</t>
  </si>
  <si>
    <t>CE3</t>
  </si>
  <si>
    <t>CE4</t>
  </si>
  <si>
    <t>CE5</t>
  </si>
  <si>
    <t>CE6</t>
  </si>
  <si>
    <t>CE7</t>
  </si>
  <si>
    <t>CE8</t>
  </si>
  <si>
    <t>CE9</t>
  </si>
  <si>
    <t>CE10</t>
  </si>
  <si>
    <t>CE11</t>
  </si>
  <si>
    <t>CE12</t>
  </si>
  <si>
    <t>CE13</t>
  </si>
  <si>
    <t>CE14</t>
  </si>
  <si>
    <t>CE15</t>
  </si>
  <si>
    <t>CE16</t>
  </si>
  <si>
    <t>CE17</t>
  </si>
  <si>
    <t>CE18</t>
  </si>
  <si>
    <t>CE19</t>
  </si>
  <si>
    <t>CE20</t>
  </si>
  <si>
    <t>非流动负债评估汇总表</t>
  </si>
  <si>
    <t>表6</t>
  </si>
  <si>
    <t>6-1</t>
  </si>
  <si>
    <t>6-2</t>
  </si>
  <si>
    <t>6-3</t>
  </si>
  <si>
    <t>6-4</t>
  </si>
  <si>
    <t>6-5</t>
  </si>
  <si>
    <t>6-6</t>
  </si>
  <si>
    <t>6-7</t>
  </si>
  <si>
    <t>6-8</t>
  </si>
  <si>
    <t>长期借款评估明细表</t>
  </si>
  <si>
    <t>表6-1</t>
  </si>
  <si>
    <t>CF1</t>
  </si>
  <si>
    <t>CF2</t>
  </si>
  <si>
    <t>CF3</t>
  </si>
  <si>
    <t>CF4</t>
  </si>
  <si>
    <t>CF5</t>
  </si>
  <si>
    <t>CF6</t>
  </si>
  <si>
    <t>CF7</t>
  </si>
  <si>
    <t>CF8</t>
  </si>
  <si>
    <t>CF9</t>
  </si>
  <si>
    <t>CF10</t>
  </si>
  <si>
    <t>CF11</t>
  </si>
  <si>
    <t>CF12</t>
  </si>
  <si>
    <t>CF13</t>
  </si>
  <si>
    <t>CF14</t>
  </si>
  <si>
    <t>CF15</t>
  </si>
  <si>
    <t>CF16</t>
  </si>
  <si>
    <t>CF17</t>
  </si>
  <si>
    <t>CF18</t>
  </si>
  <si>
    <t>CF19</t>
  </si>
  <si>
    <t>CF20</t>
  </si>
  <si>
    <t>应付债券评估明细表</t>
  </si>
  <si>
    <t>表6-2</t>
  </si>
  <si>
    <t>债券发行单位</t>
  </si>
  <si>
    <t>债券种类</t>
  </si>
  <si>
    <t xml:space="preserve"> 备 注</t>
  </si>
  <si>
    <t>CG1</t>
  </si>
  <si>
    <t>CG2</t>
  </si>
  <si>
    <t>CG3</t>
  </si>
  <si>
    <t>CG4</t>
  </si>
  <si>
    <t>CG5</t>
  </si>
  <si>
    <t>CG6</t>
  </si>
  <si>
    <t>CG7</t>
  </si>
  <si>
    <t>CG8</t>
  </si>
  <si>
    <t>CG9</t>
  </si>
  <si>
    <t>CG10</t>
  </si>
  <si>
    <t>CG11</t>
  </si>
  <si>
    <t>CG12</t>
  </si>
  <si>
    <t>CG13</t>
  </si>
  <si>
    <t>CG14</t>
  </si>
  <si>
    <t>CG15</t>
  </si>
  <si>
    <t>CG16</t>
  </si>
  <si>
    <t>CG17</t>
  </si>
  <si>
    <t>CG18</t>
  </si>
  <si>
    <t>CG19</t>
  </si>
  <si>
    <t>CG20</t>
  </si>
  <si>
    <t>租赁负债评估明细表</t>
  </si>
  <si>
    <t>表6-3</t>
  </si>
  <si>
    <r>
      <rPr>
        <sz val="10"/>
        <rFont val="宋体"/>
        <charset val="134"/>
      </rPr>
      <t>发生日期</t>
    </r>
  </si>
  <si>
    <t>CH1</t>
  </si>
  <si>
    <t>CH2</t>
  </si>
  <si>
    <t>CH3</t>
  </si>
  <si>
    <t>CH4</t>
  </si>
  <si>
    <t>CH5</t>
  </si>
  <si>
    <t>CH6</t>
  </si>
  <si>
    <t>CH7</t>
  </si>
  <si>
    <t>CH8</t>
  </si>
  <si>
    <t>CH9</t>
  </si>
  <si>
    <t>CH10</t>
  </si>
  <si>
    <t>CH11</t>
  </si>
  <si>
    <t>CH12</t>
  </si>
  <si>
    <t>CH13</t>
  </si>
  <si>
    <t>CH14</t>
  </si>
  <si>
    <t>CH15</t>
  </si>
  <si>
    <t>CH16</t>
  </si>
  <si>
    <t>CH17</t>
  </si>
  <si>
    <t>CH18</t>
  </si>
  <si>
    <t>CH19</t>
  </si>
  <si>
    <t>CH20</t>
  </si>
  <si>
    <t>长期应付款评估明细表</t>
  </si>
  <si>
    <t>表6-4</t>
  </si>
  <si>
    <t>CJ1</t>
  </si>
  <si>
    <t>CJ2</t>
  </si>
  <si>
    <t>CJ3</t>
  </si>
  <si>
    <t>CJ4</t>
  </si>
  <si>
    <t>CJ5</t>
  </si>
  <si>
    <t>CJ6</t>
  </si>
  <si>
    <t>CJ7</t>
  </si>
  <si>
    <t>CJ8</t>
  </si>
  <si>
    <t>CJ9</t>
  </si>
  <si>
    <t>CJ10</t>
  </si>
  <si>
    <t>CJ11</t>
  </si>
  <si>
    <t>CJ12</t>
  </si>
  <si>
    <t>CJ13</t>
  </si>
  <si>
    <t>CJ14</t>
  </si>
  <si>
    <t>CJ15</t>
  </si>
  <si>
    <t>CJ16</t>
  </si>
  <si>
    <t>CJ17</t>
  </si>
  <si>
    <t>CJ18</t>
  </si>
  <si>
    <t>CJ19</t>
  </si>
  <si>
    <t>CJ20</t>
  </si>
  <si>
    <t>预计负债评估明细表</t>
  </si>
  <si>
    <t>表6-5</t>
  </si>
  <si>
    <t xml:space="preserve">     金额单位：人民币元</t>
  </si>
  <si>
    <t>核算内容</t>
  </si>
  <si>
    <t>CK1</t>
  </si>
  <si>
    <t>CK2</t>
  </si>
  <si>
    <t>CK3</t>
  </si>
  <si>
    <t>CK4</t>
  </si>
  <si>
    <t>CK5</t>
  </si>
  <si>
    <t>CK6</t>
  </si>
  <si>
    <t>CK7</t>
  </si>
  <si>
    <t>CK8</t>
  </si>
  <si>
    <t>CK9</t>
  </si>
  <si>
    <t>CK10</t>
  </si>
  <si>
    <t>CK11</t>
  </si>
  <si>
    <t>CK12</t>
  </si>
  <si>
    <t>CK13</t>
  </si>
  <si>
    <t>CK14</t>
  </si>
  <si>
    <t>CK15</t>
  </si>
  <si>
    <t>CK16</t>
  </si>
  <si>
    <t>CK17</t>
  </si>
  <si>
    <t>CK18</t>
  </si>
  <si>
    <t>CK19</t>
  </si>
  <si>
    <t>CK20</t>
  </si>
  <si>
    <t>递延收益评估明细表</t>
  </si>
  <si>
    <t>表6-6</t>
  </si>
  <si>
    <r>
      <rPr>
        <sz val="10"/>
        <rFont val="宋体"/>
        <charset val="134"/>
      </rPr>
      <t>性质（政府补助、其他）</t>
    </r>
  </si>
  <si>
    <r>
      <rPr>
        <sz val="10"/>
        <rFont val="宋体"/>
        <charset val="134"/>
      </rPr>
      <t>与资产</t>
    </r>
    <r>
      <rPr>
        <sz val="10"/>
        <rFont val="Times New Roman"/>
        <charset val="0"/>
      </rPr>
      <t>/</t>
    </r>
    <r>
      <rPr>
        <sz val="10"/>
        <rFont val="宋体"/>
        <charset val="134"/>
      </rPr>
      <t>收益相关</t>
    </r>
  </si>
  <si>
    <r>
      <rPr>
        <sz val="10"/>
        <rFont val="宋体"/>
        <charset val="134"/>
      </rPr>
      <t>文件</t>
    </r>
    <r>
      <rPr>
        <sz val="10"/>
        <rFont val="Times New Roman"/>
        <charset val="0"/>
      </rPr>
      <t>/</t>
    </r>
    <r>
      <rPr>
        <sz val="10"/>
        <rFont val="宋体"/>
        <charset val="134"/>
      </rPr>
      <t>协议索引</t>
    </r>
  </si>
  <si>
    <t>CM1</t>
  </si>
  <si>
    <t>CM2</t>
  </si>
  <si>
    <t>CM3</t>
  </si>
  <si>
    <t>CM4</t>
  </si>
  <si>
    <t>CM5</t>
  </si>
  <si>
    <t>CM6</t>
  </si>
  <si>
    <t>CM7</t>
  </si>
  <si>
    <t>CM8</t>
  </si>
  <si>
    <t>CM9</t>
  </si>
  <si>
    <t>CM10</t>
  </si>
  <si>
    <t>CM11</t>
  </si>
  <si>
    <t>CM12</t>
  </si>
  <si>
    <t>CM13</t>
  </si>
  <si>
    <t>CM14</t>
  </si>
  <si>
    <t>CM15</t>
  </si>
  <si>
    <t>CM16</t>
  </si>
  <si>
    <t>CM17</t>
  </si>
  <si>
    <t>CM18</t>
  </si>
  <si>
    <t>CM19</t>
  </si>
  <si>
    <t>CM20</t>
  </si>
  <si>
    <t>递延所得税负债评估明细表</t>
  </si>
  <si>
    <t>表6-7</t>
  </si>
  <si>
    <t>CN1</t>
  </si>
  <si>
    <t>CN2</t>
  </si>
  <si>
    <t>CN3</t>
  </si>
  <si>
    <t>CN4</t>
  </si>
  <si>
    <t>CN5</t>
  </si>
  <si>
    <t>CN6</t>
  </si>
  <si>
    <t>CN7</t>
  </si>
  <si>
    <t>CN8</t>
  </si>
  <si>
    <t>CN9</t>
  </si>
  <si>
    <t>CN10</t>
  </si>
  <si>
    <t>CN11</t>
  </si>
  <si>
    <t>CN12</t>
  </si>
  <si>
    <t>CN13</t>
  </si>
  <si>
    <t>CN14</t>
  </si>
  <si>
    <t>CN15</t>
  </si>
  <si>
    <t>CN16</t>
  </si>
  <si>
    <t>CN17</t>
  </si>
  <si>
    <t>CN18</t>
  </si>
  <si>
    <t>CN19</t>
  </si>
  <si>
    <t>CN20</t>
  </si>
  <si>
    <t>其他非流动负债评估明细表</t>
  </si>
  <si>
    <t xml:space="preserve"> 表6-8</t>
  </si>
  <si>
    <t>CP1</t>
  </si>
  <si>
    <t>CP2</t>
  </si>
  <si>
    <t>CP3</t>
  </si>
  <si>
    <t>CP4</t>
  </si>
  <si>
    <t>CP5</t>
  </si>
  <si>
    <t>CP6</t>
  </si>
  <si>
    <t>CP7</t>
  </si>
  <si>
    <t>CP8</t>
  </si>
  <si>
    <t>CP9</t>
  </si>
  <si>
    <t>CP10</t>
  </si>
  <si>
    <t>CP11</t>
  </si>
  <si>
    <t>CP12</t>
  </si>
  <si>
    <t>CP13</t>
  </si>
  <si>
    <t>CP14</t>
  </si>
  <si>
    <t>CP15</t>
  </si>
  <si>
    <t>CP16</t>
  </si>
  <si>
    <t>CP17</t>
  </si>
  <si>
    <t>CP18</t>
  </si>
  <si>
    <t>CP19</t>
  </si>
  <si>
    <t>CP20</t>
  </si>
  <si>
    <t>以上检测结果，形成于2024年08月30日10时06分</t>
  </si>
  <si>
    <t>2-分类汇总'!G73</t>
  </si>
  <si>
    <t>计算有误</t>
  </si>
  <si>
    <t>检查公式: 获取正确公式失败</t>
  </si>
  <si>
    <t>复核无误</t>
  </si>
  <si>
    <t>没问题</t>
  </si>
  <si>
    <t>4-8-7电子设备'!R8</t>
  </si>
  <si>
    <t>检查公式: =IF(Q8="",P8,P8*Q8/100)</t>
  </si>
  <si>
    <t>4-8-7电子设备'!R9</t>
  </si>
  <si>
    <t>检查公式: =IF(Q9="",P9,P9*Q9/100)</t>
  </si>
  <si>
    <t>4-8-7电子设备'!R10</t>
  </si>
  <si>
    <t>检查公式: =IF(Q10="",P10,P10*Q10/100)</t>
  </si>
  <si>
    <t>4-8-7电子设备'!R11</t>
  </si>
  <si>
    <t>检查公式: =IF(Q11="",P11,P11*Q11/100)</t>
  </si>
  <si>
    <t>4-8-7电子设备'!R12</t>
  </si>
  <si>
    <t>检查公式: =IF(Q12="",P12,P12*Q12/100)</t>
  </si>
  <si>
    <t>4-8-7电子设备'!R13</t>
  </si>
  <si>
    <t>检查公式: =IF(Q13="",P13,P13*Q13/100)</t>
  </si>
  <si>
    <t>4-8-7电子设备'!R14</t>
  </si>
  <si>
    <t>检查公式: =IF(Q14="",P14,P14*Q14/100)</t>
  </si>
  <si>
    <t>4-8-7电子设备'!R15</t>
  </si>
  <si>
    <t>检查公式: =IF(Q15="",P15,P15*Q15/100)</t>
  </si>
  <si>
    <t>4-8-7电子设备'!R16</t>
  </si>
  <si>
    <t>检查公式: =IF(Q16="",P16,P16*Q16/100)</t>
  </si>
  <si>
    <t>4-8-7电子设备'!R17</t>
  </si>
  <si>
    <t>检查公式: =IF(Q17="",P17,P17*Q17/100)</t>
  </si>
  <si>
    <t>4-8-7电子设备'!R18</t>
  </si>
  <si>
    <t>检查公式: =IF(Q18="",P18,P18*Q18/100)</t>
  </si>
  <si>
    <t>4-8-7电子设备'!R19</t>
  </si>
  <si>
    <t>检查公式: =IF(Q19="",P19,P19*Q19/100)</t>
  </si>
  <si>
    <t>4-8-7电子设备'!R20</t>
  </si>
  <si>
    <t>检查公式: =IF(Q20="",P20,P20*Q20/100)</t>
  </si>
  <si>
    <t>4-8-7电子设备'!R21</t>
  </si>
  <si>
    <t>检查公式: =IF(Q21="",P21,P21*Q21/100)</t>
  </si>
  <si>
    <t>4-8-7电子设备'!R22</t>
  </si>
  <si>
    <t>检查公式: =IF(Q22="",P22,P22*Q22/100)</t>
  </si>
  <si>
    <t>4-8-7电子设备'!R23</t>
  </si>
  <si>
    <t>检查公式: =IF(Q23="",P23,P23*Q23/100)</t>
  </si>
  <si>
    <t>4-8-7电子设备'!R24</t>
  </si>
  <si>
    <t>检查公式: =IF(Q24="",P24,P24*Q24/100)</t>
  </si>
  <si>
    <t>4-8-7电子设备'!R25</t>
  </si>
  <si>
    <t>检查公式: =IF(Q25="",P25,P25*Q25/100)</t>
  </si>
  <si>
    <t>4-8-7电子设备'!R26</t>
  </si>
  <si>
    <t>检查公式: =IF(Q26="",P26,P26*Q26/100)</t>
  </si>
  <si>
    <t>4-8-7电子设备'!R27</t>
  </si>
  <si>
    <t>检查公式: =IF(Q27="",P27,P27*Q27/100)</t>
  </si>
  <si>
    <t>4-8-7电子设备'!R28</t>
  </si>
  <si>
    <t>检查公式: =IF(Q28="",P28,P28*Q28/100)</t>
  </si>
  <si>
    <t>4-8-7电子设备'!R29</t>
  </si>
  <si>
    <t>检查公式: =IF(Q29="",P29,P29*Q29/100)</t>
  </si>
  <si>
    <t>4-8-7电子设备'!R30</t>
  </si>
  <si>
    <t>检查公式: =IF(Q30="",P30,P30*Q30/100)</t>
  </si>
  <si>
    <t>4-8-7电子设备'!R31</t>
  </si>
  <si>
    <t>检查公式: =IF(Q31="",P31,P31*Q31/100)</t>
  </si>
  <si>
    <t>4-8-7电子设备'!R32</t>
  </si>
  <si>
    <t>检查公式: =IF(Q32="",P32,P32*Q32/100)</t>
  </si>
  <si>
    <t>4-8-7电子设备'!R33</t>
  </si>
  <si>
    <t>检查公式: =IF(Q33="",P33,P33*Q33/100)</t>
  </si>
  <si>
    <t>4-8-7电子设备'!R34</t>
  </si>
  <si>
    <t>检查公式: =IF(Q34="",P34,P34*Q34/100)</t>
  </si>
  <si>
    <t>4-8-7电子设备'!R35</t>
  </si>
  <si>
    <t>检查公式: =IF(Q35="",P35,P35*Q35/100)</t>
  </si>
  <si>
    <t>4-8-7电子设备'!R36</t>
  </si>
  <si>
    <t>检查公式: =IF(Q36="",P36,P36*Q36/100)</t>
  </si>
  <si>
    <t>4-8-7电子设备'!R37</t>
  </si>
  <si>
    <t>检查公式: =IF(Q37="",P37,P37*Q37/100)</t>
  </si>
  <si>
    <t>4-8-7电子设备'!R38</t>
  </si>
  <si>
    <t>检查公式: =IF(Q38="",P38,P38*Q38/100)</t>
  </si>
  <si>
    <t>4-8-7电子设备'!R39</t>
  </si>
  <si>
    <t>检查公式: =IF(Q39="",P39,P39*Q39/100)</t>
  </si>
  <si>
    <t>4-8-7电子设备'!R40</t>
  </si>
  <si>
    <t>检查公式: =IF(Q40="",P40,P40*Q40/100)</t>
  </si>
  <si>
    <t>4-8-7电子设备'!R41</t>
  </si>
  <si>
    <t>检查公式: =IF(Q41="",P41,P41*Q41/100)</t>
  </si>
  <si>
    <t>4-8-7电子设备'!R42</t>
  </si>
  <si>
    <t>检查公式: =IF(Q42="",P42,P42*Q42/100)</t>
  </si>
  <si>
    <t>4-8-7电子设备'!R43</t>
  </si>
  <si>
    <t>检查公式: =IF(Q43="",P43,P43*Q43/100)</t>
  </si>
  <si>
    <t>4-8-7电子设备'!R44</t>
  </si>
  <si>
    <t>检查公式: =IF(Q44="",P44,P44*Q44/100)</t>
  </si>
  <si>
    <t>4-8-7电子设备'!R45</t>
  </si>
  <si>
    <t>检查公式: =IF(Q45="",P45,P45*Q45/100)</t>
  </si>
  <si>
    <t>4-8-7电子设备'!R46</t>
  </si>
  <si>
    <t>检查公式: =IF(Q46="",P46,P46*Q46/100)</t>
  </si>
  <si>
    <t>4-8-7电子设备'!R47</t>
  </si>
  <si>
    <t>检查公式: =IF(Q47="",P47,P47*Q47/100)</t>
  </si>
  <si>
    <t>4-8-7电子设备'!R48</t>
  </si>
  <si>
    <t>检查公式: =IF(Q48="",P48,P48*Q48/100)</t>
  </si>
  <si>
    <t>4-8-7电子设备'!R49</t>
  </si>
  <si>
    <t>检查公式: =IF(Q49="",P49,P49*Q49/100)</t>
  </si>
  <si>
    <t>4-8-7电子设备'!R50</t>
  </si>
  <si>
    <t>检查公式: =IF(Q50="",P50,P50*Q50/100)</t>
  </si>
  <si>
    <t>4-8-7电子设备'!R51</t>
  </si>
  <si>
    <t>检查公式: =IF(Q51="",P51,P51*Q51/100)</t>
  </si>
  <si>
    <t>4-8-7电子设备'!R52</t>
  </si>
  <si>
    <t>检查公式: =IF(Q52="",P52,P52*Q52/100)</t>
  </si>
  <si>
    <t>4-8-7电子设备'!R53</t>
  </si>
  <si>
    <t>检查公式: =IF(Q53="",P53,P53*Q53/100)</t>
  </si>
  <si>
    <t>4-8-7电子设备'!R54</t>
  </si>
  <si>
    <t>检查公式: =IF(Q54="",P54,P54*Q54/100)</t>
  </si>
  <si>
    <t>4-8-7电子设备'!R55</t>
  </si>
  <si>
    <t>检查公式: =IF(Q55="",P55,P55*Q55/100)</t>
  </si>
  <si>
    <t>4-8-7电子设备'!R56</t>
  </si>
  <si>
    <t>检查公式: =IF(Q56="",P56,P56*Q56/100)</t>
  </si>
  <si>
    <t>4-8-7电子设备'!R57</t>
  </si>
  <si>
    <t>检查公式: =IF(Q57="",P57,P57*Q57/100)</t>
  </si>
  <si>
    <t>4-8-7电子设备'!R58</t>
  </si>
  <si>
    <t>检查公式: =IF(Q58="",P58,P58*Q58/100)</t>
  </si>
  <si>
    <t>4-8-7电子设备'!R59</t>
  </si>
  <si>
    <t>检查公式: =IF(Q59="",P59,P59*Q59/100)</t>
  </si>
  <si>
    <t>4-8-7电子设备'!R60</t>
  </si>
  <si>
    <t>检查公式: =IF(Q60="",P60,P60*Q60/100)</t>
  </si>
  <si>
    <t>4-8-7电子设备'!R61</t>
  </si>
  <si>
    <t>检查公式: =IF(Q61="",P61,P61*Q61/100)</t>
  </si>
  <si>
    <t>4-8-7电子设备'!R62</t>
  </si>
  <si>
    <t>检查公式: =IF(Q62="",P62,P62*Q62/100)</t>
  </si>
  <si>
    <t>4-8-7电子设备'!R63</t>
  </si>
  <si>
    <t>检查公式: =IF(Q63="",P63,P63*Q63/100)</t>
  </si>
  <si>
    <t>4-8-7电子设备'!R64</t>
  </si>
  <si>
    <t>检查公式: =IF(Q64="",P64,P64*Q64/100)</t>
  </si>
  <si>
    <t>4-8-7电子设备'!R65</t>
  </si>
  <si>
    <t>检查公式: =IF(Q65="",P65,P65*Q65/100)</t>
  </si>
  <si>
    <t>4-8-7电子设备'!R66</t>
  </si>
  <si>
    <t>检查公式: =IF(Q66="",P66,P66*Q66/100)</t>
  </si>
  <si>
    <t>4-8-7电子设备'!R67</t>
  </si>
  <si>
    <t>检查公式: =IF(Q67="",P67,P67*Q67/100)</t>
  </si>
  <si>
    <t>4-8-7电子设备'!R68</t>
  </si>
  <si>
    <t>检查公式: =IF(Q68="",P68,P68*Q68/100)</t>
  </si>
  <si>
    <t>4-8-7电子设备'!R69</t>
  </si>
  <si>
    <t>检查公式: =IF(Q69="",P69,P69*Q69/100)</t>
  </si>
  <si>
    <t>4-8-7电子设备'!R70</t>
  </si>
  <si>
    <t>检查公式: =IF(Q70="",P70,P70*Q70/100)</t>
  </si>
  <si>
    <t>4-8-7电子设备'!R71</t>
  </si>
  <si>
    <t>检查公式: =IF(Q71="",P71,P71*Q71/100)</t>
  </si>
  <si>
    <t>4-8-7电子设备'!R72</t>
  </si>
  <si>
    <t>检查公式: =IF(Q72="",P72,P72*Q72/100)</t>
  </si>
  <si>
    <t>4-8-7电子设备'!R73</t>
  </si>
  <si>
    <t>检查公式: =IF(Q73="",P73,P73*Q73/100)</t>
  </si>
  <si>
    <t>4-8-7电子设备'!R74</t>
  </si>
  <si>
    <t>检查公式: =IF(Q74="",P74,P74*Q74/100)</t>
  </si>
  <si>
    <t>4-8-7电子设备'!R75</t>
  </si>
  <si>
    <t>检查公式: =IF(Q75="",P75,P75*Q75/100)</t>
  </si>
  <si>
    <t>4-8-7电子设备'!R76</t>
  </si>
  <si>
    <t>检查公式: =IF(Q76="",P76,P76*Q76/100)</t>
  </si>
  <si>
    <t>4-8-7电子设备'!R77</t>
  </si>
  <si>
    <t>检查公式: =IF(Q77="",P77,P77*Q77/100)</t>
  </si>
  <si>
    <t>4-8-7电子设备'!R78</t>
  </si>
  <si>
    <t>检查公式: =IF(Q78="",P78,P78*Q78/100)</t>
  </si>
  <si>
    <t>4-8-7电子设备'!R79</t>
  </si>
  <si>
    <t>检查公式: =IF(Q79="",P79,P79*Q79/100)</t>
  </si>
  <si>
    <t>4-8-7电子设备'!R80</t>
  </si>
  <si>
    <t>检查公式: =IF(Q80="",P80,P80*Q80/100)</t>
  </si>
  <si>
    <t>4-8-7电子设备'!R81</t>
  </si>
  <si>
    <t>检查公式: =IF(Q81="",P81,P81*Q81/100)</t>
  </si>
  <si>
    <t>4-8-7电子设备'!R82</t>
  </si>
  <si>
    <t>检查公式: =IF(Q82="",P82,P82*Q82/100)</t>
  </si>
  <si>
    <t>4-8-7电子设备'!R83</t>
  </si>
  <si>
    <t>检查公式: =IF(Q83="",P83,P83*Q83/100)</t>
  </si>
  <si>
    <t>4-8-7电子设备'!R84</t>
  </si>
  <si>
    <t>检查公式: =IF(Q84="",P84,P84*Q84/100)</t>
  </si>
  <si>
    <t>4-8-7电子设备'!R85</t>
  </si>
  <si>
    <t>检查公式: =IF(Q85="",P85,P85*Q85/100)</t>
  </si>
  <si>
    <t>4-8-7电子设备'!R86</t>
  </si>
  <si>
    <t>检查公式: =IF(Q86="",P86,P86*Q86/100)</t>
  </si>
  <si>
    <t>4-8-7电子设备'!R87</t>
  </si>
  <si>
    <t>检查公式: =IF(Q87="",P87,P87*Q87/100)</t>
  </si>
  <si>
    <t>4-8-7电子设备'!R88</t>
  </si>
  <si>
    <t>检查公式: =IF(Q88="",P88,P88*Q88/100)</t>
  </si>
  <si>
    <t>4-8-7电子设备'!R89</t>
  </si>
  <si>
    <t>检查公式: =IF(Q89="",P89,P89*Q89/100)</t>
  </si>
  <si>
    <t>4-8-7电子设备'!R90</t>
  </si>
  <si>
    <t>检查公式: =IF(Q90="",P90,P90*Q90/100)</t>
  </si>
  <si>
    <t>4-8-7电子设备'!R91</t>
  </si>
  <si>
    <t>检查公式: =IF(Q91="",P91,P91*Q91/100)</t>
  </si>
  <si>
    <t>4-8-7电子设备'!R92</t>
  </si>
  <si>
    <t>检查公式: =IF(Q92="",P92,P92*Q92/100)</t>
  </si>
  <si>
    <t>4-8-7电子设备'!R93</t>
  </si>
  <si>
    <t>检查公式: =IF(Q93="",P93,P93*Q93/100)</t>
  </si>
  <si>
    <t>4-8-7电子设备'!R94</t>
  </si>
  <si>
    <t>检查公式: =IF(Q94="",P94,P94*Q94/100)</t>
  </si>
  <si>
    <t>4-8-7电子设备'!R95</t>
  </si>
  <si>
    <t>检查公式: =IF(Q95="",P95,P95*Q95/100)</t>
  </si>
  <si>
    <t>4-8-7电子设备'!R96</t>
  </si>
  <si>
    <t>检查公式: =IF(Q96="",P96,P96*Q96/100)</t>
  </si>
  <si>
    <t>4-8-7电子设备'!R97</t>
  </si>
  <si>
    <t>检查公式: =IF(Q97="",P97,P97*Q97/100)</t>
  </si>
  <si>
    <t>4-8-7电子设备'!R98</t>
  </si>
  <si>
    <t>检查公式: =IF(Q98="",P98,P98*Q98/100)</t>
  </si>
  <si>
    <t>4-8-7电子设备'!R99</t>
  </si>
  <si>
    <t>检查公式: =IF(Q99="",P99,P99*Q99/100)</t>
  </si>
  <si>
    <t>4-8-7电子设备'!R100</t>
  </si>
  <si>
    <t>检查公式: =IF(Q100="",P100,P100*Q100/100)</t>
  </si>
  <si>
    <t>4-8-7电子设备'!R101</t>
  </si>
  <si>
    <t>检查公式: =IF(Q101="",P101,P101*Q101/100)</t>
  </si>
  <si>
    <t>4-8-7电子设备'!R102</t>
  </si>
  <si>
    <t>检查公式: =IF(Q102="",P102,P102*Q102/100)</t>
  </si>
  <si>
    <t>4-8-7电子设备'!R103</t>
  </si>
  <si>
    <t>检查公式: =IF(Q103="",P103,P103*Q103/100)</t>
  </si>
  <si>
    <t>4-8-7电子设备'!R104</t>
  </si>
  <si>
    <t>检查公式: =IF(Q104="",P104,P104*Q104/100)</t>
  </si>
  <si>
    <t>4-8-7电子设备'!R105</t>
  </si>
  <si>
    <t>检查公式: =IF(Q105="",P105,P105*Q105/100)</t>
  </si>
  <si>
    <t>4-8-7电子设备'!R106</t>
  </si>
  <si>
    <t>检查公式: =IF(Q106="",P106,P106*Q106/100)</t>
  </si>
  <si>
    <t>4-8-7电子设备'!R107</t>
  </si>
  <si>
    <t>检查公式: =IF(Q107="",P107,P107*Q107/100)</t>
  </si>
  <si>
    <t>4-8-7电子设备'!R108</t>
  </si>
  <si>
    <t>检查公式: =IF(Q108="",P108,P108*Q108/100)</t>
  </si>
  <si>
    <t>4-8-7电子设备'!R109</t>
  </si>
  <si>
    <t>检查公式: =IF(Q109="",P109,P109*Q109/100)</t>
  </si>
  <si>
    <t>4-8-7电子设备'!R110</t>
  </si>
  <si>
    <t>检查公式: =IF(Q110="",P110,P110*Q110/100)</t>
  </si>
  <si>
    <t>4-8-7电子设备'!R111</t>
  </si>
  <si>
    <t>检查公式: =IF(Q111="",P111,P111*Q111/100)</t>
  </si>
  <si>
    <t>4-8-7电子设备'!R112</t>
  </si>
  <si>
    <t>检查公式: =IF(Q112="",P112,P112*Q112/100)</t>
  </si>
  <si>
    <t>4-8-7电子设备'!R113</t>
  </si>
  <si>
    <t>检查公式: =IF(Q113="",P113,P113*Q113/100)</t>
  </si>
  <si>
    <t>4-8-7电子设备'!R114</t>
  </si>
  <si>
    <t>检查公式: =IF(Q114="",P114,P114*Q114/100)</t>
  </si>
  <si>
    <t>4-8-7电子设备'!R115</t>
  </si>
  <si>
    <t>检查公式: =IF(Q115="",P115,P115*Q115/100)</t>
  </si>
  <si>
    <t>4-8-7电子设备'!R116</t>
  </si>
  <si>
    <t>检查公式: =IF(Q116="",P116,P116*Q116/100)</t>
  </si>
  <si>
    <t>4-8-7电子设备'!R117</t>
  </si>
  <si>
    <t>检查公式: =IF(Q117="",P117,P117*Q117/100)</t>
  </si>
  <si>
    <t>4-8-7电子设备'!R118</t>
  </si>
  <si>
    <t>检查公式: =IF(Q118="",P118,P118*Q118/100)</t>
  </si>
  <si>
    <t>4-8-7电子设备'!R119</t>
  </si>
  <si>
    <t>检查公式: =IF(Q119="",P119,P119*Q119/100)</t>
  </si>
  <si>
    <t>4-8-7电子设备'!R120</t>
  </si>
  <si>
    <t>检查公式: =IF(Q120="",P120,P120*Q120/100)</t>
  </si>
  <si>
    <t>4-8-7电子设备'!R121</t>
  </si>
  <si>
    <t>检查公式: =IF(Q121="",P121,P121*Q121/100)</t>
  </si>
  <si>
    <t>4-8-7电子设备'!R122</t>
  </si>
  <si>
    <t>检查公式: =IF(Q122="",P122,P122*Q122/100)</t>
  </si>
  <si>
    <t>4-8-7电子设备'!R123</t>
  </si>
  <si>
    <t>检查公式: =IF(Q123="",P123,P123*Q123/100)</t>
  </si>
  <si>
    <t>4-8-7电子设备'!R124</t>
  </si>
  <si>
    <t>检查公式: =IF(Q124="",P124,P124*Q124/100)</t>
  </si>
  <si>
    <t>4-8-7电子设备'!R125</t>
  </si>
  <si>
    <t>检查公式: =IF(Q125="",P125,P125*Q125/100)</t>
  </si>
  <si>
    <t>4-8-7电子设备'!R126</t>
  </si>
  <si>
    <t>检查公式: =IF(Q126="",P126,P126*Q126/100)</t>
  </si>
  <si>
    <t>4-8-7电子设备'!R127</t>
  </si>
  <si>
    <t>检查公式: =IF(Q127="",P127,P127*Q127/100)</t>
  </si>
  <si>
    <t>4-8-7电子设备'!R128</t>
  </si>
  <si>
    <t>检查公式: =IF(Q128="",P128,P128*Q128/100)</t>
  </si>
  <si>
    <t>4-8-7电子设备'!R129</t>
  </si>
  <si>
    <t>检查公式: =IF(Q129="",P129,P129*Q129/100)</t>
  </si>
  <si>
    <t>4-8-7电子设备'!R130</t>
  </si>
  <si>
    <t>检查公式: =IF(Q130="",P130,P130*Q130/100)</t>
  </si>
  <si>
    <t>4-8-7电子设备'!R131</t>
  </si>
  <si>
    <t>检查公式: =IF(Q131="",P131,P131*Q131/100)</t>
  </si>
  <si>
    <t>4-8-7电子设备'!R132</t>
  </si>
  <si>
    <t>检查公式: =IF(Q132="",P132,P132*Q132/100)</t>
  </si>
  <si>
    <t>4-8-7电子设备'!R133</t>
  </si>
  <si>
    <t>检查公式: =IF(Q133="",P133,P133*Q133/100)</t>
  </si>
  <si>
    <t>4-8-7电子设备'!R134</t>
  </si>
  <si>
    <t>检查公式: =IF(Q134="",P134,P134*Q134/100)</t>
  </si>
  <si>
    <t>4-8-7电子设备'!R135</t>
  </si>
  <si>
    <t>检查公式: =IF(Q135="",P135,P135*Q135/100)</t>
  </si>
  <si>
    <t>4-8-7电子设备'!R136</t>
  </si>
  <si>
    <t>检查公式: =IF(Q136="",P136,P136*Q136/100)</t>
  </si>
  <si>
    <t>4-8-7电子设备'!R137</t>
  </si>
  <si>
    <t>检查公式: =IF(Q137="",P137,P137*Q137/100)</t>
  </si>
  <si>
    <t>4-8-7电子设备'!R138</t>
  </si>
  <si>
    <t>检查公式: =IF(Q138="",P138,P138*Q138/100)</t>
  </si>
  <si>
    <t>4-8-7电子设备'!R139</t>
  </si>
  <si>
    <t>检查公式: =IF(Q139="",P139,P139*Q139/100)</t>
  </si>
  <si>
    <t>4-8-7电子设备'!R140</t>
  </si>
  <si>
    <t>检查公式: =IF(Q140="",P140,P140*Q140/100)</t>
  </si>
  <si>
    <t>4-8-7电子设备'!R141</t>
  </si>
  <si>
    <t>检查公式: =IF(Q141="",P141,P141*Q141/100)</t>
  </si>
  <si>
    <t>4-8-7电子设备'!R142</t>
  </si>
  <si>
    <t>检查公式: =IF(Q142="",P142,P142*Q142/100)</t>
  </si>
  <si>
    <t>4-8-7电子设备'!R143</t>
  </si>
  <si>
    <t>检查公式: =IF(Q143="",P143,P143*Q143/100)</t>
  </si>
  <si>
    <t>4-8-7电子设备'!R144</t>
  </si>
  <si>
    <t>检查公式: =IF(Q144="",P144,P144*Q144/100)</t>
  </si>
  <si>
    <t>4-8-7电子设备'!R145</t>
  </si>
  <si>
    <t>检查公式: =IF(Q145="",P145,P145*Q145/100)</t>
  </si>
  <si>
    <t>4-8-7电子设备'!R146</t>
  </si>
  <si>
    <t>检查公式: =IF(Q146="",P146,P146*Q146/100)</t>
  </si>
  <si>
    <t>4-8-7电子设备'!R147</t>
  </si>
  <si>
    <t>检查公式: =IF(Q147="",P147,P147*Q147/100)</t>
  </si>
  <si>
    <t>4-8-7电子设备'!R148</t>
  </si>
  <si>
    <t>检查公式: =IF(Q148="",P148,P148*Q148/100)</t>
  </si>
  <si>
    <t>4-8-7电子设备'!R149</t>
  </si>
  <si>
    <t>检查公式: =IF(Q149="",P149,P149*Q149/100)</t>
  </si>
  <si>
    <t>4-8-7电子设备'!R150</t>
  </si>
  <si>
    <t>检查公式: =IF(Q150="",P150,P150*Q150/100)</t>
  </si>
  <si>
    <t>4-8-7电子设备'!R151</t>
  </si>
  <si>
    <t>检查公式: =IF(Q151="",P151,P151*Q151/100)</t>
  </si>
  <si>
    <t>4-8-7电子设备'!R152</t>
  </si>
  <si>
    <t>检查公式: =IF(Q152="",P152,P152*Q152/100)</t>
  </si>
  <si>
    <t>4-8-7电子设备'!R153</t>
  </si>
  <si>
    <t>检查公式: =IF(Q153="",P153,P153*Q153/100)</t>
  </si>
  <si>
    <t>4-8-7电子设备'!R154</t>
  </si>
  <si>
    <t>检查公式: =IF(Q154="",P154,P154*Q154/100)</t>
  </si>
  <si>
    <t>4-8-7电子设备'!R155</t>
  </si>
  <si>
    <t>检查公式: =IF(Q155="",P155,P155*Q155/100)</t>
  </si>
  <si>
    <t>4-8-7电子设备'!R156</t>
  </si>
  <si>
    <t>检查公式: =IF(Q156="",P156,P156*Q156/100)</t>
  </si>
  <si>
    <t>4-8-7电子设备'!R157</t>
  </si>
  <si>
    <t>检查公式: =IF(Q157="",P157,P157*Q157/100)</t>
  </si>
  <si>
    <t>4-8-7电子设备'!R158</t>
  </si>
  <si>
    <t>检查公式: =IF(Q158="",P158,P158*Q158/100)</t>
  </si>
  <si>
    <t>4-8-7电子设备'!R159</t>
  </si>
  <si>
    <t>检查公式: =IF(Q159="",P159,P159*Q159/100)</t>
  </si>
  <si>
    <t>4-8-7电子设备'!R160</t>
  </si>
  <si>
    <t>检查公式: =IF(Q160="",P160,P160*Q160/100)</t>
  </si>
  <si>
    <t>4-8-7电子设备'!R161</t>
  </si>
  <si>
    <t>检查公式: =IF(Q161="",P161,P161*Q161/100)</t>
  </si>
  <si>
    <t>4-8-7电子设备'!R162</t>
  </si>
  <si>
    <t>检查公式: =IF(Q162="",P162,P162*Q162/100)</t>
  </si>
  <si>
    <t>4-8-7电子设备'!R163</t>
  </si>
  <si>
    <t>检查公式: =IF(Q163="",P163,P163*Q163/100)</t>
  </si>
  <si>
    <t>4-8-7电子设备'!R164</t>
  </si>
  <si>
    <t>检查公式: =IF(Q164="",P164,P164*Q164/100)</t>
  </si>
  <si>
    <t>4-8-7电子设备'!R165</t>
  </si>
  <si>
    <t>检查公式: =IF(Q165="",P165,P165*Q165/100)</t>
  </si>
  <si>
    <t>4-8-7电子设备'!R166</t>
  </si>
  <si>
    <t>检查公式: =IF(Q166="",P166,P166*Q166/100)</t>
  </si>
  <si>
    <t>4-8-7电子设备'!R167</t>
  </si>
  <si>
    <t>检查公式: =IF(Q167="",P167,P167*Q167/100)</t>
  </si>
  <si>
    <t>4-8-7电子设备'!R168</t>
  </si>
  <si>
    <t>检查公式: =IF(Q168="",P168,P168*Q168/100)</t>
  </si>
  <si>
    <t>4-8-7电子设备'!R169</t>
  </si>
  <si>
    <t>检查公式: =IF(Q169="",P169,P169*Q169/100)</t>
  </si>
  <si>
    <t>4-8-7电子设备'!R170</t>
  </si>
  <si>
    <t>检查公式: =IF(Q170="",P170,P170*Q170/100)</t>
  </si>
  <si>
    <t>4-8-7电子设备'!R171</t>
  </si>
  <si>
    <t>检查公式: =IF(Q171="",P171,P171*Q171/100)</t>
  </si>
  <si>
    <t>4-8-7电子设备'!R172</t>
  </si>
  <si>
    <t>检查公式: =IF(Q172="",P172,P172*Q172/100)</t>
  </si>
  <si>
    <t>4-8-7电子设备'!R173</t>
  </si>
  <si>
    <t>检查公式: =IF(Q173="",P173,P173*Q173/100)</t>
  </si>
  <si>
    <t>4-8-7电子设备'!R174</t>
  </si>
  <si>
    <t>检查公式: =IF(Q174="",P174,P174*Q174/100)</t>
  </si>
  <si>
    <t>4-8-7电子设备'!R175</t>
  </si>
  <si>
    <t>检查公式: =IF(Q175="",P175,P175*Q175/100)</t>
  </si>
  <si>
    <t>4-8-7电子设备'!R176</t>
  </si>
  <si>
    <t>检查公式: =IF(Q176="",P176,P176*Q176/100)</t>
  </si>
  <si>
    <t>4-8-7电子设备'!R177</t>
  </si>
  <si>
    <t>检查公式: =IF(Q177="",P177,P177*Q177/100)</t>
  </si>
  <si>
    <t>4-8-7电子设备'!R178</t>
  </si>
  <si>
    <t>检查公式: =IF(Q178="",P178,P178*Q178/100)</t>
  </si>
  <si>
    <t>4-8-7电子设备'!R179</t>
  </si>
  <si>
    <t>检查公式: =IF(Q179="",P179,P179*Q179/100)</t>
  </si>
  <si>
    <t>4-8-7电子设备'!R180</t>
  </si>
  <si>
    <t>检查公式: =IF(Q180="",P180,P180*Q180/100)</t>
  </si>
  <si>
    <t>4-8-7电子设备'!R181</t>
  </si>
  <si>
    <t>检查公式: =IF(Q181="",P181,P181*Q181/100)</t>
  </si>
  <si>
    <t>4-8-7电子设备'!R182</t>
  </si>
  <si>
    <t>检查公式: =IF(Q182="",P182,P182*Q182/100)</t>
  </si>
  <si>
    <t>4-8-7电子设备'!R183</t>
  </si>
  <si>
    <t>检查公式: =IF(Q183="",P183,P183*Q183/100)</t>
  </si>
  <si>
    <t>4-8-7电子设备'!R184</t>
  </si>
  <si>
    <t>检查公式: =IF(Q184="",P184,P184*Q184/100)</t>
  </si>
  <si>
    <t>4-8-7电子设备'!R185</t>
  </si>
  <si>
    <t>检查公式: =IF(Q185="",P185,P185*Q185/100)</t>
  </si>
  <si>
    <t>4-8-7电子设备'!R186</t>
  </si>
  <si>
    <t>检查公式: =IF(Q186="",P186,P186*Q186/100)</t>
  </si>
  <si>
    <t>4-8-7电子设备'!R187</t>
  </si>
  <si>
    <t>检查公式: =IF(Q187="",P187,P187*Q187/100)</t>
  </si>
  <si>
    <t>4-8-7电子设备'!R188</t>
  </si>
  <si>
    <t>检查公式: =IF(Q188="",P188,P188*Q188/100)</t>
  </si>
  <si>
    <t>4-8-7电子设备'!R189</t>
  </si>
  <si>
    <t>检查公式: =IF(Q189="",P189,P189*Q189/100)</t>
  </si>
  <si>
    <t>4-8-7电子设备'!R190</t>
  </si>
  <si>
    <t>检查公式: =IF(Q190="",P190,P190*Q190/100)</t>
  </si>
  <si>
    <t>4-8-7电子设备'!R191</t>
  </si>
  <si>
    <t>检查公式: =IF(Q191="",P191,P191*Q191/100)</t>
  </si>
  <si>
    <t>4-8-7电子设备'!R192</t>
  </si>
  <si>
    <t>检查公式: =IF(Q192="",P192,P192*Q192/100)</t>
  </si>
  <si>
    <t>4-8-7电子设备'!R193</t>
  </si>
  <si>
    <t>检查公式: =IF(Q193="",P193,P193*Q193/100)</t>
  </si>
  <si>
    <t>4-8-7电子设备'!R194</t>
  </si>
  <si>
    <t>检查公式: =IF(Q194="",P194,P194*Q194/100)</t>
  </si>
  <si>
    <t>4-8-7电子设备'!R195</t>
  </si>
  <si>
    <t>检查公式: =IF(Q195="",P195,P195*Q195/100)</t>
  </si>
  <si>
    <t>4-8-7电子设备'!R196</t>
  </si>
  <si>
    <t>检查公式: =IF(Q196="",P196,P196*Q196/100)</t>
  </si>
  <si>
    <t>4-8-7电子设备'!R197</t>
  </si>
  <si>
    <t>检查公式: =IF(Q197="",P197,P197*Q197/100)</t>
  </si>
  <si>
    <t>4-8-7电子设备'!R198</t>
  </si>
  <si>
    <t>检查公式: =IF(Q198="",P198,P198*Q198/100)</t>
  </si>
  <si>
    <t>4-8-7电子设备'!R199</t>
  </si>
  <si>
    <t>检查公式: =IF(Q199="",P199,P199*Q199/100)</t>
  </si>
  <si>
    <t>4-8-7电子设备'!R200</t>
  </si>
  <si>
    <t>检查公式: =IF(Q200="",P200,P200*Q200/100)</t>
  </si>
  <si>
    <t>4-8-7电子设备'!R201</t>
  </si>
  <si>
    <t>检查公式: =IF(Q201="",P201,P201*Q201/100)</t>
  </si>
  <si>
    <t>4-8-7电子设备'!R202</t>
  </si>
  <si>
    <t>检查公式: =IF(Q202="",P202,P202*Q202/100)</t>
  </si>
  <si>
    <t>4-8-7电子设备'!R203</t>
  </si>
  <si>
    <t>检查公式: =IF(Q203="",P203,P203*Q203/100)</t>
  </si>
  <si>
    <t>4-8-7电子设备'!R204</t>
  </si>
  <si>
    <t>检查公式: =IF(Q204="",P204,P204*Q204/100)</t>
  </si>
  <si>
    <t>4-8-7电子设备'!R205</t>
  </si>
  <si>
    <t>检查公式: =IF(Q205="",P205,P205*Q205/100)</t>
  </si>
  <si>
    <t>4-8-7电子设备'!R206</t>
  </si>
  <si>
    <t>检查公式: =IF(Q206="",P206,P206*Q206/100)</t>
  </si>
  <si>
    <t>4-8-7电子设备'!R207</t>
  </si>
  <si>
    <t>检查公式: =IF(Q207="",P207,P207*Q207/100)</t>
  </si>
  <si>
    <t>4-8-7电子设备'!R208</t>
  </si>
  <si>
    <t>检查公式: =IF(Q208="",P208,P208*Q208/100)</t>
  </si>
  <si>
    <t>4-8-7电子设备'!R209</t>
  </si>
  <si>
    <t>检查公式: =IF(Q209="",P209,P209*Q209/100)</t>
  </si>
  <si>
    <t>4-8-7电子设备'!R210</t>
  </si>
  <si>
    <t>检查公式: =IF(Q210="",P210,P210*Q210/100)</t>
  </si>
  <si>
    <t>4-8-7电子设备'!R211</t>
  </si>
  <si>
    <t>检查公式: =IF(Q211="",P211,P211*Q211/100)</t>
  </si>
  <si>
    <t>4-8-7电子设备'!R212</t>
  </si>
  <si>
    <t>检查公式: =IF(Q212="",P212,P212*Q212/100)</t>
  </si>
  <si>
    <t>4-8-7电子设备'!R213</t>
  </si>
  <si>
    <t>检查公式: =IF(Q213="",P213,P213*Q213/100)</t>
  </si>
  <si>
    <t>4-8-7电子设备'!R214</t>
  </si>
  <si>
    <t>检查公式: =IF(Q214="",P214,P214*Q214/100)</t>
  </si>
  <si>
    <t>4-8-7电子设备'!R215</t>
  </si>
  <si>
    <t>检查公式: =IF(Q215="",P215,P215*Q215/100)</t>
  </si>
  <si>
    <t>4-8-7电子设备'!R216</t>
  </si>
  <si>
    <t>检查公式: =IF(Q216="",P216,P216*Q216/100)</t>
  </si>
  <si>
    <t>4-8-7电子设备'!R217</t>
  </si>
  <si>
    <t>检查公式: =IF(Q217="",P217,P217*Q217/100)</t>
  </si>
  <si>
    <t>4-8-7电子设备'!R218</t>
  </si>
  <si>
    <t>检查公式: =IF(Q218="",P218,P218*Q218/100)</t>
  </si>
  <si>
    <t>4-8-7电子设备'!R219</t>
  </si>
  <si>
    <t>检查公式: =IF(Q219="",P219,P219*Q219/100)</t>
  </si>
  <si>
    <t>4-8-7电子设备'!R220</t>
  </si>
  <si>
    <t>检查公式: =IF(Q220="",P220,P220*Q220/100)</t>
  </si>
  <si>
    <t>4-8-7电子设备'!R221</t>
  </si>
  <si>
    <t>检查公式: =IF(Q221="",P221,P221*Q221/100)</t>
  </si>
  <si>
    <t>4-8-7电子设备'!R222</t>
  </si>
  <si>
    <t>检查公式: =IF(Q222="",P222,P222*Q222/100)</t>
  </si>
  <si>
    <t>4-8-7电子设备'!R223</t>
  </si>
  <si>
    <t>检查公式: =IF(Q223="",P223,P223*Q223/100)</t>
  </si>
  <si>
    <t>4-8-7电子设备'!R224</t>
  </si>
  <si>
    <t>检查公式: =IF(Q224="",P224,P224*Q224/100)</t>
  </si>
  <si>
    <t>4-8-7电子设备'!R225</t>
  </si>
  <si>
    <t>检查公式: =IF(Q225="",P225,P225*Q225/100)</t>
  </si>
  <si>
    <t>4-8-7电子设备'!R226</t>
  </si>
  <si>
    <t>检查公式: =IF(Q226="",P226,P226*Q226/100)</t>
  </si>
  <si>
    <t>4-8-7电子设备'!R227</t>
  </si>
  <si>
    <t>检查公式: =IF(Q227="",P227,P227*Q227/100)</t>
  </si>
  <si>
    <t>4-8-7电子设备'!R228</t>
  </si>
  <si>
    <t>检查公式: =IF(Q228="",P228,P228*Q228/100)</t>
  </si>
  <si>
    <t>4-8-7电子设备'!R229</t>
  </si>
  <si>
    <t>检查公式: =IF(Q229="",P229,P229*Q229/100)</t>
  </si>
  <si>
    <t>4-8-7电子设备'!R230</t>
  </si>
  <si>
    <t>检查公式: =IF(Q230="",P230,P230*Q230/100)</t>
  </si>
  <si>
    <t>4-8-7电子设备'!R231</t>
  </si>
  <si>
    <t>检查公式: =IF(Q231="",P231,P231*Q231/100)</t>
  </si>
  <si>
    <t>4-8-7电子设备'!R232</t>
  </si>
  <si>
    <t>检查公式: =IF(Q232="",P232,P232*Q232/100)</t>
  </si>
  <si>
    <t>4-8-7电子设备'!R233</t>
  </si>
  <si>
    <t>检查公式: =IF(Q233="",P233,P233*Q233/100)</t>
  </si>
  <si>
    <t>4-8-7电子设备'!R234</t>
  </si>
  <si>
    <t>检查公式: =IF(Q234="",P234,P234*Q234/100)</t>
  </si>
  <si>
    <t>4-8-7电子设备'!R235</t>
  </si>
  <si>
    <t>检查公式: =IF(Q235="",P235,P235*Q235/100)</t>
  </si>
  <si>
    <t>4-8-7电子设备'!R236</t>
  </si>
  <si>
    <t>检查公式: =IF(Q236="",P236,P236*Q236/100)</t>
  </si>
  <si>
    <t>4-8-7电子设备'!R237</t>
  </si>
  <si>
    <t>检查公式: =IF(Q237="",P237,P237*Q237/100)</t>
  </si>
  <si>
    <t>4-8-7电子设备'!R238</t>
  </si>
  <si>
    <t>检查公式: =IF(Q238="",P238,P238*Q238/100)</t>
  </si>
  <si>
    <t>4-8-7电子设备'!R239</t>
  </si>
  <si>
    <t>检查公式: =IF(Q239="",P239,P239*Q239/100)</t>
  </si>
  <si>
    <t>4-8-7电子设备'!R240</t>
  </si>
  <si>
    <t>检查公式: =IF(Q240="",P240,P240*Q240/100)</t>
  </si>
  <si>
    <t>4-8-7电子设备'!R241</t>
  </si>
  <si>
    <t>检查公式: =IF(Q241="",P241,P241*Q241/100)</t>
  </si>
  <si>
    <t>4-8-7电子设备'!R242</t>
  </si>
  <si>
    <t>检查公式: =IF(Q242="",P242,P242*Q242/100)</t>
  </si>
  <si>
    <t>4-8-7电子设备'!R243</t>
  </si>
  <si>
    <t>检查公式: =IF(Q243="",P243,P243*Q243/100)</t>
  </si>
  <si>
    <t>4-8-7电子设备'!R244</t>
  </si>
  <si>
    <t>检查公式: =IF(Q244="",P244,P244*Q244/100)</t>
  </si>
  <si>
    <t>4-8-7电子设备'!R245</t>
  </si>
  <si>
    <t>检查公式: =IF(Q245="",P245,P245*Q245/100)</t>
  </si>
  <si>
    <t>4-8-7电子设备'!R246</t>
  </si>
  <si>
    <t>检查公式: =IF(Q246="",P246,P246*Q246/100)</t>
  </si>
  <si>
    <t>4-8-7电子设备'!R247</t>
  </si>
  <si>
    <t>检查公式: =IF(Q247="",P247,P247*Q247/100)</t>
  </si>
  <si>
    <t>4-8-7电子设备'!R248</t>
  </si>
  <si>
    <t>检查公式: =IF(Q248="",P248,P248*Q248/100)</t>
  </si>
  <si>
    <t>4-8-7电子设备'!R249</t>
  </si>
  <si>
    <t>检查公式: =IF(Q249="",P249,P249*Q249/100)</t>
  </si>
  <si>
    <t>4-8-7电子设备'!R250</t>
  </si>
  <si>
    <t>检查公式: =IF(Q250="",P250,P250*Q250/100)</t>
  </si>
  <si>
    <t>4-8-7电子设备'!R251</t>
  </si>
  <si>
    <t>检查公式: =IF(Q251="",P251,P251*Q251/100)</t>
  </si>
  <si>
    <t>4-8-7电子设备'!R252</t>
  </si>
  <si>
    <t>检查公式: =IF(Q252="",P252,P252*Q252/100)</t>
  </si>
  <si>
    <t>4-8-7电子设备'!R253</t>
  </si>
  <si>
    <t>检查公式: =IF(Q253="",P253,P253*Q253/100)</t>
  </si>
  <si>
    <t>4-8-7电子设备'!R254</t>
  </si>
  <si>
    <t>检查公式: =IF(Q254="",P254,P254*Q254/100)</t>
  </si>
  <si>
    <t>4-8-7电子设备'!R255</t>
  </si>
  <si>
    <t>检查公式: =IF(Q255="",P255,P255*Q255/100)</t>
  </si>
  <si>
    <t>4-8-7电子设备'!R256</t>
  </si>
  <si>
    <t>检查公式: =IF(Q256="",P256,P256*Q256/100)</t>
  </si>
  <si>
    <t>4-8-7电子设备'!R257</t>
  </si>
  <si>
    <t>检查公式: =IF(Q257="",P257,P257*Q257/100)</t>
  </si>
  <si>
    <t>4-8-7电子设备'!R258</t>
  </si>
  <si>
    <t>检查公式: =IF(Q258="",P258,P258*Q258/100)</t>
  </si>
  <si>
    <t>4-8-7电子设备'!R259</t>
  </si>
  <si>
    <t>检查公式: =IF(Q259="",P259,P259*Q259/100)</t>
  </si>
  <si>
    <t>4-8-7电子设备'!R260</t>
  </si>
  <si>
    <t>检查公式: =IF(Q260="",P260,P260*Q260/100)</t>
  </si>
  <si>
    <t>4-8-7电子设备'!R261</t>
  </si>
  <si>
    <t>检查公式: =IF(Q261="",P261,P261*Q261/100)</t>
  </si>
  <si>
    <t>4-8-7电子设备'!R262</t>
  </si>
  <si>
    <t>检查公式: =IF(Q262="",P262,P262*Q262/100)</t>
  </si>
  <si>
    <t>4-8-7电子设备'!R263</t>
  </si>
  <si>
    <t>检查公式: =IF(Q263="",P263,P263*Q263/100)</t>
  </si>
  <si>
    <t>4-8-7电子设备'!R264</t>
  </si>
  <si>
    <t>检查公式: =IF(Q264="",P264,P264*Q264/100)</t>
  </si>
  <si>
    <t>4-8-7电子设备'!R265</t>
  </si>
  <si>
    <t>检查公式: =IF(Q265="",P265,P265*Q265/100)</t>
  </si>
  <si>
    <t>4-8-7电子设备'!R266</t>
  </si>
  <si>
    <t>检查公式: =IF(Q266="",P266,P266*Q266/100)</t>
  </si>
  <si>
    <t>4-8-7电子设备'!R267</t>
  </si>
  <si>
    <t>检查公式: =IF(Q267="",P267,P267*Q267/100)</t>
  </si>
  <si>
    <t>4-8-7电子设备'!R268</t>
  </si>
  <si>
    <t>检查公式: =IF(Q268="",P268,P268*Q268/100)</t>
  </si>
  <si>
    <t>4-8-7电子设备'!R269</t>
  </si>
  <si>
    <t>检查公式: =IF(Q269="",P269,P269*Q269/100)</t>
  </si>
  <si>
    <t>4-8-7电子设备'!R270</t>
  </si>
  <si>
    <t>检查公式: =IF(Q270="",P270,P270*Q270/100)</t>
  </si>
  <si>
    <t>4-8-7电子设备'!R271</t>
  </si>
  <si>
    <t>检查公式: =IF(Q271="",P271,P271*Q271/100)</t>
  </si>
  <si>
    <t>4-8-7电子设备'!R272</t>
  </si>
  <si>
    <t>检查公式: =IF(Q272="",P272,P272*Q272/100)</t>
  </si>
  <si>
    <t>4-8-7电子设备'!R273</t>
  </si>
  <si>
    <t>检查公式: =IF(Q273="",P273,P273*Q273/100)</t>
  </si>
  <si>
    <t>4-8-7电子设备'!R274</t>
  </si>
  <si>
    <t>检查公式: =IF(Q274="",P274,P274*Q274/100)</t>
  </si>
  <si>
    <t>4-8-7电子设备'!R275</t>
  </si>
  <si>
    <t>检查公式: =IF(Q275="",P275,P275*Q275/100)</t>
  </si>
  <si>
    <t>4-8-7电子设备'!R276</t>
  </si>
  <si>
    <t>检查公式: =IF(Q276="",P276,P276*Q276/100)</t>
  </si>
  <si>
    <t>4-8-7电子设备'!R277</t>
  </si>
  <si>
    <t>检查公式: =IF(Q277="",P277,P277*Q277/100)</t>
  </si>
  <si>
    <t>4-8-7电子设备'!R278</t>
  </si>
  <si>
    <t>检查公式: =IF(Q278="",P278,P278*Q278/100)</t>
  </si>
  <si>
    <t>4-8-7电子设备'!R279</t>
  </si>
  <si>
    <t>检查公式: =IF(Q279="",P279,P279*Q279/100)</t>
  </si>
  <si>
    <t>4-8-7电子设备'!R280</t>
  </si>
  <si>
    <t>检查公式: =IF(Q280="",P280,P280*Q280/100)</t>
  </si>
  <si>
    <t>4-8-7电子设备'!R281</t>
  </si>
  <si>
    <t>检查公式: =IF(Q281="",P281,P281*Q281/100)</t>
  </si>
  <si>
    <t>4-8-7电子设备'!R282</t>
  </si>
  <si>
    <t>检查公式: =IF(Q282="",P282,P282*Q282/100)</t>
  </si>
  <si>
    <t>4-8-7电子设备'!R283</t>
  </si>
  <si>
    <t>检查公式: =IF(Q283="",P283,P283*Q283/100)</t>
  </si>
  <si>
    <t>4-8-7电子设备'!R284</t>
  </si>
  <si>
    <t>检查公式: =IF(Q284="",P284,P284*Q284/100)</t>
  </si>
  <si>
    <t>4-8-7电子设备'!R285</t>
  </si>
  <si>
    <t>检查公式: =IF(Q285="",P285,P285*Q285/100)</t>
  </si>
  <si>
    <t>4-8-7电子设备'!R286</t>
  </si>
  <si>
    <t>检查公式: =IF(Q286="",P286,P286*Q286/100)</t>
  </si>
  <si>
    <t>4-8-7电子设备'!R287</t>
  </si>
  <si>
    <t>检查公式: =IF(Q287="",P287,P287*Q287/100)</t>
  </si>
  <si>
    <t>4-8-7电子设备'!R288</t>
  </si>
  <si>
    <t>检查公式: =IF(Q288="",P288,P288*Q288/100)</t>
  </si>
  <si>
    <t>4-8-7电子设备'!R289</t>
  </si>
  <si>
    <t>检查公式: =IF(Q289="",P289,P289*Q289/100)</t>
  </si>
  <si>
    <t>4-8-7电子设备'!R290</t>
  </si>
  <si>
    <t>检查公式: =IF(Q290="",P290,P290*Q290/100)</t>
  </si>
  <si>
    <t>4-8-7电子设备'!R291</t>
  </si>
  <si>
    <t>检查公式: =IF(Q291="",P291,P291*Q291/100)</t>
  </si>
  <si>
    <t>4-8-7电子设备'!R292</t>
  </si>
  <si>
    <t>检查公式: =IF(Q292="",P292,P292*Q292/100)</t>
  </si>
  <si>
    <t>4-8-7电子设备'!R293</t>
  </si>
  <si>
    <t>检查公式: =IF(Q293="",P293,P293*Q293/100)</t>
  </si>
  <si>
    <t>4-8-7电子设备'!R294</t>
  </si>
  <si>
    <t>检查公式: =IF(Q294="",P294,P294*Q294/100)</t>
  </si>
  <si>
    <t>4-8-7电子设备'!R295</t>
  </si>
  <si>
    <t>检查公式: =IF(Q295="",P295,P295*Q295/100)</t>
  </si>
  <si>
    <t>4-8-7电子设备'!R296</t>
  </si>
  <si>
    <t>检查公式: =IF(Q296="",P296,P296*Q296/100)</t>
  </si>
  <si>
    <t>4-8-7电子设备'!R297</t>
  </si>
  <si>
    <t>检查公式: =IF(Q297="",P297,P297*Q297/100)</t>
  </si>
  <si>
    <t>4-8-7电子设备'!R298</t>
  </si>
  <si>
    <t>检查公式: =IF(Q298="",P298,P298*Q298/100)</t>
  </si>
  <si>
    <t>4-8-7电子设备'!R299</t>
  </si>
  <si>
    <t>检查公式: =IF(Q299="",P299,P299*Q299/100)</t>
  </si>
  <si>
    <t>4-8-7电子设备'!R300</t>
  </si>
  <si>
    <t>检查公式: =IF(Q300="",P300,P300*Q300/100)</t>
  </si>
  <si>
    <t>4-8-7电子设备'!R301</t>
  </si>
  <si>
    <t>检查公式: =IF(Q301="",P301,P301*Q301/100)</t>
  </si>
  <si>
    <t>4-8-7电子设备'!R302</t>
  </si>
  <si>
    <t>检查公式: =IF(Q302="",P302,P302*Q302/100)</t>
  </si>
  <si>
    <t>4-8-7电子设备'!R303</t>
  </si>
  <si>
    <t>检查公式: =IF(Q303="",P303,P303*Q303/100)</t>
  </si>
  <si>
    <t>4-8-7电子设备'!R304</t>
  </si>
  <si>
    <t>检查公式: =IF(Q304="",P304,P304*Q304/100)</t>
  </si>
  <si>
    <t>4-8-7电子设备'!R305</t>
  </si>
  <si>
    <t>检查公式: =IF(Q305="",P305,P305*Q305/100)</t>
  </si>
  <si>
    <t>4-8-7电子设备'!R306</t>
  </si>
  <si>
    <t>检查公式: =IF(Q306="",P306,P306*Q306/100)</t>
  </si>
  <si>
    <t>4-8-7电子设备'!R307</t>
  </si>
  <si>
    <t>检查公式: =IF(Q307="",P307,P307*Q307/100)</t>
  </si>
  <si>
    <t>4-8-7电子设备'!R308</t>
  </si>
  <si>
    <t>检查公式: =IF(Q308="",P308,P308*Q308/100)</t>
  </si>
  <si>
    <t>4-8-7电子设备'!R309</t>
  </si>
  <si>
    <t>检查公式: =IF(Q309="",P309,P309*Q309/100)</t>
  </si>
  <si>
    <t>4-8-7电子设备'!R310</t>
  </si>
  <si>
    <t>检查公式: =IF(Q310="",P310,P310*Q310/100)</t>
  </si>
  <si>
    <t>4-8-7电子设备'!R311</t>
  </si>
  <si>
    <t>检查公式: =IF(Q311="",P311,P311*Q311/100)</t>
  </si>
  <si>
    <t>4-8-7电子设备'!R312</t>
  </si>
  <si>
    <t>检查公式: =IF(Q312="",P312,P312*Q312/100)</t>
  </si>
  <si>
    <t>4-8-7电子设备'!R313</t>
  </si>
  <si>
    <t>检查公式: =IF(Q313="",P313,P313*Q313/100)</t>
  </si>
  <si>
    <t>4-8-7电子设备'!R314</t>
  </si>
  <si>
    <t>检查公式: =IF(Q314="",P314,P314*Q314/100)</t>
  </si>
  <si>
    <t>4-8-7电子设备'!R315</t>
  </si>
  <si>
    <t>检查公式: =IF(Q315="",P315,P315*Q315/100)</t>
  </si>
  <si>
    <t>4-8-7电子设备'!R316</t>
  </si>
  <si>
    <t>检查公式: =IF(Q316="",P316,P316*Q316/100)</t>
  </si>
  <si>
    <t>4-8-7电子设备'!R317</t>
  </si>
  <si>
    <t>检查公式: =IF(Q317="",P317,P317*Q317/100)</t>
  </si>
  <si>
    <t>4-8-7电子设备'!R318</t>
  </si>
  <si>
    <t>检查公式: =IF(Q318="",P318,P318*Q318/100)</t>
  </si>
  <si>
    <t>4-8-7电子设备'!R319</t>
  </si>
  <si>
    <t>检查公式: =IF(Q319="",P319,P319*Q319/100)</t>
  </si>
  <si>
    <t>4-8-7电子设备'!R320</t>
  </si>
  <si>
    <t>检查公式: =IF(Q320="",P320,P320*Q320/100)</t>
  </si>
  <si>
    <t>4-8-7电子设备'!R321</t>
  </si>
  <si>
    <t>检查公式: =IF(Q321="",P321,P321*Q321/100)</t>
  </si>
  <si>
    <t>4-8-7电子设备'!R322</t>
  </si>
  <si>
    <t>检查公式: =IF(Q322="",P322,P322*Q322/100)</t>
  </si>
  <si>
    <t>4-8-7电子设备'!R323</t>
  </si>
  <si>
    <t>检查公式: =IF(Q323="",P323,P323*Q323/100)</t>
  </si>
  <si>
    <t>4-8-7电子设备'!R324</t>
  </si>
  <si>
    <t>检查公式: =IF(Q324="",P324,P324*Q324/100)</t>
  </si>
  <si>
    <t>4-8-7电子设备'!R325</t>
  </si>
  <si>
    <t>检查公式: =IF(Q325="",P325,P325*Q325/100)</t>
  </si>
  <si>
    <t>4-8-7电子设备'!R326</t>
  </si>
  <si>
    <t>检查公式: =IF(Q326="",P326,P326*Q326/100)</t>
  </si>
  <si>
    <t>4-8-7电子设备'!R327</t>
  </si>
  <si>
    <t>检查公式: =IF(Q327="",P327,P327*Q327/100)</t>
  </si>
  <si>
    <t>4-8-7电子设备'!R328</t>
  </si>
  <si>
    <t>检查公式: =IF(Q328="",P328,P328*Q328/100)</t>
  </si>
  <si>
    <t>4-8-7电子设备'!R329</t>
  </si>
  <si>
    <t>检查公式: =IF(Q329="",P329,P329*Q329/100)</t>
  </si>
  <si>
    <t>4-8-7电子设备'!R330</t>
  </si>
  <si>
    <t>检查公式: =IF(Q330="",P330,P330*Q330/100)</t>
  </si>
  <si>
    <t>4-8-7电子设备'!R331</t>
  </si>
  <si>
    <t>检查公式: =IF(Q331="",P331,P331*Q331/100)</t>
  </si>
  <si>
    <t>4-8-7电子设备'!R332</t>
  </si>
  <si>
    <t>检查公式: =IF(Q332="",P332,P332*Q332/100)</t>
  </si>
  <si>
    <t>4-8-7电子设备'!R333</t>
  </si>
  <si>
    <t>检查公式: =IF(Q333="",P333,P333*Q333/100)</t>
  </si>
  <si>
    <t>4-8-7电子设备'!R334</t>
  </si>
  <si>
    <t>检查公式: =IF(Q334="",P334,P334*Q334/100)</t>
  </si>
  <si>
    <t>4-8-7电子设备'!R335</t>
  </si>
  <si>
    <t>检查公式: =IF(Q335="",P335,P335*Q335/100)</t>
  </si>
  <si>
    <t>4-8-7电子设备'!R336</t>
  </si>
  <si>
    <t>检查公式: =IF(Q336="",P336,P336*Q336/100)</t>
  </si>
  <si>
    <t>4-8-7电子设备'!R337</t>
  </si>
  <si>
    <t>检查公式: =IF(Q337="",P337,P337*Q337/100)</t>
  </si>
  <si>
    <t>4-8-7电子设备'!R338</t>
  </si>
  <si>
    <t>检查公式: =IF(Q338="",P338,P338*Q338/100)</t>
  </si>
  <si>
    <t>4-8-7电子设备'!R339</t>
  </si>
  <si>
    <t>检查公式: =IF(Q339="",P339,P339*Q339/100)</t>
  </si>
  <si>
    <t>4-8-7电子设备'!R340</t>
  </si>
  <si>
    <t>检查公式: =IF(Q340="",P340,P340*Q340/100)</t>
  </si>
  <si>
    <t>4-8-7电子设备'!R341</t>
  </si>
  <si>
    <t>检查公式: =IF(Q341="",P341,P341*Q341/100)</t>
  </si>
  <si>
    <t>4-8-7电子设备'!R342</t>
  </si>
  <si>
    <t>检查公式: =IF(Q342="",P342,P342*Q342/100)</t>
  </si>
  <si>
    <t>4-8-7电子设备'!R343</t>
  </si>
  <si>
    <t>检查公式: =IF(Q343="",P343,P343*Q343/100)</t>
  </si>
  <si>
    <t>4-8-7电子设备'!R344</t>
  </si>
  <si>
    <t>检查公式: =IF(Q344="",P344,P344*Q344/100)</t>
  </si>
  <si>
    <t>4-8-7电子设备'!R345</t>
  </si>
  <si>
    <t>检查公式: =IF(Q345="",P345,P345*Q345/100)</t>
  </si>
  <si>
    <t>4-8-7电子设备'!R346</t>
  </si>
  <si>
    <t>检查公式: =IF(Q346="",P346,P346*Q346/100)</t>
  </si>
  <si>
    <t>4-8-7电子设备'!R347</t>
  </si>
  <si>
    <t>检查公式: =IF(Q347="",P347,P347*Q347/100)</t>
  </si>
  <si>
    <t>4-8-7电子设备'!R348</t>
  </si>
  <si>
    <t>检查公式: =IF(Q348="",P348,P348*Q348/100)</t>
  </si>
  <si>
    <t>4-8-7电子设备'!R349</t>
  </si>
  <si>
    <t>检查公式: =IF(Q349="",P349,P349*Q349/100)</t>
  </si>
  <si>
    <t>4-8-7电子设备'!R350</t>
  </si>
  <si>
    <t>检查公式: =IF(Q350="",P350,P350*Q350/100)</t>
  </si>
  <si>
    <t>4-8-7电子设备'!R351</t>
  </si>
  <si>
    <t>检查公式: =IF(Q351="",P351,P351*Q351/100)</t>
  </si>
  <si>
    <t>4-8-7电子设备'!R352</t>
  </si>
  <si>
    <t>检查公式: =IF(Q352="",P352,P352*Q352/100)</t>
  </si>
  <si>
    <t>4-8-7电子设备'!R353</t>
  </si>
  <si>
    <t>检查公式: =IF(Q353="",P353,P353*Q353/100)</t>
  </si>
  <si>
    <t>4-8-7电子设备'!R354</t>
  </si>
  <si>
    <t>检查公式: =IF(Q354="",P354,P354*Q354/100)</t>
  </si>
  <si>
    <t>4-8-7电子设备'!R355</t>
  </si>
  <si>
    <t>检查公式: =IF(Q355="",P355,P355*Q355/100)</t>
  </si>
  <si>
    <t>4-8-7电子设备'!R356</t>
  </si>
  <si>
    <t>检查公式: =IF(Q356="",P356,P356*Q356/100)</t>
  </si>
  <si>
    <t>4-8-7电子设备'!R357</t>
  </si>
  <si>
    <t>检查公式: =IF(Q357="",P357,P357*Q357/100)</t>
  </si>
  <si>
    <t>4-8-7电子设备'!R358</t>
  </si>
  <si>
    <t>检查公式: =IF(Q358="",P358,P358*Q358/100)</t>
  </si>
  <si>
    <t>4-8-7电子设备'!R359</t>
  </si>
  <si>
    <t>检查公式: =IF(Q359="",P359,P359*Q359/100)</t>
  </si>
  <si>
    <t>4-8-7电子设备'!R360</t>
  </si>
  <si>
    <t>检查公式: =IF(Q360="",P360,P360*Q360/100)</t>
  </si>
  <si>
    <t>4-8-7电子设备'!R361</t>
  </si>
  <si>
    <t>检查公式: =IF(Q361="",P361,P361*Q361/100)</t>
  </si>
  <si>
    <t>4-8-7电子设备'!R362</t>
  </si>
  <si>
    <t>检查公式: =IF(Q362="",P362,P362*Q362/100)</t>
  </si>
  <si>
    <t>4-8-7电子设备'!R363</t>
  </si>
  <si>
    <t>检查公式: =IF(Q363="",P363,P363*Q363/100)</t>
  </si>
  <si>
    <t>4-8-7电子设备'!R364</t>
  </si>
  <si>
    <t>检查公式: =IF(Q364="",P364,P364*Q364/100)</t>
  </si>
  <si>
    <t>4-8-7电子设备'!R365</t>
  </si>
  <si>
    <t>检查公式: =IF(Q365="",P365,P365*Q365/100)</t>
  </si>
  <si>
    <t>4-8-7电子设备'!R366</t>
  </si>
  <si>
    <t>检查公式: =IF(Q366="",P366,P366*Q366/100)</t>
  </si>
  <si>
    <t>4-8-7电子设备'!R367</t>
  </si>
  <si>
    <t>检查公式: =IF(Q367="",P367,P367*Q367/100)</t>
  </si>
  <si>
    <t>4-8-7电子设备'!R368</t>
  </si>
  <si>
    <t>检查公式: =IF(Q368="",P368,P368*Q368/100)</t>
  </si>
  <si>
    <t>4-8-7电子设备'!R369</t>
  </si>
  <si>
    <t>检查公式: =IF(Q369="",P369,P369*Q369/100)</t>
  </si>
  <si>
    <t>4-8-7电子设备'!R370</t>
  </si>
  <si>
    <t>检查公式: =IF(Q370="",P370,P370*Q370/100)</t>
  </si>
  <si>
    <t>4-8-7电子设备'!R371</t>
  </si>
  <si>
    <t>检查公式: =IF(Q371="",P371,P371*Q371/100)</t>
  </si>
  <si>
    <t>4-8-7电子设备'!R372</t>
  </si>
  <si>
    <t>检查公式: =IF(Q372="",P372,P372*Q372/100)</t>
  </si>
  <si>
    <t>4-8-7电子设备'!R373</t>
  </si>
  <si>
    <t>检查公式: =IF(Q373="",P373,P373*Q373/100)</t>
  </si>
  <si>
    <t>4-8-7电子设备'!R374</t>
  </si>
  <si>
    <t>检查公式: =IF(Q374="",P374,P374*Q374/100)</t>
  </si>
  <si>
    <t>4-8-7电子设备'!R375</t>
  </si>
  <si>
    <t>检查公式: =IF(Q375="",P375,P375*Q375/100)</t>
  </si>
  <si>
    <t>4-8-7电子设备'!R376</t>
  </si>
  <si>
    <t>检查公式: =IF(Q376="",P376,P376*Q376/100)</t>
  </si>
  <si>
    <t>4-8-7电子设备'!R377</t>
  </si>
  <si>
    <t>检查公式: =IF(Q377="",P377,P377*Q377/100)</t>
  </si>
  <si>
    <t>4-8-7电子设备'!R378</t>
  </si>
  <si>
    <t>检查公式: =IF(Q378="",P378,P378*Q378/100)</t>
  </si>
  <si>
    <t>4-8-7电子设备'!R379</t>
  </si>
  <si>
    <t>检查公式: =IF(Q379="",P379,P379*Q379/100)</t>
  </si>
  <si>
    <t>4-8-7电子设备'!R380</t>
  </si>
  <si>
    <t>检查公式: =IF(Q380="",P380,P380*Q380/100)</t>
  </si>
  <si>
    <t>4-8-7电子设备'!R381</t>
  </si>
  <si>
    <t>检查公式: =IF(Q381="",P381,P381*Q381/100)</t>
  </si>
  <si>
    <t>4-8-7电子设备'!R382</t>
  </si>
  <si>
    <t>检查公式: =IF(Q382="",P382,P382*Q382/100)</t>
  </si>
  <si>
    <t>4-8-7电子设备'!R383</t>
  </si>
  <si>
    <t>检查公式: =IF(Q383="",P383,P383*Q383/100)</t>
  </si>
  <si>
    <t>4-8-7电子设备'!R384</t>
  </si>
  <si>
    <t>检查公式: =IF(Q384="",P384,P384*Q384/100)</t>
  </si>
  <si>
    <t>4-8-7电子设备'!R385</t>
  </si>
  <si>
    <t>检查公式: =IF(Q385="",P385,P385*Q385/100)</t>
  </si>
  <si>
    <t>4-8-7电子设备'!R386</t>
  </si>
  <si>
    <t>检查公式: =IF(Q386="",P386,P386*Q386/100)</t>
  </si>
  <si>
    <t>4-8-7电子设备'!R387</t>
  </si>
  <si>
    <t>检查公式: =IF(Q387="",P387,P387*Q387/100)</t>
  </si>
  <si>
    <t>4-8-7电子设备'!R388</t>
  </si>
  <si>
    <t>检查公式: =IF(Q388="",P388,P388*Q388/100)</t>
  </si>
  <si>
    <t>4-8-7电子设备'!R389</t>
  </si>
  <si>
    <t>检查公式: =IF(Q389="",P389,P389*Q389/100)</t>
  </si>
  <si>
    <t>4-8-7电子设备'!R390</t>
  </si>
  <si>
    <t>检查公式: =IF(Q390="",P390,P390*Q390/100)</t>
  </si>
  <si>
    <t>4-8-7电子设备'!R391</t>
  </si>
  <si>
    <t>检查公式: =IF(Q391="",P391,P391*Q391/100)</t>
  </si>
  <si>
    <t>4-8-7电子设备'!R392</t>
  </si>
  <si>
    <t>检查公式: =IF(Q392="",P392,P392*Q392/100)</t>
  </si>
  <si>
    <t>4-8-7电子设备'!R393</t>
  </si>
  <si>
    <t>检查公式: =IF(Q393="",P393,P393*Q393/100)</t>
  </si>
  <si>
    <t>4-8-7电子设备'!R394</t>
  </si>
  <si>
    <t>检查公式: =IF(Q394="",P394,P394*Q394/100)</t>
  </si>
  <si>
    <t>4-8-7电子设备'!R395</t>
  </si>
  <si>
    <t>检查公式: =IF(Q395="",P395,P395*Q395/100)</t>
  </si>
  <si>
    <t>4-8-7电子设备'!R396</t>
  </si>
  <si>
    <t>检查公式: =IF(Q396="",P396,P396*Q396/100)</t>
  </si>
  <si>
    <t>4-8-7电子设备'!R397</t>
  </si>
  <si>
    <t>检查公式: =IF(Q397="",P397,P397*Q397/100)</t>
  </si>
  <si>
    <t>4-8-7电子设备'!R398</t>
  </si>
  <si>
    <t>检查公式: =IF(Q398="",P398,P398*Q398/100)</t>
  </si>
  <si>
    <t>4-8-7电子设备'!R399</t>
  </si>
  <si>
    <t>检查公式: =IF(Q399="",P399,P399*Q399/100)</t>
  </si>
  <si>
    <t>4-8-7电子设备'!R400</t>
  </si>
  <si>
    <t>检查公式: =IF(Q400="",P400,P400*Q400/100)</t>
  </si>
  <si>
    <t>4-8-7电子设备'!R401</t>
  </si>
  <si>
    <t>检查公式: =IF(Q401="",P401,P401*Q401/100)</t>
  </si>
  <si>
    <t>4-8-7电子设备'!R402</t>
  </si>
  <si>
    <t>检查公式: =IF(Q402="",P402,P402*Q402/100)</t>
  </si>
  <si>
    <t>4-8-7电子设备'!R403</t>
  </si>
  <si>
    <t>检查公式: =IF(Q403="",P403,P403*Q403/100)</t>
  </si>
  <si>
    <t>4-8-7电子设备'!R404</t>
  </si>
  <si>
    <t>检查公式: =IF(Q404="",P404,P404*Q404/100)</t>
  </si>
  <si>
    <t>4-8-7电子设备'!R405</t>
  </si>
  <si>
    <t>检查公式: =IF(Q405="",P405,P405*Q405/100)</t>
  </si>
  <si>
    <t>4-8-7电子设备'!R406</t>
  </si>
  <si>
    <t>检查公式: =IF(Q406="",P406,P406*Q406/100)</t>
  </si>
  <si>
    <t>4-8-7电子设备'!R407</t>
  </si>
  <si>
    <t>检查公式: =IF(Q407="",P407,P407*Q407/100)</t>
  </si>
  <si>
    <t>4-8-7电子设备'!R408</t>
  </si>
  <si>
    <t>检查公式: =IF(Q408="",P408,P408*Q408/100)</t>
  </si>
  <si>
    <t>4-8-7电子设备'!R409</t>
  </si>
  <si>
    <t>检查公式: =IF(Q409="",P409,P409*Q409/100)</t>
  </si>
  <si>
    <t>4-8-7电子设备'!R410</t>
  </si>
  <si>
    <t>检查公式: =IF(Q410="",P410,P410*Q410/100)</t>
  </si>
  <si>
    <t>4-8-7电子设备'!R411</t>
  </si>
  <si>
    <t>检查公式: =IF(Q411="",P411,P411*Q411/100)</t>
  </si>
  <si>
    <t>4-8-7电子设备'!R412</t>
  </si>
  <si>
    <t>检查公式: =IF(Q412="",P412,P412*Q412/100)</t>
  </si>
  <si>
    <t>4-8-7电子设备'!R413</t>
  </si>
  <si>
    <t>检查公式: =IF(Q413="",P413,P413*Q413/100)</t>
  </si>
  <si>
    <t>4-8-7电子设备'!R414</t>
  </si>
  <si>
    <t>检查公式: =IF(Q414="",P414,P414*Q414/100)</t>
  </si>
  <si>
    <t>4-8-7电子设备'!R415</t>
  </si>
  <si>
    <t>检查公式: =IF(Q415="",P415,P415*Q415/100)</t>
  </si>
  <si>
    <t>4-8-7电子设备'!R416</t>
  </si>
  <si>
    <t>检查公式: =IF(Q416="",P416,P416*Q416/100)</t>
  </si>
  <si>
    <t>4-8-7电子设备'!R417</t>
  </si>
  <si>
    <t>检查公式: =IF(Q417="",P417,P417*Q417/100)</t>
  </si>
  <si>
    <t>4-8-7电子设备'!R418</t>
  </si>
  <si>
    <t>检查公式: =IF(Q418="",P418,P418*Q418/100)</t>
  </si>
  <si>
    <t>4-8-7电子设备'!R419</t>
  </si>
  <si>
    <t>检查公式: =IF(Q419="",P419,P419*Q419/100)</t>
  </si>
  <si>
    <t>4-8-7电子设备'!R420</t>
  </si>
  <si>
    <t>检查公式: =IF(Q420="",P420,P420*Q420/100)</t>
  </si>
  <si>
    <t>4-8-7电子设备'!R421</t>
  </si>
  <si>
    <t>检查公式: =IF(Q421="",P421,P421*Q421/100)</t>
  </si>
  <si>
    <t>4-8-7电子设备'!R422</t>
  </si>
  <si>
    <t>检查公式: =IF(Q422="",P422,P422*Q422/100)</t>
  </si>
  <si>
    <t>4-8-7电子设备'!R423</t>
  </si>
  <si>
    <t>检查公式: =IF(Q423="",P423,P423*Q423/100)</t>
  </si>
  <si>
    <t>4-8-7电子设备'!R424</t>
  </si>
  <si>
    <t>检查公式: =IF(Q424="",P424,P424*Q424/100)</t>
  </si>
  <si>
    <t>4-8-7电子设备'!R425</t>
  </si>
  <si>
    <t>检查公式: =IF(Q425="",P425,P425*Q425/100)</t>
  </si>
  <si>
    <t>4-8-7电子设备'!R426</t>
  </si>
  <si>
    <t>检查公式: =IF(Q426="",P426,P426*Q426/100)</t>
  </si>
  <si>
    <t>4-8-7电子设备'!R427</t>
  </si>
  <si>
    <t>检查公式: =IF(Q427="",P427,P427*Q427/100)</t>
  </si>
  <si>
    <t>4-8-7电子设备'!R428</t>
  </si>
  <si>
    <t>检查公式: =IF(Q428="",P428,P428*Q428/100)</t>
  </si>
  <si>
    <t>4-8-7电子设备'!R429</t>
  </si>
  <si>
    <t>检查公式: =IF(Q429="",P429,P429*Q429/100)</t>
  </si>
  <si>
    <t>4-8-7电子设备'!R430</t>
  </si>
  <si>
    <t>检查公式: =IF(Q430="",P430,P430*Q430/100)</t>
  </si>
  <si>
    <t>4-8-7电子设备'!R431</t>
  </si>
  <si>
    <t>检查公式: =IF(Q431="",P431,P431*Q431/100)</t>
  </si>
  <si>
    <t>4-8-7电子设备'!R432</t>
  </si>
  <si>
    <t>检查公式: =IF(Q432="",P432,P432*Q432/100)</t>
  </si>
  <si>
    <t>4-8-7电子设备'!R433</t>
  </si>
  <si>
    <t>检查公式: =IF(Q433="",P433,P433*Q433/100)</t>
  </si>
  <si>
    <t>4-8-7电子设备'!R434</t>
  </si>
  <si>
    <t>检查公式: =IF(Q434="",P434,P434*Q434/100)</t>
  </si>
  <si>
    <t>4-8-7电子设备'!R435</t>
  </si>
  <si>
    <t>检查公式: =IF(Q435="",P435,P435*Q435/100)</t>
  </si>
  <si>
    <t>4-8-7电子设备'!R436</t>
  </si>
  <si>
    <t>检查公式: =IF(Q436="",P436,P436*Q436/100)</t>
  </si>
  <si>
    <t>4-8-7电子设备'!R437</t>
  </si>
  <si>
    <t>检查公式: =IF(Q437="",P437,P437*Q437/100)</t>
  </si>
  <si>
    <t>4-8-7电子设备'!R438</t>
  </si>
  <si>
    <t>检查公式: =IF(Q438="",P438,P438*Q438/100)</t>
  </si>
  <si>
    <t>4-8-7电子设备'!R439</t>
  </si>
  <si>
    <t>检查公式: =IF(Q439="",P439,P439*Q439/100)</t>
  </si>
  <si>
    <t>4-8-7电子设备'!R440</t>
  </si>
  <si>
    <t>检查公式: =IF(Q440="",P440,P440*Q440/100)</t>
  </si>
  <si>
    <t>4-8-7电子设备'!R441</t>
  </si>
  <si>
    <t>检查公式: =IF(Q441="",P441,P441*Q441/100)</t>
  </si>
  <si>
    <t>4-8-7电子设备'!R442</t>
  </si>
  <si>
    <t>检查公式: =IF(Q442="",P442,P442*Q442/100)</t>
  </si>
  <si>
    <t>4-8-7电子设备'!R443</t>
  </si>
  <si>
    <t>检查公式: =IF(Q443="",P443,P443*Q443/100)</t>
  </si>
  <si>
    <t>4-8-7电子设备'!R444</t>
  </si>
  <si>
    <t>检查公式: =IF(Q444="",P444,P444*Q444/100)</t>
  </si>
  <si>
    <t>4-8-7电子设备'!R445</t>
  </si>
  <si>
    <t>检查公式: =IF(Q445="",P445,P445*Q445/100)</t>
  </si>
  <si>
    <t>4-8-7电子设备'!R446</t>
  </si>
  <si>
    <t>检查公式: =IF(Q446="",P446,P446*Q446/100)</t>
  </si>
  <si>
    <t>4-8-7电子设备'!R447</t>
  </si>
  <si>
    <t>检查公式: =IF(Q447="",P447,P447*Q447/100)</t>
  </si>
  <si>
    <t>4-8-7电子设备'!R448</t>
  </si>
  <si>
    <t>检查公式: =IF(Q448="",P448,P448*Q448/100)</t>
  </si>
  <si>
    <t>4-8-7电子设备'!R449</t>
  </si>
  <si>
    <t>检查公式: =IF(Q449="",P449,P449*Q449/100)</t>
  </si>
  <si>
    <t>4-8-7电子设备'!R450</t>
  </si>
  <si>
    <t>检查公式: =IF(Q450="",P450,P450*Q450/100)</t>
  </si>
  <si>
    <t>4-8-7电子设备'!R451</t>
  </si>
  <si>
    <t>检查公式: =IF(Q451="",P451,P451*Q451/100)</t>
  </si>
  <si>
    <t>4-8-7电子设备'!R452</t>
  </si>
  <si>
    <t>检查公式: =IF(Q452="",P452,P452*Q452/100)</t>
  </si>
  <si>
    <t>4-8-7电子设备'!R453</t>
  </si>
  <si>
    <t>检查公式: =IF(Q453="",P453,P453*Q453/100)</t>
  </si>
  <si>
    <t>4-8-7电子设备'!R454</t>
  </si>
  <si>
    <t>检查公式: =IF(Q454="",P454,P454*Q454/100)</t>
  </si>
  <si>
    <t>4-8-7电子设备'!R455</t>
  </si>
  <si>
    <t>检查公式: =IF(Q455="",P455,P455*Q455/100)</t>
  </si>
  <si>
    <t>4-8-7电子设备'!R456</t>
  </si>
  <si>
    <t>检查公式: =IF(Q456="",P456,P456*Q456/100)</t>
  </si>
  <si>
    <t>4-8-7电子设备'!R457</t>
  </si>
  <si>
    <t>检查公式: =IF(Q457="",P457,P457*Q457/100)</t>
  </si>
  <si>
    <t>4-8-7电子设备'!R458</t>
  </si>
  <si>
    <t>检查公式: =IF(Q458="",P458,P458*Q458/100)</t>
  </si>
  <si>
    <t>4-8-7电子设备'!R459</t>
  </si>
  <si>
    <t>检查公式: =IF(Q459="",P459,P459*Q459/100)</t>
  </si>
  <si>
    <t>4-8-7电子设备'!R460</t>
  </si>
  <si>
    <t>检查公式: =IF(Q460="",P460,P460*Q460/100)</t>
  </si>
  <si>
    <t>4-8-7电子设备'!R461</t>
  </si>
  <si>
    <t>检查公式: =IF(Q461="",P461,P461*Q461/100)</t>
  </si>
  <si>
    <t>4-8-7电子设备'!R462</t>
  </si>
  <si>
    <t>检查公式: =IF(Q462="",P462,P462*Q462/100)</t>
  </si>
  <si>
    <t>4-8-7电子设备'!R463</t>
  </si>
  <si>
    <t>检查公式: =IF(Q463="",P463,P463*Q463/100)</t>
  </si>
  <si>
    <t>4-8-7电子设备'!R464</t>
  </si>
  <si>
    <t>检查公式: =IF(Q464="",P464,P464*Q464/100)</t>
  </si>
  <si>
    <t>4-8-7电子设备'!R465</t>
  </si>
  <si>
    <t>检查公式: =IF(Q465="",P465,P465*Q465/100)</t>
  </si>
  <si>
    <t>4-8-7电子设备'!R466</t>
  </si>
  <si>
    <t>检查公式: =IF(Q466="",P466,P466*Q466/100)</t>
  </si>
  <si>
    <t>4-8-7电子设备'!R467</t>
  </si>
  <si>
    <t>检查公式: =IF(Q467="",P467,P467*Q467/100)</t>
  </si>
  <si>
    <t>4-8-7电子设备'!R468</t>
  </si>
  <si>
    <t>检查公式: =IF(Q468="",P468,P468*Q468/100)</t>
  </si>
  <si>
    <t>4-8-7电子设备'!R469</t>
  </si>
  <si>
    <t>检查公式: =IF(Q469="",P469,P469*Q469/100)</t>
  </si>
  <si>
    <t>4-8-7电子设备'!R470</t>
  </si>
  <si>
    <t>检查公式: =IF(Q470="",P470,P470*Q470/100)</t>
  </si>
  <si>
    <t>4-8-7电子设备'!R471</t>
  </si>
  <si>
    <t>检查公式: =IF(Q471="",P471,P471*Q471/100)</t>
  </si>
  <si>
    <t>4-8-7电子设备'!R472</t>
  </si>
  <si>
    <t>检查公式: =IF(Q472="",P472,P472*Q472/100)</t>
  </si>
  <si>
    <t>4-8-7电子设备'!R473</t>
  </si>
  <si>
    <t>检查公式: =IF(Q473="",P473,P473*Q473/100)</t>
  </si>
  <si>
    <t>4-8-7电子设备'!R474</t>
  </si>
  <si>
    <t>检查公式: =IF(Q474="",P474,P474*Q474/100)</t>
  </si>
  <si>
    <t>4-8-7电子设备'!R475</t>
  </si>
  <si>
    <t>检查公式: =IF(Q475="",P475,P475*Q475/100)</t>
  </si>
  <si>
    <t>4-8-7电子设备'!R476</t>
  </si>
  <si>
    <t>检查公式: =IF(Q476="",P476,P476*Q476/100)</t>
  </si>
  <si>
    <t>4-8-7电子设备'!R477</t>
  </si>
  <si>
    <t>检查公式: =IF(Q477="",P477,P477*Q477/100)</t>
  </si>
  <si>
    <t>4-8-7电子设备'!R478</t>
  </si>
  <si>
    <t>检查公式: =IF(Q478="",P478,P478*Q478/100)</t>
  </si>
  <si>
    <t>4-8-7电子设备'!R479</t>
  </si>
  <si>
    <t>检查公式: =IF(Q479="",P479,P479*Q479/100)</t>
  </si>
  <si>
    <t>4-8-7电子设备'!R480</t>
  </si>
  <si>
    <t>检查公式: =IF(Q480="",P480,P480*Q480/100)</t>
  </si>
  <si>
    <t>4-8-7电子设备'!R481</t>
  </si>
  <si>
    <t>检查公式: =IF(Q481="",P481,P481*Q481/100)</t>
  </si>
  <si>
    <t>4-8-7电子设备'!R482</t>
  </si>
  <si>
    <t>检查公式: =IF(Q482="",P482,P482*Q482/100)</t>
  </si>
  <si>
    <t>4-8-7电子设备'!R483</t>
  </si>
  <si>
    <t>检查公式: =IF(Q483="",P483,P483*Q483/100)</t>
  </si>
  <si>
    <t>4-8-7电子设备'!R484</t>
  </si>
  <si>
    <t>检查公式: =IF(Q484="",P484,P484*Q484/100)</t>
  </si>
  <si>
    <t>4-8-7电子设备'!R485</t>
  </si>
  <si>
    <t>检查公式: =IF(Q485="",P485,P485*Q485/100)</t>
  </si>
  <si>
    <t>4-8-7电子设备'!R486</t>
  </si>
  <si>
    <t>检查公式: =IF(Q486="",P486,P486*Q486/100)</t>
  </si>
  <si>
    <t>4-8-7电子设备'!R487</t>
  </si>
  <si>
    <t>检查公式: =IF(Q487="",P487,P487*Q487/100)</t>
  </si>
  <si>
    <t>4-8-7电子设备'!R488</t>
  </si>
  <si>
    <t>检查公式: =IF(Q488="",P488,P488*Q488/100)</t>
  </si>
  <si>
    <t>4-8-7电子设备'!R489</t>
  </si>
  <si>
    <t>检查公式: =IF(Q489="",P489,P489*Q489/100)</t>
  </si>
  <si>
    <t>4-8-7电子设备'!R490</t>
  </si>
  <si>
    <t>检查公式: =IF(Q490="",P490,P490*Q490/100)</t>
  </si>
  <si>
    <t>4-8-7电子设备'!R491</t>
  </si>
  <si>
    <t>检查公式: =IF(Q491="",P491,P491*Q491/100)</t>
  </si>
  <si>
    <t>4-8-7电子设备'!R492</t>
  </si>
  <si>
    <t>检查公式: =IF(Q492="",P492,P492*Q492/100)</t>
  </si>
  <si>
    <t>4-8-7电子设备'!R493</t>
  </si>
  <si>
    <t>检查公式: =IF(Q493="",P493,P493*Q493/100)</t>
  </si>
  <si>
    <t>4-8-7电子设备'!R494</t>
  </si>
  <si>
    <t>检查公式: =IF(Q494="",P494,P494*Q494/100)</t>
  </si>
  <si>
    <t>4-8-7电子设备'!R495</t>
  </si>
  <si>
    <t>检查公式: =IF(Q495="",P495,P495*Q495/100)</t>
  </si>
  <si>
    <t>4-8-7电子设备'!R496</t>
  </si>
  <si>
    <t>检查公式: =IF(Q496="",P496,P496*Q496/100)</t>
  </si>
  <si>
    <t>4-8-7电子设备'!R497</t>
  </si>
  <si>
    <t>检查公式: =IF(Q497="",P497,P497*Q497/100)</t>
  </si>
  <si>
    <t>4-8-7电子设备'!R498</t>
  </si>
  <si>
    <t>检查公式: =IF(Q498="",P498,P498*Q498/100)</t>
  </si>
  <si>
    <t>4-8-7电子设备'!R499</t>
  </si>
  <si>
    <t>检查公式: =IF(Q499="",P499,P499*Q499/100)</t>
  </si>
  <si>
    <t>4-8-7电子设备'!R500</t>
  </si>
  <si>
    <t>检查公式: =IF(Q500="",P500,P500*Q500/100)</t>
  </si>
  <si>
    <t>4-8-7电子设备'!R501</t>
  </si>
  <si>
    <t>检查公式: =IF(Q501="",P501,P501*Q501/100)</t>
  </si>
  <si>
    <t>4-8-7电子设备'!R502</t>
  </si>
  <si>
    <t>检查公式: =IF(Q502="",P502,P502*Q502/100)</t>
  </si>
  <si>
    <t>4-8-7电子设备'!R503</t>
  </si>
  <si>
    <t>检查公式: =IF(Q503="",P503,P503*Q503/100)</t>
  </si>
  <si>
    <t>4-8-7电子设备'!R504</t>
  </si>
  <si>
    <t>检查公式: =IF(Q504="",P504,P504*Q504/100)</t>
  </si>
  <si>
    <t>4-8-7电子设备'!R505</t>
  </si>
  <si>
    <t>检查公式: =IF(Q505="",P505,P505*Q505/100)</t>
  </si>
  <si>
    <t>4-8-7电子设备'!R506</t>
  </si>
  <si>
    <t>检查公式: =IF(Q506="",P506,P506*Q506/100)</t>
  </si>
  <si>
    <t>4-8-7电子设备'!R507</t>
  </si>
  <si>
    <t>检查公式: =IF(Q507="",P507,P507*Q507/100)</t>
  </si>
  <si>
    <t>4-8-7电子设备'!R508</t>
  </si>
  <si>
    <t>检查公式: =IF(Q508="",P508,P508*Q508/100)</t>
  </si>
  <si>
    <t>4-8-7电子设备'!R509</t>
  </si>
  <si>
    <t>检查公式: =IF(Q509="",P509,P509*Q509/100)</t>
  </si>
  <si>
    <t>4-8-7电子设备'!R510</t>
  </si>
  <si>
    <t>检查公式: =IF(Q510="",P510,P510*Q510/100)</t>
  </si>
  <si>
    <t>4-8-7电子设备'!R511</t>
  </si>
  <si>
    <t>检查公式: =IF(Q511="",P511,P511*Q511/100)</t>
  </si>
  <si>
    <t>4-8-7电子设备'!R512</t>
  </si>
  <si>
    <t>检查公式: =IF(Q512="",P512,P512*Q512/100)</t>
  </si>
  <si>
    <t>4-8-7电子设备'!R513</t>
  </si>
  <si>
    <t>检查公式: =IF(Q513="",P513,P513*Q513/100)</t>
  </si>
  <si>
    <t>4-8-7电子设备'!R514</t>
  </si>
  <si>
    <t>检查公式: =IF(Q514="",P514,P514*Q514/100)</t>
  </si>
  <si>
    <t>4-8-7电子设备'!R515</t>
  </si>
  <si>
    <t>检查公式: =IF(Q515="",P515,P515*Q515/100)</t>
  </si>
  <si>
    <t>4-8-7电子设备'!R516</t>
  </si>
  <si>
    <t>检查公式: =IF(Q516="",P516,P516*Q516/100)</t>
  </si>
  <si>
    <t>4-8-7电子设备'!R517</t>
  </si>
  <si>
    <t>检查公式: =IF(Q517="",P517,P517*Q517/100)</t>
  </si>
  <si>
    <t>4-8-7电子设备'!R518</t>
  </si>
  <si>
    <t>检查公式: =IF(Q518="",P518,P518*Q518/100)</t>
  </si>
  <si>
    <t>4-8-7电子设备'!R519</t>
  </si>
  <si>
    <t>检查公式: =IF(Q519="",P519,P519*Q519/100)</t>
  </si>
  <si>
    <t>4-8-7电子设备'!R520</t>
  </si>
  <si>
    <t>检查公式: =IF(Q520="",P520,P520*Q520/100)</t>
  </si>
  <si>
    <t>4-8-7电子设备'!R521</t>
  </si>
  <si>
    <t>检查公式: =IF(Q521="",P521,P521*Q521/100)</t>
  </si>
  <si>
    <t>4-8-7电子设备'!R522</t>
  </si>
  <si>
    <t>检查公式: =IF(Q522="",P522,P522*Q522/100)</t>
  </si>
  <si>
    <t>4-8-7电子设备'!R523</t>
  </si>
  <si>
    <t>检查公式: =IF(Q523="",P523,P523*Q523/100)</t>
  </si>
  <si>
    <t>4-8-7电子设备'!R524</t>
  </si>
  <si>
    <t>检查公式: =IF(Q524="",P524,P524*Q524/100)</t>
  </si>
  <si>
    <t>4-8-7电子设备'!R525</t>
  </si>
  <si>
    <t>检查公式: =IF(Q525="",P525,P525*Q525/100)</t>
  </si>
  <si>
    <t>4-8-7电子设备'!R526</t>
  </si>
  <si>
    <t>检查公式: =IF(Q526="",P526,P526*Q526/100)</t>
  </si>
  <si>
    <t>4-8-7电子设备'!R527</t>
  </si>
  <si>
    <t>检查公式: =IF(Q527="",P527,P527*Q527/100)</t>
  </si>
  <si>
    <t>4-8-7电子设备'!R528</t>
  </si>
  <si>
    <t>检查公式: =IF(Q528="",P528,P528*Q528/100)</t>
  </si>
  <si>
    <t>4-8-7电子设备'!R529</t>
  </si>
  <si>
    <t>检查公式: =IF(Q529="",P529,P529*Q529/100)</t>
  </si>
  <si>
    <t>4-8-7电子设备'!R530</t>
  </si>
  <si>
    <t>检查公式: =IF(Q530="",P530,P530*Q530/100)</t>
  </si>
  <si>
    <t>4-8-7电子设备'!R531</t>
  </si>
  <si>
    <t>检查公式: =IF(Q531="",P531,P531*Q531/100)</t>
  </si>
  <si>
    <t>4-8-7电子设备'!R532</t>
  </si>
  <si>
    <t>检查公式: =IF(Q532="",P532,P532*Q532/100)</t>
  </si>
  <si>
    <t>4-8-7电子设备'!R533</t>
  </si>
  <si>
    <t>检查公式: =IF(Q533="",P533,P533*Q533/100)</t>
  </si>
  <si>
    <t>4-8-7电子设备'!R534</t>
  </si>
  <si>
    <t>检查公式: =IF(Q534="",P534,P534*Q534/100)</t>
  </si>
  <si>
    <t>4-8-7电子设备'!R535</t>
  </si>
  <si>
    <t>检查公式: =IF(Q535="",P535,P535*Q535/100)</t>
  </si>
  <si>
    <t>4-8-7电子设备'!R536</t>
  </si>
  <si>
    <t>检查公式: =IF(Q536="",P536,P536*Q536/100)</t>
  </si>
  <si>
    <t>4-8-7电子设备'!R537</t>
  </si>
  <si>
    <t>检查公式: =IF(Q537="",P537,P537*Q537/100)</t>
  </si>
  <si>
    <t>4-8-7电子设备'!R538</t>
  </si>
  <si>
    <t>检查公式: =IF(Q538="",P538,P538*Q538/100)</t>
  </si>
  <si>
    <t>4-8-7电子设备'!R539</t>
  </si>
  <si>
    <t>检查公式: =IF(Q539="",P539,P539*Q539/100)</t>
  </si>
  <si>
    <t>4-8-7电子设备'!R540</t>
  </si>
  <si>
    <t>检查公式: =IF(Q540="",P540,P540*Q540/100)</t>
  </si>
  <si>
    <t>4-8-7电子设备'!R541</t>
  </si>
  <si>
    <t>检查公式: =IF(Q541="",P541,P541*Q541/100)</t>
  </si>
  <si>
    <t>4-8-7电子设备'!R542</t>
  </si>
  <si>
    <t>检查公式: =IF(Q542="",P542,P542*Q542/100)</t>
  </si>
  <si>
    <t>4-8-7电子设备'!R543</t>
  </si>
  <si>
    <t>检查公式: =IF(Q543="",P543,P543*Q543/100)</t>
  </si>
  <si>
    <t>4-8-7电子设备'!R544</t>
  </si>
  <si>
    <t>检查公式: =IF(Q544="",P544,P544*Q544/100)</t>
  </si>
  <si>
    <t>4-8-7电子设备'!R545</t>
  </si>
  <si>
    <t>检查公式: =IF(Q545="",P545,P545*Q545/100)</t>
  </si>
  <si>
    <t>4-8-7电子设备'!R546</t>
  </si>
  <si>
    <t>检查公式: =IF(Q546="",P546,P546*Q546/100)</t>
  </si>
  <si>
    <t>4-8-7电子设备'!R547</t>
  </si>
  <si>
    <t>检查公式: =IF(Q547="",P547,P547*Q547/100)</t>
  </si>
  <si>
    <t>4-8-7电子设备'!R548</t>
  </si>
  <si>
    <t>检查公式: =IF(Q548="",P548,P548*Q548/100)</t>
  </si>
  <si>
    <t>4-8-7电子设备'!R549</t>
  </si>
  <si>
    <t>检查公式: =IF(Q549="",P549,P549*Q549/100)</t>
  </si>
  <si>
    <t>4-8-7电子设备'!R550</t>
  </si>
  <si>
    <t>检查公式: =IF(Q550="",P550,P550*Q550/100)</t>
  </si>
  <si>
    <t>4-8-7电子设备'!R551</t>
  </si>
  <si>
    <t>检查公式: =IF(Q551="",P551,P551*Q551/100)</t>
  </si>
  <si>
    <t>4-8-7电子设备'!R552</t>
  </si>
  <si>
    <t>检查公式: =IF(Q552="",P552,P552*Q552/100)</t>
  </si>
  <si>
    <t>4-8-7电子设备'!R553</t>
  </si>
  <si>
    <t>检查公式: =IF(Q553="",P553,P553*Q553/100)</t>
  </si>
  <si>
    <t>4-8-7电子设备'!R554</t>
  </si>
  <si>
    <t>检查公式: =IF(Q554="",P554,P554*Q554/100)</t>
  </si>
  <si>
    <t>4-8-7电子设备'!R555</t>
  </si>
  <si>
    <t>检查公式: =IF(Q555="",P555,P555*Q555/100)</t>
  </si>
  <si>
    <t>4-8-7电子设备'!R556</t>
  </si>
  <si>
    <t>检查公式: =IF(Q556="",P556,P556*Q556/100)</t>
  </si>
  <si>
    <t>4-8-7电子设备'!R557</t>
  </si>
  <si>
    <t>检查公式: =IF(Q557="",P557,P557*Q557/100)</t>
  </si>
  <si>
    <t>4-8-7电子设备'!R558</t>
  </si>
  <si>
    <t>检查公式: =IF(Q558="",P558,P558*Q558/100)</t>
  </si>
  <si>
    <t>4-8-7电子设备'!R559</t>
  </si>
  <si>
    <t>检查公式: =IF(Q559="",P559,P559*Q559/100)</t>
  </si>
  <si>
    <t>4-8-7电子设备'!R560</t>
  </si>
  <si>
    <t>检查公式: =IF(Q560="",P560,P560*Q560/100)</t>
  </si>
  <si>
    <t>4-8-7电子设备'!R561</t>
  </si>
  <si>
    <t>检查公式: =IF(Q561="",P561,P561*Q561/100)</t>
  </si>
  <si>
    <t>4-8-7电子设备'!R562</t>
  </si>
  <si>
    <t>检查公式: =IF(Q562="",P562,P562*Q562/100)</t>
  </si>
  <si>
    <t>4-8-7电子设备'!R563</t>
  </si>
  <si>
    <t>检查公式: =IF(Q563="",P563,P563*Q563/100)</t>
  </si>
  <si>
    <t>4-8-7电子设备'!R564</t>
  </si>
  <si>
    <t>检查公式: =IF(Q564="",P564,P564*Q564/100)</t>
  </si>
  <si>
    <t>4-8-7电子设备'!R565</t>
  </si>
  <si>
    <t>检查公式: =IF(Q565="",P565,P565*Q565/100)</t>
  </si>
  <si>
    <t>4-8-7电子设备'!R566</t>
  </si>
  <si>
    <t>检查公式: =IF(Q566="",P566,P566*Q566/100)</t>
  </si>
  <si>
    <t>4-8-7电子设备'!R567</t>
  </si>
  <si>
    <t>检查公式: =IF(Q567="",P567,P567*Q567/100)</t>
  </si>
  <si>
    <t>4-8-7电子设备'!R568</t>
  </si>
  <si>
    <t>检查公式: =IF(Q568="",P568,P568*Q568/100)</t>
  </si>
  <si>
    <t>4-8-7电子设备'!R569</t>
  </si>
  <si>
    <t>检查公式: =IF(Q569="",P569,P569*Q569/100)</t>
  </si>
  <si>
    <t>4-8-7电子设备'!R570</t>
  </si>
  <si>
    <t>检查公式: =IF(Q570="",P570,P570*Q570/100)</t>
  </si>
  <si>
    <t>4-8-7电子设备'!R571</t>
  </si>
  <si>
    <t>检查公式: =IF(Q571="",P571,P571*Q571/100)</t>
  </si>
  <si>
    <t>4-8-7电子设备'!R572</t>
  </si>
  <si>
    <t>检查公式: =IF(Q572="",P572,P572*Q572/100)</t>
  </si>
  <si>
    <t>4-8-7电子设备'!R573</t>
  </si>
  <si>
    <t>检查公式: =IF(Q573="",P573,P573*Q573/100)</t>
  </si>
  <si>
    <t>4-8-7电子设备'!R574</t>
  </si>
  <si>
    <t>检查公式: =IF(Q574="",P574,P574*Q574/100)</t>
  </si>
  <si>
    <t>4-8-7电子设备'!R575</t>
  </si>
  <si>
    <t>检查公式: =IF(Q575="",P575,P575*Q575/100)</t>
  </si>
  <si>
    <t>4-8-7电子设备'!R576</t>
  </si>
  <si>
    <t>检查公式: =IF(Q576="",P576,P576*Q576/100)</t>
  </si>
  <si>
    <t>4-8-7电子设备'!R577</t>
  </si>
  <si>
    <t>检查公式: =IF(Q577="",P577,P577*Q577/100)</t>
  </si>
  <si>
    <t>4-8-7电子设备'!R578</t>
  </si>
  <si>
    <t>检查公式: =IF(Q578="",P578,P578*Q578/100)</t>
  </si>
  <si>
    <t>4-8-7电子设备'!R579</t>
  </si>
  <si>
    <t>检查公式: =IF(Q579="",P579,P579*Q579/100)</t>
  </si>
  <si>
    <t>4-8-7电子设备'!R580</t>
  </si>
  <si>
    <t>检查公式: =IF(Q580="",P580,P580*Q580/100)</t>
  </si>
  <si>
    <t>4-8-7电子设备'!R581</t>
  </si>
  <si>
    <t>检查公式: =IF(Q581="",P581,P581*Q581/100)</t>
  </si>
  <si>
    <t>4-8-7电子设备'!R582</t>
  </si>
  <si>
    <t>检查公式: =IF(Q582="",P582,P582*Q582/100)</t>
  </si>
  <si>
    <t>4-8-7电子设备'!R583</t>
  </si>
  <si>
    <t>检查公式: =IF(Q583="",P583,P583*Q583/100)</t>
  </si>
  <si>
    <t>4-8-7电子设备'!R584</t>
  </si>
  <si>
    <t>检查公式: =IF(Q584="",P584,P584*Q584/100)</t>
  </si>
  <si>
    <t>4-8-7电子设备'!R585</t>
  </si>
  <si>
    <t>检查公式: =IF(Q585="",P585,P585*Q585/100)</t>
  </si>
  <si>
    <t>4-8-7电子设备'!R586</t>
  </si>
  <si>
    <t>检查公式: =IF(Q586="",P586,P586*Q586/100)</t>
  </si>
  <si>
    <t>4-8-7电子设备'!R587</t>
  </si>
  <si>
    <t>检查公式: =IF(Q587="",P587,P587*Q587/100)</t>
  </si>
  <si>
    <t>4-8-7电子设备'!R588</t>
  </si>
  <si>
    <t>检查公式: =IF(Q588="",P588,P588*Q588/100)</t>
  </si>
  <si>
    <t>4-8-7电子设备'!R589</t>
  </si>
  <si>
    <t>检查公式: =IF(Q589="",P589,P589*Q589/100)</t>
  </si>
  <si>
    <t>4-8-7电子设备'!R590</t>
  </si>
  <si>
    <t>检查公式: =IF(Q590="",P590,P590*Q590/100)</t>
  </si>
  <si>
    <t>4-8-7电子设备'!R591</t>
  </si>
  <si>
    <t>检查公式: =IF(Q591="",P591,P591*Q591/100)</t>
  </si>
  <si>
    <t>4-8-7电子设备'!R592</t>
  </si>
  <si>
    <t>检查公式: =IF(Q592="",P592,P592*Q592/100)</t>
  </si>
  <si>
    <t>4-8-7电子设备'!R593</t>
  </si>
  <si>
    <t>检查公式: =IF(Q593="",P593,P593*Q593/100)</t>
  </si>
  <si>
    <t>4-8-7电子设备'!R594</t>
  </si>
  <si>
    <t>检查公式: =IF(Q594="",P594,P594*Q594/100)</t>
  </si>
  <si>
    <t>4-8-7电子设备'!R595</t>
  </si>
  <si>
    <t>检查公式: =IF(Q595="",P595,P595*Q595/100)</t>
  </si>
  <si>
    <t>4-8-7电子设备'!R596</t>
  </si>
  <si>
    <t>检查公式: =IF(Q596="",P596,P596*Q596/100)</t>
  </si>
  <si>
    <t>4-8-7电子设备'!R597</t>
  </si>
  <si>
    <t>检查公式: =IF(Q597="",P597,P597*Q597/100)</t>
  </si>
  <si>
    <t>4-8-7电子设备'!R598</t>
  </si>
  <si>
    <t>检查公式: =IF(Q598="",P598,P598*Q598/100)</t>
  </si>
  <si>
    <t>4-8-7电子设备'!R599</t>
  </si>
  <si>
    <t>检查公式: =IF(Q599="",P599,P599*Q599/100)</t>
  </si>
  <si>
    <t>4-8-7电子设备'!R600</t>
  </si>
  <si>
    <t>检查公式: =IF(Q600="",P600,P600*Q600/100)</t>
  </si>
  <si>
    <t>4-8-7电子设备'!R601</t>
  </si>
  <si>
    <t>检查公式: =IF(Q601="",P601,P601*Q601/100)</t>
  </si>
  <si>
    <t>4-8-7电子设备'!R602</t>
  </si>
  <si>
    <t>检查公式: =IF(Q602="",P602,P602*Q602/100)</t>
  </si>
  <si>
    <t>4-8-7电子设备'!R603</t>
  </si>
  <si>
    <t>检查公式: =IF(Q603="",P603,P603*Q603/100)</t>
  </si>
  <si>
    <t>4-8-7电子设备'!R604</t>
  </si>
  <si>
    <t>检查公式: =IF(Q604="",P604,P604*Q604/100)</t>
  </si>
  <si>
    <t>4-8-7电子设备'!R605</t>
  </si>
  <si>
    <t>检查公式: =IF(Q605="",P605,P605*Q605/100)</t>
  </si>
  <si>
    <t>4-8-7电子设备'!R606</t>
  </si>
  <si>
    <t>检查公式: =IF(Q606="",P606,P606*Q606/100)</t>
  </si>
  <si>
    <t>4-8-7电子设备'!R607</t>
  </si>
  <si>
    <t>检查公式: =IF(Q607="",P607,P607*Q607/100)</t>
  </si>
  <si>
    <t>4-8-7电子设备'!R608</t>
  </si>
  <si>
    <t>检查公式: =IF(Q608="",P608,P608*Q608/100)</t>
  </si>
  <si>
    <t>4-8-7电子设备'!R609</t>
  </si>
  <si>
    <t>检查公式: =IF(Q609="",P609,P609*Q609/100)</t>
  </si>
  <si>
    <t>4-8-7电子设备'!R610</t>
  </si>
  <si>
    <t>检查公式: =IF(Q610="",P610,P610*Q610/100)</t>
  </si>
  <si>
    <t>4-8-7电子设备'!R611</t>
  </si>
  <si>
    <t>检查公式: =IF(Q611="",P611,P611*Q611/100)</t>
  </si>
  <si>
    <t>4-8-7电子设备'!R612</t>
  </si>
  <si>
    <t>检查公式: =IF(Q612="",P612,P612*Q612/100)</t>
  </si>
  <si>
    <t>4-8-7电子设备'!R613</t>
  </si>
  <si>
    <t>检查公式: =IF(Q613="",P613,P613*Q613/100)</t>
  </si>
  <si>
    <t>4-8-7电子设备'!R614</t>
  </si>
  <si>
    <t>检查公式: =IF(Q614="",P614,P614*Q614/100)</t>
  </si>
  <si>
    <t>4-8-7电子设备'!R615</t>
  </si>
  <si>
    <t>检查公式: =IF(Q615="",P615,P615*Q615/100)</t>
  </si>
  <si>
    <t>4-8-7电子设备'!R616</t>
  </si>
  <si>
    <t>检查公式: =IF(Q616="",P616,P616*Q616/100)</t>
  </si>
  <si>
    <t>4-8-7电子设备'!R617</t>
  </si>
  <si>
    <t>检查公式: =IF(Q617="",P617,P617*Q617/100)</t>
  </si>
  <si>
    <t>4-8-7电子设备'!R618</t>
  </si>
  <si>
    <t>检查公式: =IF(Q618="",P618,P618*Q618/100)</t>
  </si>
  <si>
    <t>4-8-7电子设备'!R619</t>
  </si>
  <si>
    <t>检查公式: =IF(Q619="",P619,P619*Q619/100)</t>
  </si>
  <si>
    <t>4-8-7电子设备'!R620</t>
  </si>
  <si>
    <t>检查公式: =IF(Q620="",P620,P620*Q620/100)</t>
  </si>
  <si>
    <t>4-8-7电子设备'!R621</t>
  </si>
  <si>
    <t>检查公式: =IF(Q621="",P621,P621*Q621/100)</t>
  </si>
  <si>
    <t>4-8-7电子设备'!R622</t>
  </si>
  <si>
    <t>检查公式: =IF(Q622="",P622,P622*Q622/100)</t>
  </si>
  <si>
    <t>4-8-7电子设备'!R623</t>
  </si>
  <si>
    <t>检查公式: =IF(Q623="",P623,P623*Q623/100)</t>
  </si>
  <si>
    <t>4-8-7电子设备'!R624</t>
  </si>
  <si>
    <t>检查公式: =IF(Q624="",P624,P624*Q624/100)</t>
  </si>
  <si>
    <t>4-8-7电子设备'!R625</t>
  </si>
  <si>
    <t>检查公式: =IF(Q625="",P625,P625*Q625/100)</t>
  </si>
  <si>
    <t>4-8-7电子设备'!R626</t>
  </si>
  <si>
    <t>检查公式: =IF(Q626="",P626,P626*Q626/100)</t>
  </si>
  <si>
    <t>4-8-7电子设备'!R627</t>
  </si>
  <si>
    <t>检查公式: =IF(Q627="",P627,P627*Q627/100)</t>
  </si>
  <si>
    <t>4-8-7电子设备'!R628</t>
  </si>
  <si>
    <t>检查公式: =IF(Q628="",P628,P628*Q628/100)</t>
  </si>
  <si>
    <t>4-8-7电子设备'!R629</t>
  </si>
  <si>
    <t>检查公式: =IF(Q629="",P629,P629*Q629/100)</t>
  </si>
  <si>
    <t>4-8-7电子设备'!R630</t>
  </si>
  <si>
    <t>检查公式: =IF(Q630="",P630,P630*Q630/100)</t>
  </si>
  <si>
    <t>4-8-7电子设备'!R631</t>
  </si>
  <si>
    <t>检查公式: =IF(Q631="",P631,P631*Q631/100)</t>
  </si>
  <si>
    <t>4-8-7电子设备'!R632</t>
  </si>
  <si>
    <t>检查公式: =IF(Q632="",P632,P632*Q632/100)</t>
  </si>
  <si>
    <t>4-8-7电子设备'!R633</t>
  </si>
  <si>
    <t>检查公式: =IF(Q633="",P633,P633*Q633/100)</t>
  </si>
  <si>
    <t>4-8-7电子设备'!R634</t>
  </si>
  <si>
    <t>检查公式: =IF(Q634="",P634,P634*Q634/100)</t>
  </si>
  <si>
    <t>4-8-7电子设备'!R635</t>
  </si>
  <si>
    <t>检查公式: =IF(Q635="",P635,P635*Q635/100)</t>
  </si>
  <si>
    <t>4-8-7电子设备'!R636</t>
  </si>
  <si>
    <t>检查公式: =IF(Q636="",P636,P636*Q636/100)</t>
  </si>
  <si>
    <t>4-8-7电子设备'!R637</t>
  </si>
  <si>
    <t>检查公式: =IF(Q637="",P637,P637*Q637/100)</t>
  </si>
  <si>
    <t>4-8-7电子设备'!R638</t>
  </si>
  <si>
    <t>检查公式: =IF(Q638="",P638,P638*Q638/100)</t>
  </si>
  <si>
    <t>4-8-7电子设备'!R639</t>
  </si>
  <si>
    <t>检查公式: =IF(Q639="",P639,P639*Q639/100)</t>
  </si>
  <si>
    <t>4-8-7电子设备'!R640</t>
  </si>
  <si>
    <t>检查公式: =IF(Q640="",P640,P640*Q640/100)</t>
  </si>
  <si>
    <t>4-8-7电子设备'!R641</t>
  </si>
  <si>
    <t>检查公式: =IF(Q641="",P641,P641*Q641/100)</t>
  </si>
  <si>
    <t>4-8-7电子设备'!R642</t>
  </si>
  <si>
    <t>检查公式: =IF(Q642="",P642,P642*Q642/100)</t>
  </si>
  <si>
    <t>4-8-7电子设备'!R643</t>
  </si>
  <si>
    <t>检查公式: =IF(Q643="",P643,P643*Q643/100)</t>
  </si>
  <si>
    <t>4-8-7电子设备'!R644</t>
  </si>
  <si>
    <t>检查公式: =IF(Q644="",P644,P644*Q644/100)</t>
  </si>
  <si>
    <t>4-8-7电子设备'!R645</t>
  </si>
  <si>
    <t>检查公式: =IF(Q645="",P645,P645*Q645/100)</t>
  </si>
  <si>
    <t>4-8-7电子设备'!R646</t>
  </si>
  <si>
    <t>检查公式: =IF(Q646="",P646,P646*Q646/100)</t>
  </si>
  <si>
    <t>4-8-7电子设备'!R647</t>
  </si>
  <si>
    <t>检查公式: =IF(Q647="",P647,P647*Q647/100)</t>
  </si>
  <si>
    <t>4-8-7电子设备'!R648</t>
  </si>
  <si>
    <t>检查公式: =IF(Q648="",P648,P648*Q648/100)</t>
  </si>
  <si>
    <t>4-8-7电子设备'!R649</t>
  </si>
  <si>
    <t>检查公式: =IF(Q649="",P649,P649*Q649/100)</t>
  </si>
  <si>
    <t>4-8-7电子设备'!R650</t>
  </si>
  <si>
    <t>检查公式: =IF(Q650="",P650,P650*Q650/100)</t>
  </si>
  <si>
    <t>4-8-7电子设备'!R651</t>
  </si>
  <si>
    <t>检查公式: =IF(Q651="",P651,P651*Q651/100)</t>
  </si>
  <si>
    <t>4-8-7电子设备'!R652</t>
  </si>
  <si>
    <t>检查公式: =IF(Q652="",P652,P652*Q652/100)</t>
  </si>
  <si>
    <t>4-8-7电子设备'!R653</t>
  </si>
  <si>
    <t>检查公式: =IF(Q653="",P653,P653*Q653/100)</t>
  </si>
  <si>
    <t>4-8-7电子设备'!R654</t>
  </si>
  <si>
    <t>检查公式: =IF(Q654="",P654,P654*Q654/100)</t>
  </si>
  <si>
    <t>4-8-7电子设备'!R655</t>
  </si>
  <si>
    <t>检查公式: =IF(Q655="",P655,P655*Q655/100)</t>
  </si>
  <si>
    <t>4-8-7电子设备'!R656</t>
  </si>
  <si>
    <t>检查公式: =IF(Q656="",P656,P656*Q656/100)</t>
  </si>
  <si>
    <t>4-8-7电子设备'!R657</t>
  </si>
  <si>
    <t>检查公式: =IF(Q657="",P657,P657*Q657/100)</t>
  </si>
  <si>
    <t>4-8-7电子设备'!R658</t>
  </si>
  <si>
    <t>检查公式: =IF(Q658="",P658,P658*Q658/100)</t>
  </si>
  <si>
    <t>4-8-7电子设备'!R659</t>
  </si>
  <si>
    <t>检查公式: =IF(Q659="",P659,P659*Q659/100)</t>
  </si>
  <si>
    <t>4-8-7电子设备'!R660</t>
  </si>
  <si>
    <t>检查公式: =IF(Q660="",P660,P660*Q660/100)</t>
  </si>
  <si>
    <t>4-8-7电子设备'!R661</t>
  </si>
  <si>
    <t>检查公式: =IF(Q661="",P661,P661*Q661/100)</t>
  </si>
  <si>
    <t>4-8-7电子设备'!R662</t>
  </si>
  <si>
    <t>检查公式: =IF(Q662="",P662,P662*Q662/100)</t>
  </si>
  <si>
    <t>4-8-7电子设备'!R663</t>
  </si>
  <si>
    <t>检查公式: =IF(Q663="",P663,P663*Q663/100)</t>
  </si>
  <si>
    <t>4-8-7电子设备'!R664</t>
  </si>
  <si>
    <t>检查公式: =IF(Q664="",P664,P664*Q664/100)</t>
  </si>
  <si>
    <t>4-8-7电子设备'!R665</t>
  </si>
  <si>
    <t>检查公式: =IF(Q665="",P665,P665*Q665/100)</t>
  </si>
  <si>
    <t>4-8-7电子设备'!R666</t>
  </si>
  <si>
    <t>检查公式: =IF(Q666="",P666,P666*Q666/100)</t>
  </si>
  <si>
    <t>4-8-7电子设备'!R667</t>
  </si>
  <si>
    <t>检查公式: =IF(Q667="",P667,P667*Q667/100)</t>
  </si>
  <si>
    <t>4-8-7电子设备'!R668</t>
  </si>
  <si>
    <t>检查公式: =IF(Q668="",P668,P668*Q668/100)</t>
  </si>
  <si>
    <t>4-8-7电子设备'!R669</t>
  </si>
  <si>
    <t>检查公式: =IF(Q669="",P669,P669*Q669/100)</t>
  </si>
  <si>
    <t>4-8-7电子设备'!R670</t>
  </si>
  <si>
    <t>检查公式: =IF(Q670="",P670,P670*Q670/100)</t>
  </si>
  <si>
    <t>4-8-7电子设备'!R671</t>
  </si>
  <si>
    <t>检查公式: =IF(Q671="",P671,P671*Q671/100)</t>
  </si>
  <si>
    <t>4-8-7电子设备'!R672</t>
  </si>
  <si>
    <t>检查公式: =IF(Q672="",P672,P672*Q672/100)</t>
  </si>
  <si>
    <t>4-8-7电子设备'!R673</t>
  </si>
  <si>
    <t>检查公式: =IF(Q673="",P673,P673*Q673/100)</t>
  </si>
  <si>
    <t>4-8-7电子设备'!R674</t>
  </si>
  <si>
    <t>检查公式: =IF(Q674="",P674,P674*Q674/100)</t>
  </si>
  <si>
    <t>4-8-7电子设备'!R675</t>
  </si>
  <si>
    <t>检查公式: =IF(Q675="",P675,P675*Q675/100)</t>
  </si>
  <si>
    <t>4-8-7电子设备'!R676</t>
  </si>
  <si>
    <t>检查公式: =IF(Q676="",P676,P676*Q676/100)</t>
  </si>
  <si>
    <t>4-8-7电子设备'!R677</t>
  </si>
  <si>
    <t>检查公式: =IF(Q677="",P677,P677*Q677/100)</t>
  </si>
  <si>
    <t>4-8-7电子设备'!R678</t>
  </si>
  <si>
    <t>检查公式: =IF(Q678="",P678,P678*Q678/100)</t>
  </si>
  <si>
    <t>4-8-7电子设备'!R679</t>
  </si>
  <si>
    <t>检查公式: =IF(Q679="",P679,P679*Q679/100)</t>
  </si>
  <si>
    <t>4-8-7电子设备'!R680</t>
  </si>
  <si>
    <t>检查公式: =IF(Q680="",P680,P680*Q680/100)</t>
  </si>
  <si>
    <t>4-8-7电子设备'!R681</t>
  </si>
  <si>
    <t>检查公式: =IF(Q681="",P681,P681*Q681/100)</t>
  </si>
  <si>
    <t>4-8-7电子设备'!R682</t>
  </si>
  <si>
    <t>检查公式: =IF(Q682="",P682,P682*Q682/100)</t>
  </si>
  <si>
    <t>4-8-7电子设备'!R683</t>
  </si>
  <si>
    <t>检查公式: =IF(Q683="",P683,P683*Q683/100)</t>
  </si>
  <si>
    <t>4-8-7电子设备'!R684</t>
  </si>
  <si>
    <t>检查公式: =IF(Q684="",P684,P684*Q684/100)</t>
  </si>
  <si>
    <t>4-8-7电子设备'!R685</t>
  </si>
  <si>
    <t>检查公式: =IF(Q685="",P685,P685*Q685/100)</t>
  </si>
  <si>
    <t>4-8-7电子设备'!R686</t>
  </si>
  <si>
    <t>检查公式: =IF(Q686="",P686,P686*Q686/100)</t>
  </si>
  <si>
    <t>4-8-7电子设备'!R687</t>
  </si>
  <si>
    <t>检查公式: =IF(Q687="",P687,P687*Q687/100)</t>
  </si>
  <si>
    <t>4-8-7电子设备'!R688</t>
  </si>
  <si>
    <t>检查公式: =IF(Q688="",P688,P688*Q688/100)</t>
  </si>
  <si>
    <t>4-8-7电子设备'!R689</t>
  </si>
  <si>
    <t>检查公式: =IF(Q689="",P689,P689*Q689/100)</t>
  </si>
  <si>
    <t>4-8-7电子设备'!R690</t>
  </si>
  <si>
    <t>检查公式: =IF(Q690="",P690,P690*Q690/100)</t>
  </si>
  <si>
    <t>4-8-7电子设备'!R691</t>
  </si>
  <si>
    <t>检查公式: =IF(Q691="",P691,P691*Q691/100)</t>
  </si>
  <si>
    <t>4-8-7电子设备'!R692</t>
  </si>
  <si>
    <t>检查公式: =IF(Q692="",P692,P692*Q692/100)</t>
  </si>
  <si>
    <t>4-8-7电子设备'!R693</t>
  </si>
  <si>
    <t>检查公式: =IF(Q693="",P693,P693*Q693/100)</t>
  </si>
  <si>
    <t>4-8-7电子设备'!R694</t>
  </si>
  <si>
    <t>检查公式: =IF(Q694="",P694,P694*Q694/100)</t>
  </si>
  <si>
    <t>4-8-7电子设备'!R695</t>
  </si>
  <si>
    <t>检查公式: =IF(Q695="",P695,P695*Q695/100)</t>
  </si>
  <si>
    <t>4-8-7电子设备'!R696</t>
  </si>
  <si>
    <t>检查公式: =IF(Q696="",P696,P696*Q696/100)</t>
  </si>
  <si>
    <t>4-8-7电子设备'!R697</t>
  </si>
  <si>
    <t>检查公式: =IF(Q697="",P697,P697*Q697/100)</t>
  </si>
  <si>
    <t>4-8-7电子设备'!R698</t>
  </si>
  <si>
    <t>检查公式: =IF(Q698="",P698,P698*Q698/100)</t>
  </si>
  <si>
    <t>4-8-7电子设备'!R699</t>
  </si>
  <si>
    <t>检查公式: =IF(Q699="",P699,P699*Q699/100)</t>
  </si>
  <si>
    <t>4-8-7电子设备'!R700</t>
  </si>
  <si>
    <t>检查公式: =IF(Q700="",P700,P700*Q700/100)</t>
  </si>
  <si>
    <t>4-8-7电子设备'!R701</t>
  </si>
  <si>
    <t>检查公式: =IF(Q701="",P701,P701*Q701/100)</t>
  </si>
  <si>
    <t>4-8-7电子设备'!R702</t>
  </si>
  <si>
    <t>检查公式: =IF(Q702="",P702,P702*Q702/100)</t>
  </si>
  <si>
    <t>4-8-7电子设备'!R703</t>
  </si>
  <si>
    <t>检查公式: =IF(Q703="",P703,P703*Q703/100)</t>
  </si>
  <si>
    <t>4-8-7电子设备'!R704</t>
  </si>
  <si>
    <t>检查公式: =IF(Q704="",P704,P704*Q704/100)</t>
  </si>
  <si>
    <t>4-8-7电子设备'!R705</t>
  </si>
  <si>
    <t>检查公式: =IF(Q705="",P705,P705*Q705/100)</t>
  </si>
  <si>
    <t>4-8-7电子设备'!R706</t>
  </si>
  <si>
    <t>检查公式: =IF(Q706="",P706,P706*Q706/100)</t>
  </si>
  <si>
    <t>4-8-7电子设备'!R707</t>
  </si>
  <si>
    <t>检查公式: =IF(Q707="",P707,P707*Q707/100)</t>
  </si>
  <si>
    <t>4-8-7电子设备'!R708</t>
  </si>
  <si>
    <t>检查公式: =IF(Q708="",P708,P708*Q708/100)</t>
  </si>
  <si>
    <t>4-8-7电子设备'!R709</t>
  </si>
  <si>
    <t>检查公式: =IF(Q709="",P709,P709*Q709/100)</t>
  </si>
  <si>
    <t>4-8-7电子设备'!R710</t>
  </si>
  <si>
    <t>检查公式: =IF(Q710="",P710,P710*Q710/100)</t>
  </si>
  <si>
    <t>4-8-7电子设备'!R711</t>
  </si>
  <si>
    <t>检查公式: =IF(Q711="",P711,P711*Q711/100)</t>
  </si>
  <si>
    <t>4-8-7电子设备'!R712</t>
  </si>
  <si>
    <t>检查公式: =IF(Q712="",P712,P712*Q712/100)</t>
  </si>
  <si>
    <t>4-8-7电子设备'!R713</t>
  </si>
  <si>
    <t>检查公式: =IF(Q713="",P713,P713*Q713/100)</t>
  </si>
  <si>
    <t>4-8-7电子设备'!R714</t>
  </si>
  <si>
    <t>检查公式: =IF(Q714="",P714,P714*Q714/100)</t>
  </si>
  <si>
    <t>4-8-7电子设备'!R715</t>
  </si>
  <si>
    <t>检查公式: =IF(Q715="",P715,P715*Q715/100)</t>
  </si>
  <si>
    <t>4-8-7电子设备'!R716</t>
  </si>
  <si>
    <t>检查公式: =IF(Q716="",P716,P716*Q716/100)</t>
  </si>
  <si>
    <t>4-8-7电子设备'!R717</t>
  </si>
  <si>
    <t>检查公式: =IF(Q717="",P717,P717*Q717/100)</t>
  </si>
  <si>
    <t>4-8-7电子设备'!R718</t>
  </si>
  <si>
    <t>检查公式: =IF(Q718="",P718,P718*Q718/100)</t>
  </si>
  <si>
    <t>4-8-7电子设备'!R719</t>
  </si>
  <si>
    <t>检查公式: =IF(Q719="",P719,P719*Q719/100)</t>
  </si>
  <si>
    <t>4-8-7电子设备'!R720</t>
  </si>
  <si>
    <t>检查公式: =IF(Q720="",P720,P720*Q720/100)</t>
  </si>
  <si>
    <t>4-8-7电子设备'!R721</t>
  </si>
  <si>
    <t>检查公式: =IF(Q721="",P721,P721*Q721/100)</t>
  </si>
  <si>
    <t>4-8-7电子设备'!R722</t>
  </si>
  <si>
    <t>检查公式: =IF(Q722="",P722,P722*Q722/100)</t>
  </si>
  <si>
    <t>4-8-7电子设备'!R723</t>
  </si>
  <si>
    <t>检查公式: =IF(Q723="",P723,P723*Q723/100)</t>
  </si>
  <si>
    <t>4-8-7电子设备'!R724</t>
  </si>
  <si>
    <t>检查公式: =IF(Q724="",P724,P724*Q724/100)</t>
  </si>
  <si>
    <t>4-8-7电子设备'!R725</t>
  </si>
  <si>
    <t>检查公式: =IF(Q725="",P725,P725*Q725/100)</t>
  </si>
  <si>
    <t>4-8-7电子设备'!R726</t>
  </si>
  <si>
    <t>检查公式: =IF(Q726="",P726,P726*Q726/100)</t>
  </si>
  <si>
    <t>4-8-7电子设备'!R727</t>
  </si>
  <si>
    <t>检查公式: =IF(Q727="",P727,P727*Q727/100)</t>
  </si>
  <si>
    <t>4-8-7电子设备'!R728</t>
  </si>
  <si>
    <t>检查公式: =IF(Q728="",P728,P728*Q728/100)</t>
  </si>
  <si>
    <t>4-8-7电子设备'!R729</t>
  </si>
  <si>
    <t>检查公式: =IF(Q729="",P729,P729*Q729/100)</t>
  </si>
  <si>
    <t>4-8-7电子设备'!R730</t>
  </si>
  <si>
    <t>检查公式: =IF(Q730="",P730,P730*Q730/100)</t>
  </si>
  <si>
    <t>4-8-7电子设备'!R731</t>
  </si>
  <si>
    <t>检查公式: =IF(Q731="",P731,P731*Q731/100)</t>
  </si>
  <si>
    <t>4-8-7电子设备'!R732</t>
  </si>
  <si>
    <t>检查公式: =IF(Q732="",P732,P732*Q732/100)</t>
  </si>
  <si>
    <t>4-8-7电子设备'!R733</t>
  </si>
  <si>
    <t>检查公式: =IF(Q733="",P733,P733*Q733/100)</t>
  </si>
  <si>
    <t>4-8-7电子设备'!R734</t>
  </si>
  <si>
    <t>检查公式: =IF(Q734="",P734,P734*Q734/100)</t>
  </si>
  <si>
    <t>4-8-7电子设备'!R735</t>
  </si>
  <si>
    <t>检查公式: =IF(Q735="",P735,P735*Q735/100)</t>
  </si>
  <si>
    <t>4-8-7电子设备'!R736</t>
  </si>
  <si>
    <t>检查公式: =IF(Q736="",P736,P736*Q736/100)</t>
  </si>
  <si>
    <t>4-8-7电子设备'!R737</t>
  </si>
  <si>
    <t>检查公式: =IF(Q737="",P737,P737*Q737/100)</t>
  </si>
  <si>
    <t>4-8-7电子设备'!R738</t>
  </si>
  <si>
    <t>检查公式: =IF(Q738="",P738,P738*Q738/100)</t>
  </si>
  <si>
    <t>4-8-7电子设备'!R739</t>
  </si>
  <si>
    <t>检查公式: =IF(Q739="",P739,P739*Q739/100)</t>
  </si>
  <si>
    <t>4-8-7电子设备'!R740</t>
  </si>
  <si>
    <t>检查公式: =IF(Q740="",P740,P740*Q740/100)</t>
  </si>
  <si>
    <t>4-8-7电子设备'!R741</t>
  </si>
  <si>
    <t>检查公式: =IF(Q741="",P741,P741*Q741/100)</t>
  </si>
  <si>
    <t>4-8-7电子设备'!R742</t>
  </si>
  <si>
    <t>检查公式: =IF(Q742="",P742,P742*Q742/100)</t>
  </si>
  <si>
    <t>4-8-7电子设备'!R743</t>
  </si>
  <si>
    <t>检查公式: =IF(Q743="",P743,P743*Q743/100)</t>
  </si>
  <si>
    <t>4-8-7电子设备'!R744</t>
  </si>
  <si>
    <t>检查公式: =IF(Q744="",P744,P744*Q744/100)</t>
  </si>
  <si>
    <t>4-8-7电子设备'!R745</t>
  </si>
  <si>
    <t>检查公式: =IF(Q745="",P745,P745*Q745/100)</t>
  </si>
  <si>
    <t>4-8-7电子设备'!R746</t>
  </si>
  <si>
    <t>检查公式: =IF(Q746="",P746,P746*Q746/100)</t>
  </si>
  <si>
    <t>4-8-7电子设备'!R747</t>
  </si>
  <si>
    <t>检查公式: =IF(Q747="",P747,P747*Q747/100)</t>
  </si>
  <si>
    <t>4-8-7电子设备'!R748</t>
  </si>
  <si>
    <t>检查公式: =IF(Q748="",P748,P748*Q748/100)</t>
  </si>
  <si>
    <t>4-8-7电子设备'!R749</t>
  </si>
  <si>
    <t>检查公式: =IF(Q749="",P749,P749*Q749/100)</t>
  </si>
  <si>
    <t>4-8-7电子设备'!R750</t>
  </si>
  <si>
    <t>检查公式: =IF(Q750="",P750,P750*Q750/100)</t>
  </si>
  <si>
    <t>4-8-7电子设备'!R751</t>
  </si>
  <si>
    <t>检查公式: =IF(Q751="",P751,P751*Q751/100)</t>
  </si>
  <si>
    <t>4-8-7电子设备'!R752</t>
  </si>
  <si>
    <t>检查公式: =IF(Q752="",P752,P752*Q752/100)</t>
  </si>
  <si>
    <t>4-8-7电子设备'!R753</t>
  </si>
  <si>
    <t>检查公式: =IF(Q753="",P753,P753*Q753/100)</t>
  </si>
  <si>
    <t>4-8-7电子设备'!R754</t>
  </si>
  <si>
    <t>检查公式: =IF(Q754="",P754,P754*Q754/100)</t>
  </si>
  <si>
    <t>4-8-7电子设备'!R755</t>
  </si>
  <si>
    <t>检查公式: =IF(Q755="",P755,P755*Q755/100)</t>
  </si>
  <si>
    <t>4-8-7电子设备'!R756</t>
  </si>
  <si>
    <t>检查公式: =IF(Q756="",P756,P756*Q756/100)</t>
  </si>
  <si>
    <t>4-8-7电子设备'!R757</t>
  </si>
  <si>
    <t>检查公式: =IF(Q757="",P757,P757*Q757/100)</t>
  </si>
  <si>
    <t>4-8-7电子设备'!R758</t>
  </si>
  <si>
    <t>检查公式: =IF(Q758="",P758,P758*Q758/100)</t>
  </si>
  <si>
    <t>4-8-7电子设备'!R759</t>
  </si>
  <si>
    <t>检查公式: =IF(Q759="",P759,P759*Q759/100)</t>
  </si>
  <si>
    <t>4-8-7电子设备'!R760</t>
  </si>
  <si>
    <t>检查公式: =IF(Q760="",P760,P760*Q760/100)</t>
  </si>
  <si>
    <t>4-8-7电子设备'!R761</t>
  </si>
  <si>
    <t>检查公式: =IF(Q761="",P761,P761*Q761/100)</t>
  </si>
  <si>
    <t>4-8-7电子设备'!R762</t>
  </si>
  <si>
    <t>检查公式: =IF(Q762="",P762,P762*Q762/100)</t>
  </si>
  <si>
    <t>4-8-7电子设备'!R763</t>
  </si>
  <si>
    <t>检查公式: =IF(Q763="",P763,P763*Q763/100)</t>
  </si>
  <si>
    <t>4-8-7电子设备'!R764</t>
  </si>
  <si>
    <t>检查公式: =IF(Q764="",P764,P764*Q764/100)</t>
  </si>
  <si>
    <t>4-8-7电子设备'!R765</t>
  </si>
  <si>
    <t>检查公式: =IF(Q765="",P765,P765*Q765/100)</t>
  </si>
  <si>
    <t>4-8-7电子设备'!R766</t>
  </si>
  <si>
    <t>检查公式: =IF(Q766="",P766,P766*Q766/100)</t>
  </si>
  <si>
    <t>4-8-7电子设备'!R767</t>
  </si>
  <si>
    <t>检查公式: =IF(Q767="",P767,P767*Q767/100)</t>
  </si>
  <si>
    <t>4-8-7电子设备'!R768</t>
  </si>
  <si>
    <t>检查公式: =IF(Q768="",P768,P768*Q768/100)</t>
  </si>
  <si>
    <t>4-8-7电子设备'!R769</t>
  </si>
  <si>
    <t>检查公式: =IF(Q769="",P769,P769*Q769/100)</t>
  </si>
  <si>
    <t>4-8-7电子设备'!R770</t>
  </si>
  <si>
    <t>检查公式: =IF(Q770="",P770,P770*Q770/100)</t>
  </si>
  <si>
    <t>4-8-7电子设备'!R771</t>
  </si>
  <si>
    <t>检查公式: =IF(Q771="",P771,P771*Q771/100)</t>
  </si>
  <si>
    <t>4-8-7电子设备'!R772</t>
  </si>
  <si>
    <t>检查公式: =IF(Q772="",P772,P772*Q772/100)</t>
  </si>
  <si>
    <t>4-8-7电子设备'!R773</t>
  </si>
  <si>
    <t>检查公式: =IF(Q773="",P773,P773*Q773/100)</t>
  </si>
  <si>
    <t>4-8-7电子设备'!R774</t>
  </si>
  <si>
    <t>检查公式: =IF(Q774="",P774,P774*Q774/100)</t>
  </si>
  <si>
    <t>4-8-7电子设备'!R775</t>
  </si>
  <si>
    <t>检查公式: =IF(Q775="",P775,P775*Q775/100)</t>
  </si>
  <si>
    <t>4-8-7电子设备'!R776</t>
  </si>
  <si>
    <t>检查公式: =IF(Q776="",P776,P776*Q776/100)</t>
  </si>
  <si>
    <t>4-8-7电子设备'!R777</t>
  </si>
  <si>
    <t>检查公式: =IF(Q777="",P777,P777*Q777/100)</t>
  </si>
  <si>
    <t>4-8-7电子设备'!R778</t>
  </si>
  <si>
    <t>检查公式: =IF(Q778="",P778,P778*Q778/100)</t>
  </si>
  <si>
    <t>4-8-7电子设备'!R779</t>
  </si>
  <si>
    <t>检查公式: =IF(Q779="",P779,P779*Q779/100)</t>
  </si>
  <si>
    <t>4-8-7电子设备'!R780</t>
  </si>
  <si>
    <t>检查公式: =IF(Q780="",P780,P780*Q780/100)</t>
  </si>
  <si>
    <t>4-8-7电子设备'!R781</t>
  </si>
  <si>
    <t>检查公式: =IF(Q781="",P781,P781*Q781/100)</t>
  </si>
  <si>
    <t>4-8-7电子设备'!R782</t>
  </si>
  <si>
    <t>检查公式: =IF(Q782="",P782,P782*Q782/100)</t>
  </si>
  <si>
    <t>4-8-7电子设备'!R783</t>
  </si>
  <si>
    <t>检查公式: =IF(Q783="",P783,P783*Q783/100)</t>
  </si>
  <si>
    <t>4-8-7电子设备'!R784</t>
  </si>
  <si>
    <t>检查公式: =IF(Q784="",P784,P784*Q784/100)</t>
  </si>
  <si>
    <t>4-8-7电子设备'!R785</t>
  </si>
  <si>
    <t>检查公式: =IF(Q785="",P785,P785*Q785/100)</t>
  </si>
  <si>
    <t>4-8-7电子设备'!R786</t>
  </si>
  <si>
    <t>检查公式: =IF(Q786="",P786,P786*Q786/100)</t>
  </si>
  <si>
    <t>4-8-7电子设备'!R787</t>
  </si>
  <si>
    <t>检查公式: =IF(Q787="",P787,P787*Q787/100)</t>
  </si>
  <si>
    <t>4-8-7电子设备'!R788</t>
  </si>
  <si>
    <t>检查公式: =IF(Q788="",P788,P788*Q788/100)</t>
  </si>
  <si>
    <t>4-8-7电子设备'!R789</t>
  </si>
  <si>
    <t>检查公式: =IF(Q789="",P789,P789*Q789/100)</t>
  </si>
  <si>
    <t>4-8-7电子设备'!R790</t>
  </si>
  <si>
    <t>检查公式: =IF(Q790="",P790,P790*Q790/100)</t>
  </si>
  <si>
    <t>4-8-7电子设备'!R791</t>
  </si>
  <si>
    <t>检查公式: =IF(Q791="",P791,P791*Q791/100)</t>
  </si>
  <si>
    <t>4-8-7电子设备'!R792</t>
  </si>
  <si>
    <t>检查公式: =IF(Q792="",P792,P792*Q792/100)</t>
  </si>
  <si>
    <t>4-8-7电子设备'!R793</t>
  </si>
  <si>
    <t>检查公式: =IF(Q793="",P793,P793*Q793/100)</t>
  </si>
  <si>
    <t>4-8-7电子设备'!R794</t>
  </si>
  <si>
    <t>检查公式: =IF(Q794="",P794,P794*Q794/100)</t>
  </si>
  <si>
    <t>4-8-7电子设备'!R795</t>
  </si>
  <si>
    <t>检查公式: =IF(Q795="",P795,P795*Q795/100)</t>
  </si>
  <si>
    <t>4-8-7电子设备'!R796</t>
  </si>
  <si>
    <t>检查公式: =IF(Q796="",P796,P796*Q796/100)</t>
  </si>
  <si>
    <t>4-8-7电子设备'!R797</t>
  </si>
  <si>
    <t>检查公式: =IF(Q797="",P797,P797*Q797/100)</t>
  </si>
  <si>
    <t>4-8-7电子设备'!R798</t>
  </si>
  <si>
    <t>检查公式: =IF(Q798="",P798,P798*Q798/100)</t>
  </si>
  <si>
    <t>4-8-7电子设备'!R799</t>
  </si>
  <si>
    <t>检查公式: =IF(Q799="",P799,P799*Q799/100)</t>
  </si>
  <si>
    <t>4-8-7电子设备'!R800</t>
  </si>
  <si>
    <t>检查公式: =IF(Q800="",P800,P800*Q800/100)</t>
  </si>
  <si>
    <t>4-8-7电子设备'!R801</t>
  </si>
  <si>
    <t>检查公式: =IF(Q801="",P801,P801*Q801/100)</t>
  </si>
  <si>
    <t>4-8-7电子设备'!R802</t>
  </si>
  <si>
    <t>检查公式: =IF(Q802="",P802,P802*Q802/100)</t>
  </si>
  <si>
    <t>4-8-7电子设备'!R803</t>
  </si>
  <si>
    <t>检查公式: =IF(Q803="",P803,P803*Q803/100)</t>
  </si>
  <si>
    <t>4-8-7电子设备'!R804</t>
  </si>
  <si>
    <t>检查公式: =IF(Q804="",P804,P804*Q804/100)</t>
  </si>
  <si>
    <t>4-8-7电子设备'!R805</t>
  </si>
  <si>
    <t>检查公式: =IF(Q805="",P805,P805*Q805/100)</t>
  </si>
  <si>
    <t>4-8-7电子设备'!R806</t>
  </si>
  <si>
    <t>检查公式: =IF(Q806="",P806,P806*Q806/100)</t>
  </si>
  <si>
    <t>4-8-7电子设备'!R807</t>
  </si>
  <si>
    <t>检查公式: =IF(Q807="",P807,P807*Q807/100)</t>
  </si>
  <si>
    <t>4-8-7电子设备'!R808</t>
  </si>
  <si>
    <t>检查公式: =IF(Q808="",P808,P808*Q808/100)</t>
  </si>
  <si>
    <t>4-8-7电子设备'!R809</t>
  </si>
  <si>
    <t>检查公式: =IF(Q809="",P809,P809*Q809/100)</t>
  </si>
  <si>
    <t>4-8-7电子设备'!R810</t>
  </si>
  <si>
    <t>检查公式: =IF(Q810="",P810,P810*Q810/100)</t>
  </si>
  <si>
    <t>4-8-7电子设备'!R811</t>
  </si>
  <si>
    <t>检查公式: =IF(Q811="",P811,P811*Q811/100)</t>
  </si>
  <si>
    <t>4-8-7电子设备'!R812</t>
  </si>
  <si>
    <t>检查公式: =IF(Q812="",P812,P812*Q812/100)</t>
  </si>
  <si>
    <t>4-8-7电子设备'!R813</t>
  </si>
  <si>
    <t>检查公式: =IF(Q813="",P813,P813*Q813/100)</t>
  </si>
  <si>
    <t>4-8-7电子设备'!R814</t>
  </si>
  <si>
    <t>检查公式: =IF(Q814="",P814,P814*Q814/100)</t>
  </si>
  <si>
    <t>4-8-7电子设备'!R815</t>
  </si>
  <si>
    <t>检查公式: =IF(Q815="",P815,P815*Q815/100)</t>
  </si>
  <si>
    <t>4-8-7电子设备'!R816</t>
  </si>
  <si>
    <t>检查公式: =IF(Q816="",P816,P816*Q816/100)</t>
  </si>
  <si>
    <t>4-8-7电子设备'!R817</t>
  </si>
  <si>
    <t>检查公式: =IF(Q817="",P817,P817*Q817/100)</t>
  </si>
  <si>
    <t>4-8-7电子设备'!R818</t>
  </si>
  <si>
    <t>检查公式: =IF(Q818="",P818,P818*Q818/100)</t>
  </si>
  <si>
    <t>4-8-7电子设备'!R819</t>
  </si>
  <si>
    <t>检查公式: =IF(Q819="",P819,P819*Q819/100)</t>
  </si>
  <si>
    <t>4-8-7电子设备'!R820</t>
  </si>
  <si>
    <t>检查公式: =IF(Q820="",P820,P820*Q820/100)</t>
  </si>
  <si>
    <t>4-8-7电子设备'!R821</t>
  </si>
  <si>
    <t>检查公式: =IF(Q821="",P821,P821*Q821/100)</t>
  </si>
  <si>
    <t>4-8-7电子设备'!R822</t>
  </si>
  <si>
    <t>检查公式: =IF(Q822="",P822,P822*Q822/100)</t>
  </si>
  <si>
    <t>1-汇总表'!C22</t>
  </si>
  <si>
    <t>1-汇总表账面价值合计是 24.25 万元;各单元格账面价值合计是 24.25 万元,各单元格合计高于1-汇总表: 0 万元</t>
  </si>
  <si>
    <t>1-汇总表'!D22</t>
  </si>
  <si>
    <t>1-汇总表评估价值合计是 5.39 万元;各单元格评估价值合计是 5.39 万元,各单元格合计高于1-汇总表: 0 万元</t>
  </si>
  <si>
    <t>2-分类汇总'!C76</t>
  </si>
  <si>
    <t>2-分类汇总账面价值合计是 242548.2 元;各单元格账面价值合计是 242548.2 元,各单元格合计高于2-分类汇总: 0 元</t>
  </si>
  <si>
    <t>2-分类汇总'!D76</t>
  </si>
  <si>
    <t>2-分类汇总评估价值合计是 53945 元;各单元格评估价值合计是 53945 元,各单元格合计高于2-分类汇总: 0 元</t>
  </si>
  <si>
    <t>以上检测结果，形成于2024年08月30日10时07分</t>
  </si>
  <si>
    <t>4-8-5机器设备'!A1</t>
  </si>
  <si>
    <t>缺失单元格:sheet62_33</t>
  </si>
  <si>
    <t>以上检测结果，形成于2025年03月03日12时42分</t>
  </si>
  <si>
    <t>1-汇总表账面价值合计是 22.77 万元;各单元格账面价值合计是 22.77 万元,各单元格合计高于1-汇总表: 0 万元</t>
  </si>
  <si>
    <t>1-汇总表评估价值合计是 10.82 万元;各单元格评估价值合计是 10.82 万元,各单元格合计高于1-汇总表: 0 万元</t>
  </si>
  <si>
    <t>2-分类汇总账面价值合计是 227731.45 元;各单元格账面价值合计是 227731.45 元,各单元格合计高于2-分类汇总: 0 元</t>
  </si>
  <si>
    <t>2-分类汇总评估价值合计是 108190.5 元;各单元格评估价值合计是 108190.5 元,各单元格合计高于2-分类汇总: 0 元</t>
  </si>
  <si>
    <t>以上检测结果，形成于2025年03月03日12时43分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</si>
</sst>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37">
    <numFmt numFmtId="41" formatCode="_ * #,##0_ ;_ * \-#,##0_ ;_ * &quot;-&quot;_ ;_ @_ "/>
    <numFmt numFmtId="42" formatCode="_ &quot;￥&quot;* #,##0_ ;_ &quot;￥&quot;* \-#,##0_ ;_ &quot;￥&quot;* &quot;-&quot;_ ;_ @_ "/>
    <numFmt numFmtId="44" formatCode="_ &quot;￥&quot;* #,##0.00_ ;_ &quot;￥&quot;* \-#,##0.00_ ;_ &quot;￥&quot;* &quot;-&quot;??_ ;_ @_ "/>
    <numFmt numFmtId="176" formatCode="_(* #,##0.00_);_(* \(#,##0.00\);_(* &quot;-&quot;??_);_(@_)"/>
    <numFmt numFmtId="177" formatCode="yy\.mm\.dd"/>
    <numFmt numFmtId="178" formatCode="_(* #,##0_);_(* \(#,##0\);_(* &quot;-&quot;_);_(@_)"/>
    <numFmt numFmtId="179" formatCode="_-* #,##0_-;\-* #,##0_-;_-* &quot;-&quot;_-;_-@_-"/>
    <numFmt numFmtId="180" formatCode="_(&quot;$&quot;* #,##0.00_);_(&quot;$&quot;* \(#,##0.00\);_(&quot;$&quot;* &quot;-&quot;??_);_(@_)"/>
    <numFmt numFmtId="181"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2" formatCode="_-* #,##0.00_-;\-* #,##0.00_-;_-* &quot;-&quot;??_-;_-@_-"/>
    <numFmt numFmtId="183" formatCode="_ \¥* #,##0.00_ ;_ \¥* \-#,##0.00_ ;_ \¥* &quot;-&quot;??_ ;_ @_ "/>
    <numFmt numFmtId="184" formatCode="_-&quot;$&quot;* #,##0_-;\-&quot;$&quot;* #,##0_-;_-&quot;$&quot;* &quot;-&quot;_-;_-@_-"/>
    <numFmt numFmtId="185" formatCode="_-&quot;$&quot;* #,##0.00_-;\-&quot;$&quot;* #,##0.00_-;_-&quot;$&quot;* &quot;-&quot;??_-;_-@_-"/>
    <numFmt numFmtId="186" formatCode="_ &quot;\&quot;* #,##0.00_ ;_ &quot;\&quot;* \-#,##0.00_ ;_ &quot;\&quot;* &quot;-&quot;??_ ;_ @_ "/>
    <numFmt numFmtId="187" formatCode="&quot;\&quot;#,##0;[Red]&quot;\&quot;&quot;\&quot;\-#,##0"/>
    <numFmt numFmtId="188" formatCode="#,##0\ ;\-#,##0"/>
    <numFmt numFmtId="189" formatCode="&quot;\&quot;#,##0.00;[Red]&quot;\&quot;\-#,##0.00"/>
    <numFmt numFmtId="190" formatCode="&quot;\&quot;#,##0;[Red]&quot;\&quot;\-#,##0"/>
    <numFmt numFmtId="191" formatCode="0.000_ "/>
    <numFmt numFmtId="192" formatCode="mmm\ dd\,\ yy"/>
    <numFmt numFmtId="193" formatCode="#,##0.00_ "/>
    <numFmt numFmtId="194" formatCode="yyyy\-mm"/>
    <numFmt numFmtId="195" formatCode="yyyy&quot;年&quot;m&quot;月&quot;;@"/>
    <numFmt numFmtId="196" formatCode="0.00_);[Red]\(0.00\)"/>
    <numFmt numFmtId="197" formatCode="0.00_ "/>
    <numFmt numFmtId="198" formatCode="yyyy/mm"/>
    <numFmt numFmtId="199" formatCode="0_ "/>
    <numFmt numFmtId="200" formatCode="#,##0_ "/>
    <numFmt numFmtId="201" formatCode="0.0"/>
    <numFmt numFmtId="202" formatCode="#,##0.00;\(#,##0.00\)"/>
    <numFmt numFmtId="203" formatCode="#,##0;\(#,##0\)"/>
    <numFmt numFmtId="204" formatCode="#,##0.00_ ;[Red]\-#,##0.00\ "/>
    <numFmt numFmtId="205" formatCode="#,##0_ ;[Red]\-#,##0\ "/>
    <numFmt numFmtId="206" formatCode="yyyy&quot;年&quot;m&quot;月&quot;d&quot;日&quot;;@"/>
    <numFmt numFmtId="207" formatCode="yyyy/mm/dd;@"/>
    <numFmt numFmtId="208" formatCode="\¥#,##0.00;\¥\-#,##0.00"/>
    <numFmt numFmtId="209" formatCode="[$-F800]dddd\,\ mmmm\ dd\,\ yyyy"/>
  </numFmts>
  <fonts count="129">
    <font>
      <sz val="12"/>
      <name val="Times New Roman"/>
      <charset val="0"/>
    </font>
    <font>
      <u/>
      <sz val="12"/>
      <color theme="10"/>
      <name val="Times New Roman"/>
      <charset val="0"/>
    </font>
    <font>
      <sz val="12"/>
      <color rgb="FFFF0000"/>
      <name val="Times New Roman"/>
      <charset val="0"/>
    </font>
    <font>
      <sz val="12"/>
      <name val="宋体"/>
      <charset val="134"/>
    </font>
    <font>
      <sz val="18"/>
      <name val="黑体"/>
      <charset val="134"/>
    </font>
    <font>
      <sz val="10"/>
      <name val="Times New Roman"/>
      <charset val="0"/>
    </font>
    <font>
      <b/>
      <sz val="10"/>
      <color indexed="12"/>
      <name val="Times New Roman"/>
      <charset val="0"/>
    </font>
    <font>
      <sz val="10"/>
      <color indexed="8"/>
      <name val="Times New Roman"/>
      <charset val="0"/>
    </font>
    <font>
      <b/>
      <sz val="10"/>
      <name val="Times New Roman"/>
      <charset val="0"/>
    </font>
    <font>
      <sz val="10"/>
      <name val="宋体"/>
      <charset val="134"/>
    </font>
    <font>
      <sz val="12"/>
      <name val="黑体"/>
      <charset val="134"/>
    </font>
    <font>
      <b/>
      <sz val="16"/>
      <name val="Times New Roman"/>
      <charset val="0"/>
    </font>
    <font>
      <sz val="10"/>
      <color indexed="8"/>
      <name val="宋体"/>
      <charset val="134"/>
    </font>
    <font>
      <sz val="10"/>
      <name val="Arial Narrow"/>
      <charset val="0"/>
    </font>
    <font>
      <sz val="12"/>
      <name val="Arial Narrow"/>
      <charset val="0"/>
    </font>
    <font>
      <b/>
      <sz val="12"/>
      <name val="Arial Narrow"/>
      <charset val="0"/>
    </font>
    <font>
      <sz val="18"/>
      <name val="Arial Narrow"/>
      <charset val="0"/>
    </font>
    <font>
      <b/>
      <sz val="16"/>
      <name val="Arial Narrow"/>
      <charset val="0"/>
    </font>
    <font>
      <b/>
      <sz val="22"/>
      <name val="Arial Narrow"/>
      <charset val="0"/>
    </font>
    <font>
      <sz val="18"/>
      <name val="Times New Roman"/>
      <charset val="0"/>
    </font>
    <font>
      <sz val="10"/>
      <name val="宋体"/>
      <charset val="0"/>
    </font>
    <font>
      <sz val="8"/>
      <color indexed="8"/>
      <name val="Times New Roman"/>
      <charset val="0"/>
    </font>
    <font>
      <sz val="8"/>
      <color indexed="8"/>
      <name val="宋体"/>
      <charset val="0"/>
    </font>
    <font>
      <sz val="8"/>
      <color indexed="8"/>
      <name val="宋体"/>
      <charset val="134"/>
    </font>
    <font>
      <sz val="8"/>
      <color rgb="FF000000"/>
      <name val="宋体"/>
      <charset val="0"/>
    </font>
    <font>
      <sz val="8"/>
      <name val="Times New Roman"/>
      <charset val="0"/>
    </font>
    <font>
      <b/>
      <sz val="18"/>
      <name val="黑体"/>
      <charset val="134"/>
    </font>
    <font>
      <u/>
      <sz val="12"/>
      <name val="Times New Roman"/>
      <charset val="0"/>
    </font>
    <font>
      <b/>
      <sz val="10"/>
      <color indexed="12"/>
      <name val="Arial Narrow"/>
      <charset val="0"/>
    </font>
    <font>
      <sz val="16"/>
      <name val="黑体"/>
      <charset val="134"/>
    </font>
    <font>
      <sz val="10"/>
      <color rgb="FFFF0000"/>
      <name val="Times New Roman"/>
      <charset val="0"/>
    </font>
    <font>
      <b/>
      <sz val="10"/>
      <color rgb="FF0000FF"/>
      <name val="宋体"/>
      <charset val="134"/>
    </font>
    <font>
      <u/>
      <sz val="10"/>
      <color indexed="12"/>
      <name val="Times New Roman"/>
      <charset val="0"/>
    </font>
    <font>
      <sz val="10"/>
      <name val="仿宋_GB2312"/>
      <charset val="134"/>
    </font>
    <font>
      <b/>
      <sz val="14"/>
      <name val="宋体"/>
      <charset val="134"/>
    </font>
    <font>
      <b/>
      <sz val="12"/>
      <name val="Times New Roman"/>
      <charset val="0"/>
    </font>
    <font>
      <sz val="10"/>
      <color theme="1"/>
      <name val="Times New Roman"/>
      <charset val="0"/>
    </font>
    <font>
      <b/>
      <sz val="10"/>
      <name val="宋体"/>
      <charset val="134"/>
    </font>
    <font>
      <b/>
      <sz val="10"/>
      <name val="Arial Narrow"/>
      <charset val="0"/>
    </font>
    <font>
      <b/>
      <sz val="10"/>
      <color indexed="8"/>
      <name val="宋体"/>
      <charset val="134"/>
    </font>
    <font>
      <b/>
      <sz val="10"/>
      <color rgb="FF000000"/>
      <name val="宋体"/>
      <charset val="134"/>
    </font>
    <font>
      <b/>
      <sz val="10"/>
      <color indexed="8"/>
      <name val="Times New Roman"/>
      <charset val="0"/>
    </font>
    <font>
      <sz val="11"/>
      <name val="宋体"/>
      <charset val="134"/>
    </font>
    <font>
      <b/>
      <sz val="12"/>
      <name val="宋体"/>
      <charset val="134"/>
    </font>
    <font>
      <i/>
      <sz val="12"/>
      <name val="宋体"/>
      <charset val="134"/>
    </font>
    <font>
      <b/>
      <sz val="20"/>
      <name val="黑体"/>
      <charset val="134"/>
    </font>
    <font>
      <b/>
      <sz val="15"/>
      <name val="黑体"/>
      <charset val="134"/>
    </font>
    <font>
      <b/>
      <sz val="14"/>
      <name val="黑体"/>
      <charset val="134"/>
    </font>
    <font>
      <sz val="14"/>
      <name val="仿宋_GB2312"/>
      <charset val="134"/>
    </font>
    <font>
      <b/>
      <sz val="14"/>
      <name val="仿宋_GB2312"/>
      <charset val="134"/>
    </font>
    <font>
      <sz val="12"/>
      <name val="仿宋_GB2312"/>
      <charset val="134"/>
    </font>
    <font>
      <b/>
      <sz val="16"/>
      <name val="黑体"/>
      <charset val="134"/>
    </font>
    <font>
      <b/>
      <sz val="10"/>
      <color indexed="10"/>
      <name val="Times New Roman"/>
      <charset val="0"/>
    </font>
    <font>
      <u/>
      <sz val="10"/>
      <name val="宋体"/>
      <charset val="134"/>
    </font>
    <font>
      <sz val="9"/>
      <name val="Times New Roman"/>
      <charset val="0"/>
    </font>
    <font>
      <b/>
      <sz val="16"/>
      <name val="宋体"/>
      <charset val="134"/>
    </font>
    <font>
      <sz val="9"/>
      <name val="宋体"/>
      <charset val="134"/>
    </font>
    <font>
      <sz val="9"/>
      <color indexed="12"/>
      <name val="宋体"/>
      <charset val="134"/>
    </font>
    <font>
      <sz val="9"/>
      <color theme="10"/>
      <name val="Times New Roman"/>
      <charset val="0"/>
    </font>
    <font>
      <sz val="9"/>
      <color theme="10"/>
      <name val="DengXian"/>
      <charset val="134"/>
      <scheme val="minor"/>
    </font>
    <font>
      <sz val="12"/>
      <color theme="0"/>
      <name val="DengXian"/>
      <charset val="134"/>
      <scheme val="minor"/>
    </font>
    <font>
      <sz val="12"/>
      <name val="DengXian"/>
      <charset val="134"/>
      <scheme val="minor"/>
    </font>
    <font>
      <sz val="9"/>
      <color theme="0"/>
      <name val="DengXian"/>
      <charset val="134"/>
      <scheme val="minor"/>
    </font>
    <font>
      <sz val="18"/>
      <color theme="0"/>
      <name val="DengXian"/>
      <charset val="134"/>
      <scheme val="minor"/>
    </font>
    <font>
      <sz val="9"/>
      <name val="DengXian"/>
      <charset val="134"/>
      <scheme val="minor"/>
    </font>
    <font>
      <sz val="11"/>
      <name val="DengXian"/>
      <charset val="134"/>
      <scheme val="minor"/>
    </font>
    <font>
      <sz val="14"/>
      <name val="DengXian"/>
      <charset val="134"/>
      <scheme val="minor"/>
    </font>
    <font>
      <sz val="10"/>
      <name val="DengXian"/>
      <charset val="134"/>
      <scheme val="minor"/>
    </font>
    <font>
      <sz val="28"/>
      <name val="Times New Roman"/>
      <charset val="0"/>
    </font>
    <font>
      <sz val="20"/>
      <name val="Times New Roman"/>
      <charset val="0"/>
    </font>
    <font>
      <sz val="28"/>
      <name val="宋体"/>
      <charset val="134"/>
    </font>
    <font>
      <sz val="22"/>
      <name val="Times New Roman"/>
      <charset val="0"/>
    </font>
    <font>
      <sz val="20"/>
      <name val="宋体"/>
      <charset val="134"/>
    </font>
    <font>
      <sz val="9"/>
      <name val="Arial Narrow"/>
      <charset val="0"/>
    </font>
    <font>
      <b/>
      <sz val="10"/>
      <color indexed="12"/>
      <name val="宋体"/>
      <charset val="134"/>
    </font>
    <font>
      <u/>
      <sz val="9"/>
      <color theme="10"/>
      <name val="宋体"/>
      <charset val="134"/>
    </font>
    <font>
      <b/>
      <sz val="9"/>
      <name val="Times New Roman"/>
      <charset val="0"/>
    </font>
    <font>
      <sz val="11"/>
      <name val="Times New Roman"/>
      <charset val="0"/>
    </font>
    <font>
      <sz val="11"/>
      <color theme="1"/>
      <name val="DengXian"/>
      <charset val="134"/>
      <scheme val="minor"/>
    </font>
    <font>
      <u/>
      <sz val="11"/>
      <color rgb="FF800080"/>
      <name val="DengXian"/>
      <charset val="134"/>
      <scheme val="minor"/>
    </font>
    <font>
      <sz val="11"/>
      <color rgb="FFFF0000"/>
      <name val="DengXian"/>
      <charset val="134"/>
      <scheme val="minor"/>
    </font>
    <font>
      <b/>
      <sz val="18"/>
      <color theme="3"/>
      <name val="DengXian"/>
      <charset val="134"/>
      <scheme val="minor"/>
    </font>
    <font>
      <i/>
      <sz val="11"/>
      <color rgb="FF7F7F7F"/>
      <name val="DengXian"/>
      <charset val="134"/>
      <scheme val="minor"/>
    </font>
    <font>
      <b/>
      <sz val="15"/>
      <color theme="3"/>
      <name val="DengXian"/>
      <charset val="134"/>
      <scheme val="minor"/>
    </font>
    <font>
      <b/>
      <sz val="13"/>
      <color theme="3"/>
      <name val="DengXian"/>
      <charset val="134"/>
      <scheme val="minor"/>
    </font>
    <font>
      <b/>
      <sz val="11"/>
      <color theme="3"/>
      <name val="DengXian"/>
      <charset val="134"/>
      <scheme val="minor"/>
    </font>
    <font>
      <sz val="11"/>
      <color rgb="FF3F3F76"/>
      <name val="DengXian"/>
      <charset val="134"/>
      <scheme val="minor"/>
    </font>
    <font>
      <b/>
      <sz val="11"/>
      <color rgb="FF3F3F3F"/>
      <name val="DengXian"/>
      <charset val="134"/>
      <scheme val="minor"/>
    </font>
    <font>
      <b/>
      <sz val="11"/>
      <color rgb="FFFA7D00"/>
      <name val="DengXian"/>
      <charset val="134"/>
      <scheme val="minor"/>
    </font>
    <font>
      <b/>
      <sz val="11"/>
      <color rgb="FFFFFFFF"/>
      <name val="DengXian"/>
      <charset val="134"/>
      <scheme val="minor"/>
    </font>
    <font>
      <sz val="11"/>
      <color rgb="FFFA7D00"/>
      <name val="DengXian"/>
      <charset val="134"/>
      <scheme val="minor"/>
    </font>
    <font>
      <b/>
      <sz val="11"/>
      <color theme="1"/>
      <name val="DengXian"/>
      <charset val="134"/>
      <scheme val="minor"/>
    </font>
    <font>
      <sz val="11"/>
      <color rgb="FF006100"/>
      <name val="DengXian"/>
      <charset val="134"/>
      <scheme val="minor"/>
    </font>
    <font>
      <sz val="11"/>
      <color rgb="FF9C0006"/>
      <name val="DengXian"/>
      <charset val="134"/>
      <scheme val="minor"/>
    </font>
    <font>
      <sz val="11"/>
      <color rgb="FF9C6500"/>
      <name val="DengXian"/>
      <charset val="134"/>
      <scheme val="minor"/>
    </font>
    <font>
      <sz val="11"/>
      <color theme="0"/>
      <name val="DengXian"/>
      <charset val="134"/>
      <scheme val="minor"/>
    </font>
    <font>
      <u/>
      <sz val="9"/>
      <color indexed="36"/>
      <name val="Arial"/>
      <charset val="0"/>
    </font>
    <font>
      <sz val="11"/>
      <color indexed="17"/>
      <name val="宋体"/>
      <charset val="134"/>
    </font>
    <font>
      <sz val="11"/>
      <name val="宋体繁体"/>
      <charset val="134"/>
    </font>
    <font>
      <sz val="10"/>
      <name val="Arial"/>
      <charset val="0"/>
    </font>
    <font>
      <b/>
      <sz val="9"/>
      <name val="Arial"/>
      <charset val="0"/>
    </font>
    <font>
      <sz val="12"/>
      <name val="바탕체"/>
      <charset val="134"/>
    </font>
    <font>
      <sz val="12"/>
      <color indexed="17"/>
      <name val="宋体"/>
      <charset val="134"/>
    </font>
    <font>
      <u/>
      <sz val="12"/>
      <color indexed="12"/>
      <name val="Times New Roman"/>
      <charset val="0"/>
    </font>
    <font>
      <u/>
      <sz val="12"/>
      <color indexed="12"/>
      <name val="宋体"/>
      <charset val="134"/>
    </font>
    <font>
      <b/>
      <sz val="12"/>
      <color indexed="8"/>
      <name val="宋体"/>
      <charset val="134"/>
    </font>
    <font>
      <sz val="10"/>
      <name val="奔覆眉"/>
      <charset val="134"/>
    </font>
    <font>
      <sz val="10"/>
      <name val="Geneva"/>
      <charset val="0"/>
    </font>
    <font>
      <sz val="14"/>
      <name val="뼻뮝"/>
      <charset val="134"/>
    </font>
    <font>
      <sz val="12"/>
      <name val="뼻뮝"/>
      <charset val="134"/>
    </font>
    <font>
      <sz val="12"/>
      <name val="굴림체"/>
      <charset val="134"/>
    </font>
    <font>
      <sz val="11"/>
      <name val="俵俽 柧挬"/>
      <charset val="134"/>
    </font>
    <font>
      <sz val="11"/>
      <color indexed="8"/>
      <name val="宋体"/>
      <charset val="134"/>
    </font>
    <font>
      <u/>
      <sz val="11"/>
      <color indexed="12"/>
      <name val="돋움"/>
      <charset val="134"/>
    </font>
    <font>
      <sz val="12"/>
      <color indexed="8"/>
      <name val="宋体"/>
      <charset val="134"/>
    </font>
    <font>
      <sz val="10"/>
      <color indexed="17"/>
      <name val="Arial"/>
      <charset val="0"/>
    </font>
    <font>
      <u/>
      <sz val="9"/>
      <color indexed="12"/>
      <name val="Arial"/>
      <charset val="0"/>
    </font>
    <font>
      <sz val="11"/>
      <color indexed="8"/>
      <name val="DengXian"/>
      <charset val="134"/>
      <scheme val="minor"/>
    </font>
    <font>
      <u/>
      <sz val="11"/>
      <color theme="10"/>
      <name val="宋体"/>
      <charset val="134"/>
    </font>
    <font>
      <sz val="10"/>
      <color indexed="17"/>
      <name val="宋体"/>
      <charset val="134"/>
    </font>
    <font>
      <sz val="12"/>
      <name val="新細明體"/>
      <charset val="134"/>
    </font>
    <font>
      <sz val="10"/>
      <name val="楷体"/>
      <charset val="134"/>
    </font>
    <font>
      <sz val="12"/>
      <name val="官帕眉"/>
      <charset val="134"/>
    </font>
    <font>
      <sz val="12"/>
      <name val="楷体"/>
      <charset val="134"/>
    </font>
    <font>
      <sz val="8"/>
      <color rgb="FF000000"/>
      <name val="Times New Roman"/>
      <charset val="0"/>
    </font>
    <font>
      <u/>
      <sz val="10"/>
      <color indexed="12"/>
      <name val="宋体"/>
      <charset val="134"/>
    </font>
    <font>
      <b/>
      <sz val="12"/>
      <color indexed="10"/>
      <name val="宋体"/>
      <charset val="134"/>
    </font>
    <font>
      <b/>
      <sz val="9"/>
      <name val="宋体"/>
      <charset val="134"/>
    </font>
    <font>
      <sz val="9"/>
      <name val="宋体"/>
      <charset val="134"/>
    </font>
  </fonts>
  <fills count="50">
    <fill>
      <patternFill patternType="none"/>
    </fill>
    <fill>
      <patternFill patternType="gray125"/>
    </fill>
    <fill>
      <patternFill patternType="solid">
        <fgColor theme="8" tint="0.599993896298105"/>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8" tint="0.799768059327982"/>
        <bgColor indexed="64"/>
      </patternFill>
    </fill>
    <fill>
      <patternFill patternType="solid">
        <fgColor theme="8" tint="0.799798577837458"/>
        <bgColor indexed="64"/>
      </patternFill>
    </fill>
    <fill>
      <patternFill patternType="solid">
        <fgColor indexed="27"/>
        <bgColor indexed="64"/>
      </patternFill>
    </fill>
    <fill>
      <patternFill patternType="solid">
        <fgColor theme="3" tint="0.799768059327982"/>
        <bgColor indexed="64"/>
      </patternFill>
    </fill>
    <fill>
      <patternFill patternType="solid">
        <fgColor theme="9" tint="0.799768059327982"/>
        <bgColor indexed="64"/>
      </patternFill>
    </fill>
    <fill>
      <patternFill patternType="solid">
        <fgColor rgb="FFCCFFFF"/>
        <bgColor indexed="64"/>
      </patternFill>
    </fill>
    <fill>
      <patternFill patternType="solid">
        <fgColor theme="4" tint="0.799798577837458"/>
        <bgColor indexed="64"/>
      </patternFill>
    </fill>
    <fill>
      <patternFill patternType="solid">
        <fgColor theme="6" tint="0.3998535111545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42"/>
        <bgColor indexed="64"/>
      </patternFill>
    </fill>
    <fill>
      <patternFill patternType="lightUp">
        <fgColor indexed="9"/>
        <bgColor indexed="29"/>
      </patternFill>
    </fill>
    <fill>
      <patternFill patternType="lightUp">
        <fgColor indexed="9"/>
        <bgColor indexed="22"/>
      </patternFill>
    </fill>
    <fill>
      <patternFill patternType="lightUp">
        <fgColor indexed="9"/>
        <bgColor indexed="55"/>
      </patternFill>
    </fill>
    <fill>
      <patternFill patternType="solid">
        <fgColor indexed="42"/>
        <bgColor indexed="42"/>
      </patternFill>
    </fill>
  </fills>
  <borders count="56">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right/>
      <top style="thin">
        <color auto="1"/>
      </top>
      <bottom/>
      <diagonal/>
    </border>
    <border>
      <left style="thin">
        <color auto="1"/>
      </left>
      <right style="medium">
        <color auto="1"/>
      </right>
      <top style="thin">
        <color auto="1"/>
      </top>
      <bottom style="medium">
        <color auto="1"/>
      </bottom>
      <diagonal/>
    </border>
    <border>
      <left/>
      <right style="thin">
        <color auto="1"/>
      </right>
      <top/>
      <bottom/>
      <diagonal/>
    </border>
    <border>
      <left style="medium">
        <color rgb="FF0070C0"/>
      </left>
      <right style="medium">
        <color rgb="FF0070C0"/>
      </right>
      <top style="medium">
        <color rgb="FF0070C0"/>
      </top>
      <bottom style="medium">
        <color rgb="FF0070C0"/>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77">
    <xf numFmtId="0" fontId="0" fillId="0" borderId="0"/>
    <xf numFmtId="176" fontId="0" fillId="0" borderId="0">
      <alignment vertical="center"/>
    </xf>
    <xf numFmtId="44" fontId="78" fillId="0" borderId="0" applyFont="0" applyFill="0" applyBorder="0" applyAlignment="0" applyProtection="0">
      <alignment vertical="center"/>
    </xf>
    <xf numFmtId="9" fontId="0" fillId="0" borderId="0"/>
    <xf numFmtId="41" fontId="78" fillId="0" borderId="0" applyFont="0" applyFill="0" applyBorder="0" applyAlignment="0" applyProtection="0">
      <alignment vertical="center"/>
    </xf>
    <xf numFmtId="42" fontId="78" fillId="0" borderId="0" applyFont="0" applyFill="0" applyBorder="0" applyAlignment="0" applyProtection="0">
      <alignment vertical="center"/>
    </xf>
    <xf numFmtId="0" fontId="1" fillId="0" borderId="0" applyNumberFormat="0" applyFill="0" applyBorder="0" applyAlignment="0" applyProtection="0"/>
    <xf numFmtId="0" fontId="79" fillId="0" borderId="0" applyNumberFormat="0" applyFill="0" applyBorder="0" applyAlignment="0" applyProtection="0">
      <alignment vertical="center"/>
    </xf>
    <xf numFmtId="0" fontId="78" fillId="15" borderId="48" applyNumberFormat="0" applyFon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49" applyNumberFormat="0" applyFill="0" applyAlignment="0" applyProtection="0">
      <alignment vertical="center"/>
    </xf>
    <xf numFmtId="0" fontId="84" fillId="0" borderId="49" applyNumberFormat="0" applyFill="0" applyAlignment="0" applyProtection="0">
      <alignment vertical="center"/>
    </xf>
    <xf numFmtId="0" fontId="85" fillId="0" borderId="50" applyNumberFormat="0" applyFill="0" applyAlignment="0" applyProtection="0">
      <alignment vertical="center"/>
    </xf>
    <xf numFmtId="0" fontId="85" fillId="0" borderId="0" applyNumberFormat="0" applyFill="0" applyBorder="0" applyAlignment="0" applyProtection="0">
      <alignment vertical="center"/>
    </xf>
    <xf numFmtId="0" fontId="86" fillId="16" borderId="51" applyNumberFormat="0" applyAlignment="0" applyProtection="0">
      <alignment vertical="center"/>
    </xf>
    <xf numFmtId="0" fontId="87" fillId="17" borderId="52" applyNumberFormat="0" applyAlignment="0" applyProtection="0">
      <alignment vertical="center"/>
    </xf>
    <xf numFmtId="0" fontId="88" fillId="17" borderId="51" applyNumberFormat="0" applyAlignment="0" applyProtection="0">
      <alignment vertical="center"/>
    </xf>
    <xf numFmtId="0" fontId="89" fillId="18" borderId="53" applyNumberFormat="0" applyAlignment="0" applyProtection="0">
      <alignment vertical="center"/>
    </xf>
    <xf numFmtId="0" fontId="90" fillId="0" borderId="54" applyNumberFormat="0" applyFill="0" applyAlignment="0" applyProtection="0">
      <alignment vertical="center"/>
    </xf>
    <xf numFmtId="0" fontId="91" fillId="0" borderId="55" applyNumberFormat="0" applyFill="0" applyAlignment="0" applyProtection="0">
      <alignment vertical="center"/>
    </xf>
    <xf numFmtId="0" fontId="92" fillId="19" borderId="0" applyNumberFormat="0" applyBorder="0" applyAlignment="0" applyProtection="0">
      <alignment vertical="center"/>
    </xf>
    <xf numFmtId="0" fontId="93" fillId="20" borderId="0" applyNumberFormat="0" applyBorder="0" applyAlignment="0" applyProtection="0">
      <alignment vertical="center"/>
    </xf>
    <xf numFmtId="0" fontId="94" fillId="21" borderId="0" applyNumberFormat="0" applyBorder="0" applyAlignment="0" applyProtection="0">
      <alignment vertical="center"/>
    </xf>
    <xf numFmtId="0" fontId="95" fillId="22" borderId="0" applyNumberFormat="0" applyBorder="0" applyAlignment="0" applyProtection="0">
      <alignment vertical="center"/>
    </xf>
    <xf numFmtId="0" fontId="78" fillId="23" borderId="0" applyNumberFormat="0" applyBorder="0" applyAlignment="0" applyProtection="0">
      <alignment vertical="center"/>
    </xf>
    <xf numFmtId="0" fontId="78" fillId="24" borderId="0" applyNumberFormat="0" applyBorder="0" applyAlignment="0" applyProtection="0">
      <alignment vertical="center"/>
    </xf>
    <xf numFmtId="0" fontId="95" fillId="25" borderId="0" applyNumberFormat="0" applyBorder="0" applyAlignment="0" applyProtection="0">
      <alignment vertical="center"/>
    </xf>
    <xf numFmtId="0" fontId="95" fillId="26" borderId="0" applyNumberFormat="0" applyBorder="0" applyAlignment="0" applyProtection="0">
      <alignment vertical="center"/>
    </xf>
    <xf numFmtId="0" fontId="78" fillId="27" borderId="0" applyNumberFormat="0" applyBorder="0" applyAlignment="0" applyProtection="0">
      <alignment vertical="center"/>
    </xf>
    <xf numFmtId="0" fontId="78" fillId="28" borderId="0" applyNumberFormat="0" applyBorder="0" applyAlignment="0" applyProtection="0">
      <alignment vertical="center"/>
    </xf>
    <xf numFmtId="0" fontId="95" fillId="29" borderId="0" applyNumberFormat="0" applyBorder="0" applyAlignment="0" applyProtection="0">
      <alignment vertical="center"/>
    </xf>
    <xf numFmtId="0" fontId="95" fillId="30" borderId="0" applyNumberFormat="0" applyBorder="0" applyAlignment="0" applyProtection="0">
      <alignment vertical="center"/>
    </xf>
    <xf numFmtId="0" fontId="78" fillId="31" borderId="0" applyNumberFormat="0" applyBorder="0" applyAlignment="0" applyProtection="0">
      <alignment vertical="center"/>
    </xf>
    <xf numFmtId="0" fontId="78" fillId="32" borderId="0" applyNumberFormat="0" applyBorder="0" applyAlignment="0" applyProtection="0">
      <alignment vertical="center"/>
    </xf>
    <xf numFmtId="0" fontId="95" fillId="33" borderId="0" applyNumberFormat="0" applyBorder="0" applyAlignment="0" applyProtection="0">
      <alignment vertical="center"/>
    </xf>
    <xf numFmtId="0" fontId="95" fillId="34" borderId="0" applyNumberFormat="0" applyBorder="0" applyAlignment="0" applyProtection="0">
      <alignment vertical="center"/>
    </xf>
    <xf numFmtId="0" fontId="78" fillId="35" borderId="0" applyNumberFormat="0" applyBorder="0" applyAlignment="0" applyProtection="0">
      <alignment vertical="center"/>
    </xf>
    <xf numFmtId="0" fontId="78" fillId="36" borderId="0" applyNumberFormat="0" applyBorder="0" applyAlignment="0" applyProtection="0">
      <alignment vertical="center"/>
    </xf>
    <xf numFmtId="0" fontId="95" fillId="37" borderId="0" applyNumberFormat="0" applyBorder="0" applyAlignment="0" applyProtection="0">
      <alignment vertical="center"/>
    </xf>
    <xf numFmtId="0" fontId="95" fillId="38" borderId="0" applyNumberFormat="0" applyBorder="0" applyAlignment="0" applyProtection="0">
      <alignment vertical="center"/>
    </xf>
    <xf numFmtId="0" fontId="78" fillId="39" borderId="0" applyNumberFormat="0" applyBorder="0" applyAlignment="0" applyProtection="0">
      <alignment vertical="center"/>
    </xf>
    <xf numFmtId="0" fontId="78" fillId="2" borderId="0" applyNumberFormat="0" applyBorder="0" applyAlignment="0" applyProtection="0">
      <alignment vertical="center"/>
    </xf>
    <xf numFmtId="0" fontId="95" fillId="40" borderId="0" applyNumberFormat="0" applyBorder="0" applyAlignment="0" applyProtection="0">
      <alignment vertical="center"/>
    </xf>
    <xf numFmtId="0" fontId="95" fillId="41" borderId="0" applyNumberFormat="0" applyBorder="0" applyAlignment="0" applyProtection="0">
      <alignment vertical="center"/>
    </xf>
    <xf numFmtId="0" fontId="78" fillId="42" borderId="0" applyNumberFormat="0" applyBorder="0" applyAlignment="0" applyProtection="0">
      <alignment vertical="center"/>
    </xf>
    <xf numFmtId="0" fontId="78" fillId="43" borderId="0" applyNumberFormat="0" applyBorder="0" applyAlignment="0" applyProtection="0">
      <alignment vertical="center"/>
    </xf>
    <xf numFmtId="0" fontId="95" fillId="44" borderId="0" applyNumberFormat="0" applyBorder="0" applyAlignment="0" applyProtection="0">
      <alignment vertical="center"/>
    </xf>
    <xf numFmtId="0" fontId="96" fillId="0" borderId="0">
      <alignment vertical="top"/>
      <protection locked="0"/>
    </xf>
    <xf numFmtId="0" fontId="97" fillId="45" borderId="0">
      <alignment vertical="center"/>
    </xf>
    <xf numFmtId="0" fontId="3" fillId="0" borderId="0">
      <alignment vertical="top"/>
    </xf>
    <xf numFmtId="0" fontId="98" fillId="0" borderId="0"/>
    <xf numFmtId="177" fontId="99" fillId="0" borderId="6">
      <alignment horizontal="right"/>
    </xf>
    <xf numFmtId="178" fontId="99" fillId="0" borderId="0"/>
    <xf numFmtId="0" fontId="100" fillId="0" borderId="0"/>
    <xf numFmtId="9" fontId="0" fillId="0" borderId="0"/>
    <xf numFmtId="0" fontId="0" fillId="0" borderId="0"/>
    <xf numFmtId="0" fontId="56" fillId="0" borderId="0">
      <protection locked="0"/>
    </xf>
    <xf numFmtId="0" fontId="101" fillId="0" borderId="0"/>
    <xf numFmtId="0" fontId="78" fillId="0" borderId="0">
      <alignment vertical="center"/>
    </xf>
    <xf numFmtId="179" fontId="3" fillId="0" borderId="0"/>
    <xf numFmtId="0" fontId="97" fillId="45" borderId="0">
      <alignment vertical="center"/>
    </xf>
    <xf numFmtId="0" fontId="102" fillId="45" borderId="0">
      <alignment vertical="center"/>
    </xf>
    <xf numFmtId="178" fontId="0" fillId="0" borderId="0">
      <alignment vertical="center"/>
    </xf>
    <xf numFmtId="0" fontId="56" fillId="0" borderId="0">
      <protection locked="0"/>
    </xf>
    <xf numFmtId="0" fontId="56" fillId="0" borderId="0">
      <protection locked="0"/>
    </xf>
    <xf numFmtId="0" fontId="3" fillId="0" borderId="0"/>
    <xf numFmtId="0" fontId="0" fillId="0" borderId="0"/>
    <xf numFmtId="0" fontId="56" fillId="0" borderId="0">
      <protection locked="0"/>
    </xf>
    <xf numFmtId="0" fontId="56" fillId="0" borderId="0">
      <protection locked="0"/>
    </xf>
    <xf numFmtId="0" fontId="3" fillId="0" borderId="0"/>
    <xf numFmtId="0" fontId="3" fillId="0" borderId="0"/>
    <xf numFmtId="0" fontId="3" fillId="0" borderId="0">
      <alignment vertical="center"/>
    </xf>
    <xf numFmtId="0" fontId="56" fillId="0" borderId="0">
      <protection locked="0"/>
    </xf>
    <xf numFmtId="0" fontId="3" fillId="0" borderId="0"/>
    <xf numFmtId="0" fontId="103" fillId="0" borderId="0">
      <alignment vertical="top"/>
      <protection locked="0"/>
    </xf>
    <xf numFmtId="0" fontId="3" fillId="0" borderId="0"/>
    <xf numFmtId="0" fontId="56" fillId="0" borderId="0">
      <protection locked="0"/>
    </xf>
    <xf numFmtId="0" fontId="3" fillId="0" borderId="0"/>
    <xf numFmtId="0" fontId="103" fillId="0" borderId="0">
      <alignment vertical="top"/>
      <protection locked="0"/>
    </xf>
    <xf numFmtId="0" fontId="56" fillId="0" borderId="0">
      <protection locked="0"/>
    </xf>
    <xf numFmtId="0" fontId="56" fillId="0" borderId="0">
      <protection locked="0"/>
    </xf>
    <xf numFmtId="0" fontId="3" fillId="0" borderId="0"/>
    <xf numFmtId="0" fontId="104" fillId="0" borderId="0">
      <alignment vertical="top"/>
      <protection locked="0"/>
    </xf>
    <xf numFmtId="0" fontId="78" fillId="0" borderId="0">
      <alignment vertical="center"/>
    </xf>
    <xf numFmtId="0" fontId="56" fillId="0" borderId="0">
      <protection locked="0"/>
    </xf>
    <xf numFmtId="0" fontId="0" fillId="0" borderId="0"/>
    <xf numFmtId="0" fontId="105" fillId="46" borderId="0"/>
    <xf numFmtId="0" fontId="3" fillId="0" borderId="0"/>
    <xf numFmtId="0" fontId="105" fillId="47" borderId="0"/>
    <xf numFmtId="0" fontId="56" fillId="0" borderId="0">
      <protection locked="0"/>
    </xf>
    <xf numFmtId="0" fontId="3" fillId="0" borderId="0">
      <alignment vertical="top"/>
    </xf>
    <xf numFmtId="9" fontId="0" fillId="0" borderId="0"/>
    <xf numFmtId="0" fontId="97" fillId="45" borderId="0">
      <alignment vertical="center"/>
    </xf>
    <xf numFmtId="176" fontId="99" fillId="0" borderId="0"/>
    <xf numFmtId="178" fontId="99" fillId="0" borderId="0"/>
    <xf numFmtId="0" fontId="99" fillId="0" borderId="5">
      <alignment horizontal="left"/>
    </xf>
    <xf numFmtId="0" fontId="106" fillId="0" borderId="0"/>
    <xf numFmtId="0" fontId="105" fillId="48" borderId="0"/>
    <xf numFmtId="1" fontId="99" fillId="0" borderId="6">
      <alignment horizontal="center"/>
    </xf>
    <xf numFmtId="0" fontId="97" fillId="45" borderId="0">
      <alignment vertical="center"/>
    </xf>
    <xf numFmtId="180" fontId="99" fillId="0" borderId="0"/>
    <xf numFmtId="0" fontId="99" fillId="0" borderId="0">
      <alignment vertical="top"/>
    </xf>
    <xf numFmtId="181" fontId="107" fillId="0" borderId="0"/>
    <xf numFmtId="0" fontId="99" fillId="0" borderId="0">
      <alignment vertical="top"/>
    </xf>
    <xf numFmtId="0" fontId="0" fillId="0" borderId="0"/>
    <xf numFmtId="0" fontId="3" fillId="0" borderId="0"/>
    <xf numFmtId="0" fontId="0" fillId="0" borderId="0"/>
    <xf numFmtId="0" fontId="108" fillId="0" borderId="0"/>
    <xf numFmtId="0" fontId="99" fillId="0" borderId="0"/>
    <xf numFmtId="0" fontId="56" fillId="0" borderId="0">
      <protection locked="0"/>
    </xf>
    <xf numFmtId="0" fontId="97" fillId="45" borderId="0">
      <alignment vertical="center"/>
    </xf>
    <xf numFmtId="0" fontId="108" fillId="0" borderId="0"/>
    <xf numFmtId="0" fontId="109" fillId="0" borderId="0"/>
    <xf numFmtId="0" fontId="99" fillId="0" borderId="0"/>
    <xf numFmtId="49" fontId="110" fillId="0" borderId="0">
      <alignment horizontal="justify" vertical="center" wrapText="1"/>
    </xf>
    <xf numFmtId="40" fontId="111" fillId="0" borderId="0"/>
    <xf numFmtId="0" fontId="101" fillId="0" borderId="0"/>
    <xf numFmtId="38" fontId="111" fillId="0" borderId="0"/>
    <xf numFmtId="0" fontId="101" fillId="0" borderId="0"/>
    <xf numFmtId="182" fontId="99" fillId="0" borderId="4"/>
    <xf numFmtId="0" fontId="101" fillId="0" borderId="0"/>
    <xf numFmtId="0" fontId="112" fillId="0" borderId="0">
      <alignment vertical="center"/>
    </xf>
    <xf numFmtId="0" fontId="56" fillId="0" borderId="0">
      <protection locked="0"/>
    </xf>
    <xf numFmtId="0" fontId="56" fillId="0" borderId="0">
      <protection locked="0"/>
    </xf>
    <xf numFmtId="0" fontId="101" fillId="0" borderId="0"/>
    <xf numFmtId="0" fontId="56" fillId="0" borderId="0">
      <protection locked="0"/>
    </xf>
    <xf numFmtId="0" fontId="113" fillId="0" borderId="0">
      <alignment vertical="top"/>
      <protection locked="0"/>
    </xf>
    <xf numFmtId="0" fontId="56" fillId="0" borderId="0">
      <protection locked="0"/>
    </xf>
    <xf numFmtId="0" fontId="56" fillId="0" borderId="0">
      <protection locked="0"/>
    </xf>
    <xf numFmtId="0" fontId="56" fillId="0" borderId="0">
      <protection locked="0"/>
    </xf>
    <xf numFmtId="0" fontId="97" fillId="45" borderId="0">
      <alignment vertical="center"/>
    </xf>
    <xf numFmtId="0" fontId="56" fillId="0" borderId="0">
      <protection locked="0"/>
    </xf>
    <xf numFmtId="0" fontId="56" fillId="0" borderId="0">
      <protection locked="0"/>
    </xf>
    <xf numFmtId="0" fontId="78" fillId="0" borderId="0">
      <alignment vertical="center"/>
    </xf>
    <xf numFmtId="0" fontId="3" fillId="0" borderId="0"/>
    <xf numFmtId="0" fontId="56" fillId="0" borderId="0">
      <protection locked="0"/>
    </xf>
    <xf numFmtId="0" fontId="112" fillId="0" borderId="0">
      <alignment vertical="center"/>
    </xf>
    <xf numFmtId="0" fontId="3" fillId="0" borderId="0"/>
    <xf numFmtId="0" fontId="56" fillId="0" borderId="0">
      <protection locked="0"/>
    </xf>
    <xf numFmtId="0" fontId="78" fillId="0" borderId="0">
      <alignment vertical="center"/>
    </xf>
    <xf numFmtId="0" fontId="3" fillId="0" borderId="0">
      <alignment vertical="top"/>
    </xf>
    <xf numFmtId="0" fontId="56" fillId="0" borderId="0">
      <protection locked="0"/>
    </xf>
    <xf numFmtId="0" fontId="3" fillId="0" borderId="0"/>
    <xf numFmtId="0" fontId="3" fillId="0" borderId="0">
      <alignment vertical="top"/>
    </xf>
    <xf numFmtId="0" fontId="99" fillId="0" borderId="0"/>
    <xf numFmtId="0" fontId="56" fillId="0" borderId="0">
      <protection locked="0"/>
    </xf>
    <xf numFmtId="0" fontId="3" fillId="0" borderId="0"/>
    <xf numFmtId="0" fontId="97" fillId="45" borderId="0">
      <alignment vertical="center"/>
    </xf>
    <xf numFmtId="0" fontId="97" fillId="45" borderId="0">
      <alignment vertical="center"/>
    </xf>
    <xf numFmtId="0" fontId="56" fillId="0" borderId="0">
      <protection locked="0"/>
    </xf>
    <xf numFmtId="0" fontId="56" fillId="0" borderId="0">
      <protection locked="0"/>
    </xf>
    <xf numFmtId="0" fontId="0" fillId="0" borderId="0"/>
    <xf numFmtId="0" fontId="0" fillId="0" borderId="0"/>
    <xf numFmtId="0" fontId="56" fillId="0" borderId="0">
      <protection locked="0"/>
    </xf>
    <xf numFmtId="0" fontId="3" fillId="0" borderId="0"/>
    <xf numFmtId="0" fontId="69" fillId="0" borderId="0"/>
    <xf numFmtId="0" fontId="3" fillId="0" borderId="0"/>
    <xf numFmtId="0" fontId="114" fillId="0" borderId="0">
      <alignment vertical="center"/>
    </xf>
    <xf numFmtId="0" fontId="56" fillId="0" borderId="0">
      <protection locked="0"/>
    </xf>
    <xf numFmtId="0" fontId="3" fillId="0" borderId="0"/>
    <xf numFmtId="0" fontId="112" fillId="0" borderId="0">
      <alignment vertical="center"/>
    </xf>
    <xf numFmtId="0" fontId="97" fillId="45" borderId="0">
      <alignment vertical="center"/>
    </xf>
    <xf numFmtId="0" fontId="115" fillId="45" borderId="0">
      <alignment vertical="center"/>
    </xf>
    <xf numFmtId="0" fontId="56" fillId="0" borderId="0">
      <protection locked="0"/>
    </xf>
    <xf numFmtId="0" fontId="112" fillId="0" borderId="0">
      <alignment vertical="center"/>
    </xf>
    <xf numFmtId="0" fontId="116" fillId="0" borderId="0">
      <alignment vertical="top"/>
      <protection locked="0"/>
    </xf>
    <xf numFmtId="0" fontId="97" fillId="45" borderId="0">
      <alignment vertical="center"/>
    </xf>
    <xf numFmtId="0" fontId="97" fillId="45" borderId="0">
      <alignment vertical="center"/>
    </xf>
    <xf numFmtId="0" fontId="0" fillId="0" borderId="0"/>
    <xf numFmtId="0" fontId="0" fillId="0" borderId="0"/>
    <xf numFmtId="0" fontId="7" fillId="0" borderId="0">
      <alignment vertical="center"/>
    </xf>
    <xf numFmtId="0" fontId="0" fillId="0" borderId="0"/>
    <xf numFmtId="0" fontId="3" fillId="0" borderId="0"/>
    <xf numFmtId="0" fontId="117" fillId="0" borderId="0">
      <alignment vertical="center"/>
    </xf>
    <xf numFmtId="0" fontId="0" fillId="0" borderId="0"/>
    <xf numFmtId="0" fontId="7" fillId="0" borderId="0">
      <alignment vertical="center"/>
    </xf>
    <xf numFmtId="0" fontId="78" fillId="0" borderId="0">
      <alignment vertical="center"/>
    </xf>
    <xf numFmtId="0" fontId="0" fillId="0" borderId="0"/>
    <xf numFmtId="0" fontId="97" fillId="45" borderId="0">
      <alignment vertical="center"/>
    </xf>
    <xf numFmtId="0" fontId="97" fillId="45" borderId="0">
      <alignment vertical="center"/>
    </xf>
    <xf numFmtId="0" fontId="3" fillId="0" borderId="0"/>
    <xf numFmtId="0" fontId="112" fillId="0" borderId="0">
      <alignment vertical="center"/>
    </xf>
    <xf numFmtId="0" fontId="78" fillId="0" borderId="0">
      <alignment vertical="center"/>
    </xf>
    <xf numFmtId="0" fontId="3" fillId="0" borderId="0"/>
    <xf numFmtId="0" fontId="3" fillId="0" borderId="0"/>
    <xf numFmtId="0" fontId="0" fillId="0" borderId="0"/>
    <xf numFmtId="0" fontId="3" fillId="0" borderId="0"/>
    <xf numFmtId="0" fontId="3" fillId="0" borderId="0"/>
    <xf numFmtId="0" fontId="3" fillId="0" borderId="0"/>
    <xf numFmtId="0" fontId="3" fillId="0" borderId="0"/>
    <xf numFmtId="0" fontId="97" fillId="45" borderId="0">
      <alignment vertical="center"/>
    </xf>
    <xf numFmtId="0" fontId="3" fillId="0" borderId="0"/>
    <xf numFmtId="0" fontId="0" fillId="0" borderId="0"/>
    <xf numFmtId="0" fontId="3" fillId="0" borderId="0"/>
    <xf numFmtId="0" fontId="0" fillId="0" borderId="0"/>
    <xf numFmtId="0" fontId="3" fillId="0" borderId="0"/>
    <xf numFmtId="0" fontId="12" fillId="0" borderId="0">
      <alignment vertical="center"/>
    </xf>
    <xf numFmtId="0" fontId="3" fillId="0" borderId="0"/>
    <xf numFmtId="0" fontId="102" fillId="45" borderId="0">
      <alignment vertical="center"/>
    </xf>
    <xf numFmtId="0" fontId="102" fillId="49" borderId="0"/>
    <xf numFmtId="0" fontId="97" fillId="45" borderId="0">
      <alignment vertical="center"/>
    </xf>
    <xf numFmtId="0" fontId="97" fillId="45" borderId="0">
      <alignment vertical="center"/>
    </xf>
    <xf numFmtId="0" fontId="97" fillId="45" borderId="0">
      <alignment vertical="center"/>
    </xf>
    <xf numFmtId="0" fontId="97" fillId="9" borderId="0">
      <alignment vertical="center"/>
    </xf>
    <xf numFmtId="0" fontId="97" fillId="45" borderId="0">
      <alignment vertical="center"/>
    </xf>
    <xf numFmtId="0" fontId="97" fillId="45" borderId="0">
      <alignment vertical="center"/>
    </xf>
    <xf numFmtId="0" fontId="3" fillId="0" borderId="0"/>
    <xf numFmtId="0" fontId="118" fillId="0" borderId="0">
      <alignment vertical="top"/>
      <protection locked="0"/>
    </xf>
    <xf numFmtId="0" fontId="3" fillId="0" borderId="0">
      <alignment vertical="center"/>
    </xf>
    <xf numFmtId="0" fontId="97" fillId="45" borderId="0">
      <alignment vertical="center"/>
    </xf>
    <xf numFmtId="0" fontId="97" fillId="45" borderId="0">
      <alignment vertical="center"/>
    </xf>
    <xf numFmtId="0" fontId="97" fillId="45" borderId="0">
      <alignment vertical="center"/>
    </xf>
    <xf numFmtId="0" fontId="119" fillId="45" borderId="0">
      <alignment vertical="center"/>
    </xf>
    <xf numFmtId="4" fontId="107" fillId="0" borderId="0"/>
    <xf numFmtId="0" fontId="97" fillId="45" borderId="0">
      <alignment vertical="center"/>
    </xf>
    <xf numFmtId="178" fontId="99" fillId="0" borderId="0"/>
    <xf numFmtId="0" fontId="104" fillId="0" borderId="0">
      <alignment vertical="top"/>
      <protection locked="0"/>
    </xf>
    <xf numFmtId="183" fontId="3" fillId="0" borderId="0">
      <alignment vertical="center"/>
    </xf>
    <xf numFmtId="184" fontId="120" fillId="0" borderId="0"/>
    <xf numFmtId="0" fontId="12" fillId="0" borderId="0">
      <alignment vertical="center"/>
    </xf>
    <xf numFmtId="185" fontId="120" fillId="0" borderId="0"/>
    <xf numFmtId="186" fontId="99" fillId="0" borderId="0"/>
    <xf numFmtId="0" fontId="121" fillId="0" borderId="6">
      <alignment horizontal="left"/>
    </xf>
    <xf numFmtId="183" fontId="3" fillId="0" borderId="0"/>
    <xf numFmtId="187" fontId="99" fillId="0" borderId="0"/>
    <xf numFmtId="186" fontId="99" fillId="0" borderId="0"/>
    <xf numFmtId="188" fontId="0" fillId="0" borderId="0"/>
    <xf numFmtId="0" fontId="3" fillId="0" borderId="0"/>
    <xf numFmtId="40" fontId="108" fillId="0" borderId="0"/>
    <xf numFmtId="184" fontId="0" fillId="0" borderId="0"/>
    <xf numFmtId="38" fontId="108" fillId="0" borderId="0"/>
    <xf numFmtId="185" fontId="0" fillId="0" borderId="0"/>
    <xf numFmtId="0" fontId="3" fillId="0" borderId="0"/>
    <xf numFmtId="0" fontId="5" fillId="0" borderId="0"/>
    <xf numFmtId="189" fontId="122" fillId="0" borderId="0"/>
    <xf numFmtId="0" fontId="123" fillId="0" borderId="0"/>
    <xf numFmtId="190" fontId="122" fillId="0" borderId="0"/>
    <xf numFmtId="178" fontId="5" fillId="0" borderId="0"/>
    <xf numFmtId="176" fontId="5" fillId="0" borderId="0"/>
    <xf numFmtId="176" fontId="0" fillId="0" borderId="0"/>
    <xf numFmtId="178" fontId="99" fillId="0" borderId="0"/>
    <xf numFmtId="176" fontId="78" fillId="0" borderId="0">
      <alignment vertical="center"/>
    </xf>
    <xf numFmtId="176" fontId="99" fillId="0" borderId="0"/>
    <xf numFmtId="176" fontId="0" fillId="0" borderId="0">
      <alignment vertical="center"/>
    </xf>
    <xf numFmtId="0" fontId="7" fillId="0" borderId="0">
      <alignment vertical="center"/>
    </xf>
    <xf numFmtId="176" fontId="0" fillId="0" borderId="0">
      <alignment vertical="center"/>
    </xf>
    <xf numFmtId="176" fontId="99" fillId="0" borderId="0"/>
    <xf numFmtId="176" fontId="0" fillId="0" borderId="0"/>
    <xf numFmtId="0" fontId="9" fillId="0" borderId="0"/>
    <xf numFmtId="176" fontId="0" fillId="0" borderId="0">
      <alignment vertical="center"/>
    </xf>
    <xf numFmtId="179" fontId="3" fillId="0" borderId="0"/>
    <xf numFmtId="191" fontId="3" fillId="0" borderId="0"/>
    <xf numFmtId="176" fontId="112" fillId="0" borderId="0">
      <alignment vertical="center"/>
    </xf>
    <xf numFmtId="191" fontId="3" fillId="0" borderId="0"/>
    <xf numFmtId="176" fontId="3" fillId="0" borderId="0"/>
    <xf numFmtId="192" fontId="3" fillId="0" borderId="0"/>
    <xf numFmtId="176" fontId="3" fillId="0" borderId="0">
      <alignment vertical="center"/>
    </xf>
    <xf numFmtId="0" fontId="78" fillId="0" borderId="0">
      <alignment vertical="center"/>
    </xf>
    <xf numFmtId="176" fontId="3" fillId="0" borderId="0"/>
    <xf numFmtId="0" fontId="9" fillId="0" borderId="0"/>
    <xf numFmtId="176" fontId="3" fillId="0" borderId="0">
      <alignment vertical="center"/>
    </xf>
    <xf numFmtId="179" fontId="3" fillId="0" borderId="0"/>
    <xf numFmtId="39" fontId="3" fillId="0" borderId="0"/>
    <xf numFmtId="176" fontId="3" fillId="0" borderId="0"/>
    <xf numFmtId="176" fontId="3" fillId="0" borderId="0"/>
    <xf numFmtId="176" fontId="0" fillId="0" borderId="0"/>
    <xf numFmtId="176" fontId="112" fillId="0" borderId="0"/>
    <xf numFmtId="176" fontId="3" fillId="0" borderId="0"/>
    <xf numFmtId="0" fontId="97" fillId="45" borderId="0">
      <alignment vertical="center"/>
    </xf>
    <xf numFmtId="176" fontId="0" fillId="0" borderId="0"/>
    <xf numFmtId="176" fontId="0" fillId="0" borderId="0"/>
    <xf numFmtId="176" fontId="99" fillId="0" borderId="0">
      <alignment vertical="center"/>
    </xf>
    <xf numFmtId="176" fontId="0" fillId="0" borderId="0"/>
    <xf numFmtId="176" fontId="99" fillId="0" borderId="0">
      <alignment vertical="center"/>
    </xf>
    <xf numFmtId="176" fontId="5" fillId="0" borderId="4">
      <alignment vertical="center"/>
    </xf>
  </cellStyleXfs>
  <cellXfs count="870">
    <xf numFmtId="0" fontId="0" fillId="0" borderId="0" xfId="0" applyAlignment="1">
      <alignment vertical="center"/>
    </xf>
    <xf numFmtId="0" fontId="0" fillId="0" borderId="0" xfId="0" applyAlignment="1" applyProtection="1">
      <alignment vertical="center"/>
      <protection locked="0"/>
    </xf>
    <xf numFmtId="0" fontId="0" fillId="0" borderId="0" xfId="0" applyAlignment="1" applyProtection="1">
      <alignment vertical="center"/>
    </xf>
    <xf numFmtId="0" fontId="0" fillId="2" borderId="0" xfId="0" applyFill="1" applyAlignment="1" applyProtection="1">
      <alignment vertical="center"/>
      <protection locked="0"/>
    </xf>
    <xf numFmtId="0" fontId="1" fillId="0" borderId="0" xfId="6" applyAlignment="1" applyProtection="1">
      <alignment vertical="center"/>
      <protection locked="0"/>
    </xf>
    <xf numFmtId="0" fontId="2" fillId="0" borderId="0" xfId="0" applyFont="1" applyAlignment="1" applyProtection="1">
      <alignment vertical="center"/>
    </xf>
    <xf numFmtId="0" fontId="0" fillId="0" borderId="0" xfId="0" applyNumberFormat="1" applyAlignment="1" applyProtection="1">
      <alignment vertical="center"/>
    </xf>
    <xf numFmtId="0" fontId="3" fillId="0" borderId="0" xfId="0" applyFont="1" applyAlignment="1" applyProtection="1">
      <alignment vertical="center"/>
      <protection locked="0"/>
    </xf>
    <xf numFmtId="193" fontId="4" fillId="3" borderId="0" xfId="0" applyNumberFormat="1" applyFont="1" applyFill="1" applyAlignment="1">
      <alignment vertical="center"/>
    </xf>
    <xf numFmtId="193" fontId="5" fillId="3" borderId="0" xfId="0" applyNumberFormat="1" applyFont="1" applyFill="1" applyAlignment="1">
      <alignment horizontal="center" vertical="center"/>
    </xf>
    <xf numFmtId="193" fontId="5" fillId="3" borderId="0" xfId="0" applyNumberFormat="1" applyFont="1" applyFill="1" applyAlignment="1">
      <alignment vertical="center"/>
    </xf>
    <xf numFmtId="0" fontId="6" fillId="3" borderId="0" xfId="0" applyFont="1" applyFill="1" applyAlignment="1" applyProtection="1">
      <alignment vertical="center"/>
      <protection locked="0" hidden="1"/>
    </xf>
    <xf numFmtId="193" fontId="4" fillId="3" borderId="0" xfId="0" applyNumberFormat="1" applyFont="1" applyFill="1" applyAlignment="1">
      <alignment horizontal="center" vertical="center" wrapText="1"/>
    </xf>
    <xf numFmtId="193" fontId="4" fillId="3" borderId="0" xfId="0" applyNumberFormat="1" applyFont="1" applyFill="1" applyAlignment="1">
      <alignment horizontal="center" vertical="center"/>
    </xf>
    <xf numFmtId="193" fontId="5" fillId="3" borderId="0" xfId="0" applyNumberFormat="1" applyFont="1" applyFill="1" applyAlignment="1">
      <alignment horizontal="right" vertical="center"/>
    </xf>
    <xf numFmtId="193" fontId="5" fillId="3" borderId="1" xfId="0" applyNumberFormat="1" applyFont="1" applyFill="1" applyBorder="1" applyAlignment="1">
      <alignment horizontal="left" vertical="center"/>
    </xf>
    <xf numFmtId="0" fontId="0" fillId="3" borderId="1" xfId="0" applyFont="1" applyFill="1" applyBorder="1"/>
    <xf numFmtId="193" fontId="5" fillId="3" borderId="0" xfId="0" applyNumberFormat="1" applyFont="1" applyFill="1" applyAlignment="1">
      <alignment horizontal="left" vertical="center"/>
    </xf>
    <xf numFmtId="193" fontId="5" fillId="3" borderId="2" xfId="0" applyNumberFormat="1" applyFont="1" applyFill="1" applyBorder="1" applyAlignment="1">
      <alignment horizontal="center" vertical="center"/>
    </xf>
    <xf numFmtId="193" fontId="5" fillId="3" borderId="3"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49" fontId="7" fillId="3" borderId="4" xfId="0" applyNumberFormat="1" applyFont="1" applyFill="1" applyBorder="1" applyAlignment="1">
      <alignment horizontal="left" vertical="center" wrapText="1"/>
    </xf>
    <xf numFmtId="194" fontId="7" fillId="3" borderId="4" xfId="0" applyNumberFormat="1" applyFont="1" applyFill="1" applyBorder="1" applyAlignment="1">
      <alignment horizontal="center" vertical="center" wrapText="1"/>
    </xf>
    <xf numFmtId="193" fontId="7" fillId="3" borderId="4" xfId="0" applyNumberFormat="1" applyFont="1" applyFill="1" applyBorder="1" applyAlignment="1">
      <alignment horizontal="right" vertical="center" wrapText="1"/>
    </xf>
    <xf numFmtId="193" fontId="5" fillId="3" borderId="5" xfId="0" applyNumberFormat="1" applyFont="1" applyFill="1" applyBorder="1" applyAlignment="1">
      <alignment horizontal="center" vertical="center"/>
    </xf>
    <xf numFmtId="0" fontId="0" fillId="3" borderId="6" xfId="0" applyFont="1" applyFill="1" applyBorder="1"/>
    <xf numFmtId="193" fontId="5" fillId="3" borderId="6" xfId="0" applyNumberFormat="1" applyFont="1" applyFill="1" applyBorder="1" applyAlignment="1">
      <alignment horizontal="right" vertical="center"/>
    </xf>
    <xf numFmtId="193" fontId="5" fillId="3" borderId="5" xfId="0" applyNumberFormat="1" applyFont="1" applyFill="1" applyBorder="1" applyAlignment="1">
      <alignment vertical="center"/>
    </xf>
    <xf numFmtId="193" fontId="5" fillId="3" borderId="6" xfId="0" applyNumberFormat="1" applyFont="1" applyFill="1" applyBorder="1" applyAlignment="1">
      <alignment vertical="center"/>
    </xf>
    <xf numFmtId="0" fontId="7" fillId="3" borderId="4" xfId="0" applyFont="1" applyFill="1" applyBorder="1" applyAlignment="1">
      <alignment vertical="center" wrapText="1"/>
    </xf>
    <xf numFmtId="194" fontId="7" fillId="3" borderId="4" xfId="0" applyNumberFormat="1" applyFont="1" applyFill="1" applyBorder="1" applyAlignment="1">
      <alignment vertical="center" wrapText="1"/>
    </xf>
    <xf numFmtId="193" fontId="5" fillId="3" borderId="5" xfId="0" applyNumberFormat="1" applyFont="1" applyFill="1" applyBorder="1" applyAlignment="1">
      <alignment horizontal="right" vertical="center"/>
    </xf>
    <xf numFmtId="193" fontId="8" fillId="3" borderId="0" xfId="0" applyNumberFormat="1" applyFont="1" applyFill="1" applyAlignment="1">
      <alignment horizontal="center" vertical="center"/>
    </xf>
    <xf numFmtId="193" fontId="5" fillId="3" borderId="0" xfId="0" applyNumberFormat="1" applyFont="1" applyFill="1" applyBorder="1" applyAlignment="1">
      <alignment vertical="center"/>
    </xf>
    <xf numFmtId="193" fontId="5" fillId="3" borderId="0" xfId="0" applyNumberFormat="1" applyFont="1" applyFill="1" applyBorder="1" applyAlignment="1">
      <alignment horizontal="center" vertical="center"/>
    </xf>
    <xf numFmtId="193" fontId="5" fillId="3" borderId="0" xfId="0" applyNumberFormat="1" applyFont="1" applyFill="1" applyBorder="1" applyAlignment="1">
      <alignment horizontal="right" vertical="center"/>
    </xf>
    <xf numFmtId="193" fontId="5" fillId="3" borderId="4" xfId="0" applyNumberFormat="1" applyFont="1" applyFill="1" applyBorder="1" applyAlignment="1">
      <alignment horizontal="center" vertical="center"/>
    </xf>
    <xf numFmtId="194" fontId="7" fillId="3" borderId="4" xfId="0" applyNumberFormat="1" applyFont="1" applyFill="1" applyBorder="1" applyAlignment="1">
      <alignment horizontal="left" vertical="center" wrapText="1"/>
    </xf>
    <xf numFmtId="193" fontId="8" fillId="3" borderId="5" xfId="0" applyNumberFormat="1" applyFont="1" applyFill="1" applyBorder="1" applyAlignment="1">
      <alignment vertical="center"/>
    </xf>
    <xf numFmtId="10" fontId="7" fillId="3" borderId="4" xfId="0" applyNumberFormat="1" applyFont="1" applyFill="1" applyBorder="1" applyAlignment="1">
      <alignment horizontal="right" vertical="center" wrapText="1"/>
    </xf>
    <xf numFmtId="10" fontId="5" fillId="3" borderId="5" xfId="0" applyNumberFormat="1" applyFont="1" applyFill="1" applyBorder="1" applyAlignment="1">
      <alignment horizontal="center" vertical="center"/>
    </xf>
    <xf numFmtId="193" fontId="5" fillId="3" borderId="6" xfId="0" applyNumberFormat="1" applyFont="1" applyFill="1" applyBorder="1" applyAlignment="1">
      <alignment horizontal="center" vertical="center"/>
    </xf>
    <xf numFmtId="193" fontId="4" fillId="0" borderId="0" xfId="0" applyNumberFormat="1" applyFont="1" applyAlignment="1">
      <alignment vertical="center"/>
    </xf>
    <xf numFmtId="193" fontId="5" fillId="0" borderId="0" xfId="0" applyNumberFormat="1" applyFont="1" applyAlignment="1">
      <alignment horizontal="center" vertical="center"/>
    </xf>
    <xf numFmtId="193" fontId="5" fillId="0" borderId="0" xfId="0" applyNumberFormat="1" applyFont="1" applyAlignment="1">
      <alignment vertical="center"/>
    </xf>
    <xf numFmtId="0" fontId="6" fillId="0" borderId="0" xfId="0" applyFont="1" applyAlignment="1" applyProtection="1">
      <alignment vertical="center"/>
      <protection locked="0" hidden="1"/>
    </xf>
    <xf numFmtId="193" fontId="4" fillId="0" borderId="0" xfId="0" applyNumberFormat="1" applyFont="1" applyAlignment="1">
      <alignment horizontal="center" vertical="center" wrapText="1"/>
    </xf>
    <xf numFmtId="193" fontId="5" fillId="0" borderId="0" xfId="0" applyNumberFormat="1" applyFont="1" applyAlignment="1">
      <alignment horizontal="right" vertical="center"/>
    </xf>
    <xf numFmtId="193" fontId="5" fillId="0" borderId="1" xfId="0" applyNumberFormat="1" applyFont="1" applyBorder="1" applyAlignment="1">
      <alignment horizontal="left" vertical="center"/>
    </xf>
    <xf numFmtId="193" fontId="5" fillId="0" borderId="4" xfId="0" applyNumberFormat="1" applyFont="1" applyBorder="1" applyAlignment="1">
      <alignment horizontal="center" vertical="center"/>
    </xf>
    <xf numFmtId="193" fontId="5" fillId="0" borderId="4" xfId="0" applyNumberFormat="1" applyFont="1" applyBorder="1" applyAlignment="1">
      <alignment vertical="center"/>
    </xf>
    <xf numFmtId="193" fontId="5" fillId="0" borderId="4" xfId="0" applyNumberFormat="1" applyFont="1" applyBorder="1" applyAlignment="1">
      <alignment horizontal="right" vertical="center"/>
    </xf>
    <xf numFmtId="193" fontId="9" fillId="0" borderId="0" xfId="0" applyNumberFormat="1" applyFont="1" applyAlignment="1">
      <alignment vertical="center"/>
    </xf>
    <xf numFmtId="193" fontId="9" fillId="0" borderId="4" xfId="0" applyNumberFormat="1" applyFont="1" applyBorder="1" applyAlignment="1">
      <alignment vertical="center"/>
    </xf>
    <xf numFmtId="0" fontId="0" fillId="0" borderId="7" xfId="0" applyBorder="1"/>
    <xf numFmtId="10" fontId="5" fillId="3" borderId="5" xfId="0" applyNumberFormat="1" applyFont="1" applyFill="1" applyBorder="1" applyAlignment="1">
      <alignment vertical="center"/>
    </xf>
    <xf numFmtId="0" fontId="0" fillId="3" borderId="0" xfId="0" applyFont="1" applyFill="1" applyBorder="1"/>
    <xf numFmtId="195" fontId="7" fillId="3" borderId="4" xfId="0" applyNumberFormat="1" applyFont="1" applyFill="1" applyBorder="1" applyAlignment="1">
      <alignment horizontal="center" vertical="center" wrapText="1"/>
    </xf>
    <xf numFmtId="193" fontId="9" fillId="3" borderId="0" xfId="0" applyNumberFormat="1" applyFont="1" applyFill="1" applyAlignment="1">
      <alignment vertical="center"/>
    </xf>
    <xf numFmtId="193" fontId="7" fillId="3" borderId="4" xfId="0" applyNumberFormat="1" applyFont="1" applyFill="1" applyBorder="1" applyAlignment="1">
      <alignment horizontal="center" vertical="center" wrapText="1"/>
    </xf>
    <xf numFmtId="193" fontId="7" fillId="3" borderId="4" xfId="0" applyNumberFormat="1" applyFont="1" applyFill="1" applyBorder="1" applyAlignment="1">
      <alignment horizontal="right" vertical="center"/>
    </xf>
    <xf numFmtId="49" fontId="5" fillId="3" borderId="5" xfId="0" applyNumberFormat="1" applyFont="1" applyFill="1" applyBorder="1" applyAlignment="1">
      <alignment horizontal="center" vertical="center"/>
    </xf>
    <xf numFmtId="193" fontId="5" fillId="3" borderId="0" xfId="0" applyNumberFormat="1" applyFont="1" applyFill="1" applyBorder="1" applyAlignment="1">
      <alignment horizontal="left" vertical="center"/>
    </xf>
    <xf numFmtId="0" fontId="5" fillId="3" borderId="4" xfId="0" applyFont="1" applyFill="1" applyBorder="1" applyAlignment="1">
      <alignment horizontal="center" vertical="center" wrapText="1"/>
    </xf>
    <xf numFmtId="193" fontId="7" fillId="3" borderId="4" xfId="0" applyNumberFormat="1" applyFont="1" applyFill="1" applyBorder="1" applyAlignment="1">
      <alignment horizontal="left" vertical="center" wrapText="1"/>
    </xf>
    <xf numFmtId="0" fontId="0" fillId="3" borderId="4" xfId="0" applyFont="1" applyFill="1" applyBorder="1"/>
    <xf numFmtId="193" fontId="0" fillId="3" borderId="4" xfId="0" applyNumberFormat="1" applyFont="1" applyFill="1" applyBorder="1"/>
    <xf numFmtId="176" fontId="5" fillId="3" borderId="4" xfId="1" applyFont="1" applyFill="1" applyBorder="1" applyAlignment="1">
      <alignment horizontal="center" vertical="center"/>
    </xf>
    <xf numFmtId="0" fontId="5" fillId="3" borderId="4" xfId="0" applyFont="1" applyFill="1" applyBorder="1" applyAlignment="1">
      <alignment horizontal="center" vertical="center"/>
    </xf>
    <xf numFmtId="176" fontId="5" fillId="3" borderId="4" xfId="1" applyFont="1" applyFill="1" applyBorder="1" applyAlignment="1">
      <alignment horizontal="center" vertical="center" wrapText="1"/>
    </xf>
    <xf numFmtId="196" fontId="7" fillId="3" borderId="4" xfId="0" applyNumberFormat="1" applyFont="1" applyFill="1" applyBorder="1" applyAlignment="1">
      <alignment horizontal="right" vertical="center" wrapText="1"/>
    </xf>
    <xf numFmtId="193" fontId="5" fillId="3" borderId="4" xfId="0" applyNumberFormat="1" applyFont="1" applyFill="1" applyBorder="1" applyAlignment="1">
      <alignment vertical="center"/>
    </xf>
    <xf numFmtId="49" fontId="7" fillId="3" borderId="4" xfId="0" applyNumberFormat="1" applyFont="1" applyFill="1" applyBorder="1" applyAlignment="1">
      <alignment horizontal="center" vertical="center" wrapText="1"/>
    </xf>
    <xf numFmtId="49" fontId="5" fillId="3" borderId="4" xfId="0" applyNumberFormat="1" applyFont="1" applyFill="1" applyBorder="1" applyAlignment="1">
      <alignment vertical="center"/>
    </xf>
    <xf numFmtId="193" fontId="5" fillId="3" borderId="4" xfId="0" applyNumberFormat="1" applyFont="1" applyFill="1" applyBorder="1" applyAlignment="1">
      <alignment horizontal="right" vertical="center"/>
    </xf>
    <xf numFmtId="196" fontId="5" fillId="3" borderId="5" xfId="0" applyNumberFormat="1" applyFont="1" applyFill="1" applyBorder="1" applyAlignment="1">
      <alignment horizontal="right" vertical="center"/>
    </xf>
    <xf numFmtId="0" fontId="10" fillId="0" borderId="0" xfId="0" applyFont="1"/>
    <xf numFmtId="0" fontId="0" fillId="0" borderId="0" xfId="0"/>
    <xf numFmtId="0" fontId="0" fillId="0" borderId="1" xfId="0" applyBorder="1"/>
    <xf numFmtId="193" fontId="5" fillId="0" borderId="8" xfId="0" applyNumberFormat="1" applyFont="1" applyBorder="1" applyAlignment="1">
      <alignment horizontal="center" vertical="center"/>
    </xf>
    <xf numFmtId="193" fontId="5" fillId="0" borderId="7" xfId="0" applyNumberFormat="1" applyFont="1" applyBorder="1" applyAlignment="1">
      <alignment vertical="center"/>
    </xf>
    <xf numFmtId="193" fontId="5" fillId="0" borderId="7" xfId="0" applyNumberFormat="1" applyFont="1" applyBorder="1" applyAlignment="1">
      <alignment horizontal="right" vertical="center"/>
    </xf>
    <xf numFmtId="193" fontId="5" fillId="0" borderId="5" xfId="0" applyNumberFormat="1" applyFont="1" applyBorder="1" applyAlignment="1">
      <alignment horizontal="right" vertical="center"/>
    </xf>
    <xf numFmtId="193" fontId="9" fillId="0" borderId="7" xfId="0" applyNumberFormat="1" applyFont="1" applyBorder="1" applyAlignment="1">
      <alignment vertical="center"/>
    </xf>
    <xf numFmtId="193" fontId="5" fillId="3" borderId="2" xfId="0" applyNumberFormat="1" applyFont="1" applyFill="1" applyBorder="1" applyAlignment="1">
      <alignment horizontal="center" vertical="center" wrapText="1"/>
    </xf>
    <xf numFmtId="193" fontId="5" fillId="3" borderId="0" xfId="0" applyNumberFormat="1" applyFont="1" applyFill="1" applyAlignment="1">
      <alignment horizontal="center" vertical="center" wrapText="1"/>
    </xf>
    <xf numFmtId="0" fontId="0" fillId="3" borderId="7" xfId="0" applyFont="1" applyFill="1" applyBorder="1"/>
    <xf numFmtId="193" fontId="5" fillId="3" borderId="3" xfId="0" applyNumberFormat="1" applyFont="1" applyFill="1" applyBorder="1" applyAlignment="1">
      <alignment horizontal="center" vertical="center"/>
    </xf>
    <xf numFmtId="0" fontId="7" fillId="3" borderId="4" xfId="0" applyFont="1" applyFill="1" applyBorder="1" applyAlignment="1">
      <alignment horizontal="left" vertical="center" wrapText="1"/>
    </xf>
    <xf numFmtId="0" fontId="0" fillId="3" borderId="9" xfId="0" applyFont="1" applyFill="1" applyBorder="1"/>
    <xf numFmtId="193" fontId="10" fillId="3" borderId="0" xfId="0" applyNumberFormat="1" applyFont="1" applyFill="1"/>
    <xf numFmtId="193" fontId="0" fillId="3" borderId="0" xfId="0" applyNumberFormat="1" applyFont="1" applyFill="1"/>
    <xf numFmtId="193" fontId="0" fillId="3" borderId="0" xfId="0" applyNumberFormat="1" applyFill="1"/>
    <xf numFmtId="193" fontId="0" fillId="3" borderId="0" xfId="0" applyNumberFormat="1" applyFont="1" applyFill="1" applyAlignment="1">
      <alignment horizontal="center"/>
    </xf>
    <xf numFmtId="197" fontId="7" fillId="3" borderId="4" xfId="0" applyNumberFormat="1" applyFont="1" applyFill="1" applyBorder="1" applyAlignment="1">
      <alignment horizontal="center" vertical="center" wrapText="1"/>
    </xf>
    <xf numFmtId="193" fontId="5" fillId="3" borderId="1" xfId="0" applyNumberFormat="1" applyFont="1" applyFill="1" applyBorder="1" applyAlignment="1">
      <alignment horizontal="right" vertical="center"/>
    </xf>
    <xf numFmtId="193" fontId="9" fillId="0" borderId="0" xfId="0" applyNumberFormat="1" applyFont="1" applyAlignment="1">
      <alignment horizontal="right" vertical="center"/>
    </xf>
    <xf numFmtId="193" fontId="9" fillId="0" borderId="4" xfId="0" applyNumberFormat="1" applyFont="1" applyBorder="1" applyAlignment="1">
      <alignment horizontal="center" vertical="center"/>
    </xf>
    <xf numFmtId="193" fontId="5" fillId="0" borderId="7" xfId="0" applyNumberFormat="1" applyFont="1" applyBorder="1" applyAlignment="1">
      <alignment horizontal="left" vertical="center"/>
    </xf>
    <xf numFmtId="193" fontId="5" fillId="3" borderId="7" xfId="0" applyNumberFormat="1" applyFont="1" applyFill="1" applyBorder="1" applyAlignment="1" applyProtection="1">
      <alignment horizontal="right" vertical="center"/>
      <protection locked="0"/>
    </xf>
    <xf numFmtId="193" fontId="5" fillId="0" borderId="7" xfId="0" applyNumberFormat="1" applyFont="1" applyBorder="1" applyAlignment="1" applyProtection="1">
      <alignment horizontal="right" vertical="center"/>
      <protection locked="0"/>
    </xf>
    <xf numFmtId="0" fontId="0" fillId="3" borderId="10" xfId="0" applyFont="1" applyFill="1" applyBorder="1"/>
    <xf numFmtId="193" fontId="5" fillId="3" borderId="5" xfId="0" applyNumberFormat="1" applyFont="1" applyFill="1" applyBorder="1" applyAlignment="1">
      <alignment horizontal="center" vertical="center" wrapText="1"/>
    </xf>
    <xf numFmtId="193" fontId="5" fillId="3" borderId="8" xfId="0" applyNumberFormat="1" applyFont="1" applyFill="1" applyBorder="1" applyAlignment="1">
      <alignment horizontal="center" vertical="center"/>
    </xf>
    <xf numFmtId="193" fontId="5" fillId="3" borderId="7" xfId="0" applyNumberFormat="1" applyFont="1" applyFill="1" applyBorder="1" applyAlignment="1">
      <alignment horizontal="center" vertical="center"/>
    </xf>
    <xf numFmtId="193" fontId="5" fillId="3" borderId="4" xfId="0" applyNumberFormat="1" applyFont="1" applyFill="1" applyBorder="1" applyAlignment="1">
      <alignment horizontal="center" vertical="center" wrapText="1"/>
    </xf>
    <xf numFmtId="0" fontId="0" fillId="3" borderId="5" xfId="0" applyFont="1" applyFill="1" applyBorder="1"/>
    <xf numFmtId="0" fontId="7" fillId="3" borderId="5" xfId="0" applyFont="1" applyFill="1" applyBorder="1" applyAlignment="1">
      <alignment horizontal="center" vertical="center" wrapText="1"/>
    </xf>
    <xf numFmtId="49" fontId="7" fillId="3" borderId="5" xfId="0" applyNumberFormat="1" applyFont="1" applyFill="1" applyBorder="1" applyAlignment="1">
      <alignment horizontal="left" vertical="center" wrapText="1"/>
    </xf>
    <xf numFmtId="193" fontId="7" fillId="3" borderId="5" xfId="0" applyNumberFormat="1" applyFont="1" applyFill="1" applyBorder="1" applyAlignment="1">
      <alignment horizontal="center" vertical="center" wrapText="1"/>
    </xf>
    <xf numFmtId="194" fontId="7" fillId="3" borderId="5" xfId="0" applyNumberFormat="1" applyFont="1" applyFill="1" applyBorder="1" applyAlignment="1">
      <alignment horizontal="center" vertical="center" wrapText="1"/>
    </xf>
    <xf numFmtId="176" fontId="5" fillId="3" borderId="4" xfId="0" applyNumberFormat="1" applyFont="1" applyFill="1" applyBorder="1" applyAlignment="1">
      <alignment horizontal="center" vertical="center" shrinkToFit="1"/>
    </xf>
    <xf numFmtId="10" fontId="5" fillId="3" borderId="4" xfId="0" applyNumberFormat="1" applyFont="1" applyFill="1" applyBorder="1" applyAlignment="1">
      <alignment horizontal="center" vertical="center" shrinkToFit="1"/>
    </xf>
    <xf numFmtId="193" fontId="7" fillId="3" borderId="5" xfId="0" applyNumberFormat="1" applyFont="1" applyFill="1" applyBorder="1" applyAlignment="1">
      <alignment horizontal="right" vertical="center" wrapText="1"/>
    </xf>
    <xf numFmtId="176" fontId="5" fillId="3" borderId="3" xfId="0" applyNumberFormat="1" applyFont="1" applyFill="1" applyBorder="1" applyAlignment="1">
      <alignment horizontal="center" vertical="center" shrinkToFit="1"/>
    </xf>
    <xf numFmtId="176" fontId="5" fillId="3" borderId="2" xfId="0" applyNumberFormat="1" applyFont="1" applyFill="1" applyBorder="1" applyAlignment="1">
      <alignment horizontal="center" vertical="center" shrinkToFit="1"/>
    </xf>
    <xf numFmtId="10" fontId="5" fillId="3" borderId="2" xfId="0" applyNumberFormat="1" applyFont="1" applyFill="1" applyBorder="1" applyAlignment="1">
      <alignment horizontal="center" vertical="center" shrinkToFit="1"/>
    </xf>
    <xf numFmtId="193" fontId="7" fillId="3" borderId="5" xfId="67" applyNumberFormat="1" applyFont="1" applyFill="1" applyBorder="1" applyAlignment="1">
      <alignment horizontal="right"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193" fontId="7" fillId="3" borderId="4" xfId="67" applyNumberFormat="1" applyFont="1" applyFill="1" applyBorder="1" applyAlignment="1">
      <alignment horizontal="right" vertical="center" wrapText="1"/>
    </xf>
    <xf numFmtId="193" fontId="5" fillId="3" borderId="9" xfId="0" applyNumberFormat="1" applyFont="1" applyFill="1" applyBorder="1" applyAlignment="1">
      <alignment horizontal="center" vertical="center"/>
    </xf>
    <xf numFmtId="0" fontId="5" fillId="3" borderId="0" xfId="87" applyFont="1" applyFill="1" applyAlignment="1">
      <alignment vertical="center"/>
    </xf>
    <xf numFmtId="0" fontId="0" fillId="3" borderId="0" xfId="87" applyFont="1" applyFill="1"/>
    <xf numFmtId="0" fontId="0" fillId="3" borderId="0" xfId="87" applyFont="1" applyFill="1" applyAlignment="1">
      <alignment horizontal="center"/>
    </xf>
    <xf numFmtId="193" fontId="0" fillId="3" borderId="0" xfId="87" applyNumberFormat="1" applyFont="1" applyFill="1"/>
    <xf numFmtId="0" fontId="11" fillId="3" borderId="0" xfId="87" applyFont="1" applyFill="1" applyAlignment="1">
      <alignment horizontal="center"/>
    </xf>
    <xf numFmtId="0" fontId="5" fillId="3" borderId="0" xfId="87" applyFont="1" applyFill="1" applyAlignment="1">
      <alignment horizontal="center" vertical="center"/>
    </xf>
    <xf numFmtId="0" fontId="5" fillId="3" borderId="0" xfId="81" applyFont="1" applyFill="1" applyAlignment="1" applyProtection="1">
      <alignment horizontal="right" vertical="center"/>
    </xf>
    <xf numFmtId="0" fontId="5" fillId="3" borderId="0" xfId="81" applyFont="1" applyFill="1" applyProtection="1">
      <protection locked="0"/>
    </xf>
    <xf numFmtId="0" fontId="5" fillId="3" borderId="0" xfId="87" applyFont="1" applyFill="1" applyAlignment="1">
      <alignment horizontal="right" vertical="center"/>
    </xf>
    <xf numFmtId="0" fontId="5" fillId="3" borderId="4" xfId="87" applyFont="1" applyFill="1" applyBorder="1" applyAlignment="1">
      <alignment horizontal="center" vertical="center"/>
    </xf>
    <xf numFmtId="193" fontId="5" fillId="3" borderId="4" xfId="87" applyNumberFormat="1" applyFont="1" applyFill="1" applyBorder="1" applyAlignment="1">
      <alignment horizontal="center" vertical="center"/>
    </xf>
    <xf numFmtId="0" fontId="5" fillId="3" borderId="4" xfId="195" applyFont="1" applyFill="1" applyBorder="1" applyAlignment="1">
      <alignment horizontal="center" vertical="center"/>
    </xf>
    <xf numFmtId="0" fontId="5" fillId="3" borderId="4" xfId="195" applyFont="1" applyFill="1" applyBorder="1" applyAlignment="1">
      <alignment horizontal="left" vertical="center"/>
    </xf>
    <xf numFmtId="0" fontId="5" fillId="3" borderId="4" xfId="87" applyFont="1" applyFill="1" applyBorder="1" applyAlignment="1">
      <alignment horizontal="left" vertical="center" shrinkToFit="1"/>
    </xf>
    <xf numFmtId="198" fontId="5" fillId="3" borderId="4" xfId="195" applyNumberFormat="1" applyFont="1" applyFill="1" applyBorder="1" applyAlignment="1">
      <alignment horizontal="center" vertical="center"/>
    </xf>
    <xf numFmtId="193" fontId="5" fillId="3" borderId="4" xfId="95" applyNumberFormat="1" applyFont="1" applyFill="1" applyBorder="1" applyAlignment="1">
      <alignment vertical="center"/>
    </xf>
    <xf numFmtId="0" fontId="5" fillId="3" borderId="4" xfId="87" applyFont="1" applyFill="1" applyBorder="1" applyAlignment="1">
      <alignment vertical="center"/>
    </xf>
    <xf numFmtId="0" fontId="8" fillId="3" borderId="0" xfId="87" applyFont="1" applyFill="1" applyAlignment="1">
      <alignment horizontal="center" vertical="center"/>
    </xf>
    <xf numFmtId="0" fontId="8" fillId="3" borderId="0" xfId="195" applyFont="1" applyFill="1" applyAlignment="1">
      <alignment horizontal="center" vertical="center"/>
    </xf>
    <xf numFmtId="193" fontId="5" fillId="3" borderId="0" xfId="95" applyNumberFormat="1" applyFont="1" applyFill="1" applyAlignment="1">
      <alignment vertical="center"/>
    </xf>
    <xf numFmtId="0" fontId="5" fillId="3" borderId="0" xfId="87" applyFont="1" applyFill="1"/>
    <xf numFmtId="0" fontId="5" fillId="3" borderId="0" xfId="87" applyFont="1" applyFill="1" applyAlignment="1">
      <alignment horizontal="center"/>
    </xf>
    <xf numFmtId="193" fontId="5" fillId="3" borderId="0" xfId="87" applyNumberFormat="1" applyFont="1" applyFill="1"/>
    <xf numFmtId="0" fontId="0" fillId="3" borderId="0" xfId="87" applyFont="1" applyFill="1" applyAlignment="1">
      <alignment horizontal="center" vertical="center"/>
    </xf>
    <xf numFmtId="199" fontId="7" fillId="3" borderId="4" xfId="0" applyNumberFormat="1" applyFont="1" applyFill="1" applyBorder="1" applyAlignment="1">
      <alignment horizontal="left" vertical="center" wrapText="1"/>
    </xf>
    <xf numFmtId="4" fontId="7" fillId="3" borderId="4" xfId="0" applyNumberFormat="1" applyFont="1" applyFill="1" applyBorder="1" applyAlignment="1">
      <alignment horizontal="left" vertical="center" wrapText="1"/>
    </xf>
    <xf numFmtId="4" fontId="7" fillId="3" borderId="4" xfId="0" applyNumberFormat="1" applyFont="1" applyFill="1" applyBorder="1" applyAlignment="1">
      <alignment horizontal="center" vertical="center" wrapText="1"/>
    </xf>
    <xf numFmtId="4" fontId="5" fillId="3" borderId="5" xfId="0" applyNumberFormat="1" applyFont="1" applyFill="1" applyBorder="1" applyAlignment="1">
      <alignment horizontal="right" vertical="center"/>
    </xf>
    <xf numFmtId="4" fontId="7" fillId="3" borderId="4" xfId="0" applyNumberFormat="1" applyFont="1" applyFill="1" applyBorder="1" applyAlignment="1">
      <alignment horizontal="right" vertical="center" wrapText="1"/>
    </xf>
    <xf numFmtId="4" fontId="5" fillId="3" borderId="5" xfId="0" applyNumberFormat="1" applyFont="1" applyFill="1" applyBorder="1" applyAlignment="1">
      <alignment vertical="center"/>
    </xf>
    <xf numFmtId="4" fontId="5" fillId="3" borderId="4" xfId="0" applyNumberFormat="1" applyFont="1" applyFill="1" applyBorder="1" applyAlignment="1">
      <alignment horizontal="right" vertical="center"/>
    </xf>
    <xf numFmtId="49" fontId="7" fillId="0" borderId="4" xfId="0" applyNumberFormat="1" applyFont="1" applyBorder="1" applyAlignment="1">
      <alignment horizontal="center" vertical="center"/>
    </xf>
    <xf numFmtId="193" fontId="5" fillId="0" borderId="4" xfId="0" applyNumberFormat="1" applyFont="1" applyBorder="1" applyAlignment="1">
      <alignment horizontal="left" vertical="center"/>
    </xf>
    <xf numFmtId="193" fontId="12" fillId="0" borderId="4" xfId="0" applyNumberFormat="1" applyFont="1" applyBorder="1" applyAlignment="1">
      <alignment vertical="center"/>
    </xf>
    <xf numFmtId="193" fontId="7" fillId="0" borderId="4" xfId="0" applyNumberFormat="1" applyFont="1" applyBorder="1" applyAlignment="1">
      <alignment vertical="center"/>
    </xf>
    <xf numFmtId="0" fontId="13" fillId="0" borderId="0" xfId="154" applyFont="1"/>
    <xf numFmtId="0" fontId="14" fillId="0" borderId="0" xfId="154" applyFont="1"/>
    <xf numFmtId="0" fontId="9" fillId="0" borderId="0" xfId="154" applyFont="1" applyAlignment="1">
      <alignment horizontal="left" vertical="center"/>
    </xf>
    <xf numFmtId="0" fontId="15" fillId="0" borderId="0" xfId="154" applyFont="1"/>
    <xf numFmtId="0" fontId="16" fillId="3" borderId="0" xfId="154" applyFont="1" applyFill="1"/>
    <xf numFmtId="0" fontId="5" fillId="3" borderId="0" xfId="154" applyFont="1" applyFill="1" applyAlignment="1">
      <alignment vertical="center"/>
    </xf>
    <xf numFmtId="0" fontId="5" fillId="3" borderId="0" xfId="154" applyFont="1" applyFill="1" applyAlignment="1">
      <alignment horizontal="center" vertical="center"/>
    </xf>
    <xf numFmtId="0" fontId="5" fillId="3" borderId="0" xfId="0" applyFont="1" applyFill="1" applyAlignment="1">
      <alignment vertical="center"/>
    </xf>
    <xf numFmtId="0" fontId="5" fillId="3" borderId="0" xfId="154" applyFont="1" applyFill="1"/>
    <xf numFmtId="0" fontId="8" fillId="3" borderId="0" xfId="154" applyFont="1" applyFill="1"/>
    <xf numFmtId="0" fontId="14" fillId="3" borderId="0" xfId="154" applyFont="1" applyFill="1"/>
    <xf numFmtId="176" fontId="14" fillId="3" borderId="0" xfId="267" applyFont="1" applyFill="1"/>
    <xf numFmtId="0" fontId="4" fillId="3" borderId="0" xfId="76" applyFont="1" applyFill="1" applyAlignment="1" applyProtection="1">
      <alignment horizontal="centerContinuous"/>
    </xf>
    <xf numFmtId="0" fontId="16" fillId="3" borderId="0" xfId="154" applyFont="1" applyFill="1" applyAlignment="1">
      <alignment horizontal="centerContinuous"/>
    </xf>
    <xf numFmtId="0" fontId="8" fillId="3" borderId="0" xfId="154" applyFont="1" applyFill="1" applyAlignment="1">
      <alignment horizontal="centerContinuous" vertical="center"/>
    </xf>
    <xf numFmtId="0" fontId="5" fillId="3" borderId="0" xfId="154" applyFont="1" applyFill="1" applyAlignment="1">
      <alignment horizontal="centerContinuous" vertical="center"/>
    </xf>
    <xf numFmtId="0" fontId="5" fillId="3" borderId="0" xfId="154" applyFont="1" applyFill="1" applyAlignment="1">
      <alignment horizontal="left"/>
    </xf>
    <xf numFmtId="0" fontId="5" fillId="3" borderId="4" xfId="161" applyFont="1" applyFill="1" applyBorder="1" applyAlignment="1">
      <alignment horizontal="center" vertical="center" wrapText="1"/>
    </xf>
    <xf numFmtId="0" fontId="5" fillId="4" borderId="4" xfId="161" applyFont="1" applyFill="1" applyBorder="1" applyAlignment="1">
      <alignment horizontal="center" vertical="center" wrapText="1"/>
    </xf>
    <xf numFmtId="0" fontId="5" fillId="3" borderId="5" xfId="0" applyFont="1" applyFill="1" applyBorder="1"/>
    <xf numFmtId="200" fontId="5" fillId="3" borderId="4" xfId="0" applyNumberFormat="1" applyFont="1" applyFill="1" applyBorder="1" applyAlignment="1">
      <alignment horizontal="center" vertical="center"/>
    </xf>
    <xf numFmtId="176" fontId="5" fillId="3" borderId="4" xfId="1" applyFont="1" applyFill="1" applyBorder="1" applyAlignment="1">
      <alignment horizontal="left" shrinkToFit="1"/>
    </xf>
    <xf numFmtId="193" fontId="5" fillId="3" borderId="4" xfId="245" applyNumberFormat="1" applyFont="1" applyFill="1" applyBorder="1" applyAlignment="1">
      <alignment horizontal="center"/>
    </xf>
    <xf numFmtId="0" fontId="5" fillId="3" borderId="9" xfId="0" applyFont="1" applyFill="1" applyBorder="1"/>
    <xf numFmtId="0" fontId="5" fillId="3" borderId="7" xfId="0" applyFont="1" applyFill="1" applyBorder="1"/>
    <xf numFmtId="0" fontId="5" fillId="3" borderId="4" xfId="154" applyFont="1" applyFill="1" applyBorder="1" applyAlignment="1">
      <alignment vertical="center"/>
    </xf>
    <xf numFmtId="193" fontId="5" fillId="3" borderId="4" xfId="154" applyNumberFormat="1" applyFont="1" applyFill="1" applyBorder="1" applyAlignment="1">
      <alignment vertical="center"/>
    </xf>
    <xf numFmtId="0" fontId="5" fillId="3" borderId="1" xfId="0" applyFont="1" applyFill="1" applyBorder="1"/>
    <xf numFmtId="0" fontId="5" fillId="3" borderId="6" xfId="0" applyFont="1" applyFill="1" applyBorder="1"/>
    <xf numFmtId="0" fontId="5" fillId="3" borderId="0" xfId="154" applyFont="1" applyFill="1" applyAlignment="1">
      <alignment horizontal="left" vertical="center"/>
    </xf>
    <xf numFmtId="0" fontId="17" fillId="3" borderId="0" xfId="154" applyFont="1" applyFill="1" applyAlignment="1">
      <alignment horizontal="centerContinuous"/>
    </xf>
    <xf numFmtId="0" fontId="5" fillId="3" borderId="4" xfId="161" applyFont="1" applyFill="1" applyBorder="1" applyAlignment="1">
      <alignment horizontal="center" vertical="center"/>
    </xf>
    <xf numFmtId="193" fontId="5" fillId="3" borderId="4" xfId="154" applyNumberFormat="1" applyFont="1" applyFill="1" applyBorder="1" applyAlignment="1">
      <alignment horizontal="center" vertical="center"/>
    </xf>
    <xf numFmtId="193" fontId="5" fillId="3" borderId="4" xfId="245" applyNumberFormat="1" applyFont="1" applyFill="1" applyBorder="1" applyAlignment="1">
      <alignment horizontal="center" wrapText="1"/>
    </xf>
    <xf numFmtId="2" fontId="5" fillId="3" borderId="4" xfId="154" applyNumberFormat="1" applyFont="1" applyFill="1" applyBorder="1" applyAlignment="1">
      <alignment horizontal="center" vertical="center"/>
    </xf>
    <xf numFmtId="193" fontId="5" fillId="3" borderId="4" xfId="1" applyNumberFormat="1" applyFont="1" applyFill="1" applyBorder="1" applyAlignment="1">
      <alignment horizontal="center" wrapText="1"/>
    </xf>
    <xf numFmtId="193" fontId="5" fillId="3" borderId="4" xfId="1" applyNumberFormat="1" applyFont="1" applyFill="1" applyBorder="1" applyAlignment="1">
      <alignment horizontal="center" vertical="center" shrinkToFit="1"/>
    </xf>
    <xf numFmtId="193" fontId="5" fillId="3" borderId="4" xfId="1" applyNumberFormat="1" applyFont="1" applyFill="1" applyBorder="1" applyAlignment="1">
      <alignment horizontal="right" vertical="center"/>
    </xf>
    <xf numFmtId="193" fontId="5" fillId="3" borderId="4" xfId="1" applyNumberFormat="1" applyFont="1" applyFill="1" applyBorder="1" applyAlignment="1">
      <alignment vertical="center" wrapText="1"/>
    </xf>
    <xf numFmtId="193" fontId="5" fillId="3" borderId="4" xfId="1" applyNumberFormat="1" applyFont="1" applyFill="1" applyBorder="1">
      <alignment vertical="center"/>
    </xf>
    <xf numFmtId="193" fontId="5" fillId="3" borderId="4" xfId="1" applyNumberFormat="1" applyFont="1" applyFill="1" applyBorder="1" applyAlignment="1">
      <alignment vertical="center"/>
    </xf>
    <xf numFmtId="0" fontId="18" fillId="3" borderId="0" xfId="154" applyFont="1" applyFill="1" applyAlignment="1">
      <alignment horizontal="centerContinuous"/>
    </xf>
    <xf numFmtId="176" fontId="16" fillId="3" borderId="0" xfId="267" applyFont="1" applyFill="1" applyAlignment="1">
      <alignment horizontal="centerContinuous"/>
    </xf>
    <xf numFmtId="176" fontId="5" fillId="3" borderId="0" xfId="267" applyFont="1" applyFill="1" applyAlignment="1">
      <alignment horizontal="centerContinuous" vertical="center"/>
    </xf>
    <xf numFmtId="0" fontId="5" fillId="3" borderId="0" xfId="154" applyFont="1" applyFill="1" applyAlignment="1">
      <alignment horizontal="right" vertical="center"/>
    </xf>
    <xf numFmtId="176" fontId="5" fillId="3" borderId="0" xfId="267" applyFont="1" applyFill="1" applyAlignment="1">
      <alignment vertical="center"/>
    </xf>
    <xf numFmtId="0" fontId="5" fillId="3" borderId="4" xfId="154" applyFont="1" applyFill="1" applyBorder="1" applyAlignment="1">
      <alignment horizontal="centerContinuous" vertical="center" wrapText="1"/>
    </xf>
    <xf numFmtId="176" fontId="5" fillId="3" borderId="4" xfId="267" applyFont="1" applyFill="1" applyBorder="1" applyAlignment="1">
      <alignment horizontal="centerContinuous" vertical="center" wrapText="1"/>
    </xf>
    <xf numFmtId="0" fontId="5" fillId="3" borderId="4" xfId="154" applyFont="1" applyFill="1" applyBorder="1" applyAlignment="1">
      <alignment horizontal="center" vertical="center" wrapText="1"/>
    </xf>
    <xf numFmtId="0" fontId="5" fillId="3" borderId="4" xfId="154" applyFont="1" applyFill="1" applyBorder="1" applyAlignment="1">
      <alignment horizontal="center" vertical="center"/>
    </xf>
    <xf numFmtId="176" fontId="5" fillId="3" borderId="4" xfId="267" applyFont="1" applyFill="1" applyBorder="1" applyAlignment="1">
      <alignment horizontal="center" vertical="center" wrapText="1"/>
    </xf>
    <xf numFmtId="0" fontId="5" fillId="3" borderId="4" xfId="0" applyFont="1" applyFill="1" applyBorder="1" applyAlignment="1">
      <alignment vertical="center"/>
    </xf>
    <xf numFmtId="0" fontId="5" fillId="3" borderId="0" xfId="0" applyFont="1" applyFill="1" applyAlignment="1">
      <alignment horizontal="center" vertical="center"/>
    </xf>
    <xf numFmtId="176" fontId="5" fillId="3" borderId="0" xfId="267" applyFont="1" applyFill="1"/>
    <xf numFmtId="176" fontId="8" fillId="3" borderId="0" xfId="267" applyFont="1" applyFill="1"/>
    <xf numFmtId="193" fontId="9" fillId="3" borderId="2" xfId="0" applyNumberFormat="1" applyFont="1" applyFill="1" applyBorder="1" applyAlignment="1">
      <alignment horizontal="center" vertical="center" wrapText="1"/>
    </xf>
    <xf numFmtId="0" fontId="5" fillId="3" borderId="10" xfId="0" applyFont="1" applyFill="1" applyBorder="1"/>
    <xf numFmtId="193" fontId="5" fillId="3" borderId="5" xfId="0" applyNumberFormat="1" applyFont="1" applyFill="1" applyBorder="1" applyAlignment="1">
      <alignment horizontal="left" vertical="center"/>
    </xf>
    <xf numFmtId="193" fontId="9" fillId="3" borderId="0" xfId="0" applyNumberFormat="1" applyFont="1" applyFill="1" applyAlignment="1">
      <alignment horizontal="right" vertical="center"/>
    </xf>
    <xf numFmtId="193" fontId="9" fillId="3" borderId="0" xfId="0" applyNumberFormat="1" applyFont="1" applyFill="1" applyAlignment="1">
      <alignment horizontal="center" vertical="center"/>
    </xf>
    <xf numFmtId="193" fontId="19" fillId="3" borderId="0" xfId="0" applyNumberFormat="1" applyFont="1" applyFill="1" applyAlignment="1">
      <alignment horizontal="center" vertical="center" wrapText="1"/>
    </xf>
    <xf numFmtId="193" fontId="19" fillId="3" borderId="0" xfId="0" applyNumberFormat="1" applyFont="1" applyFill="1" applyAlignment="1">
      <alignment vertical="center"/>
    </xf>
    <xf numFmtId="200" fontId="5" fillId="3" borderId="0" xfId="0" applyNumberFormat="1" applyFont="1" applyFill="1" applyAlignment="1">
      <alignment vertical="center"/>
    </xf>
    <xf numFmtId="200" fontId="5" fillId="3" borderId="0" xfId="0" applyNumberFormat="1" applyFont="1" applyFill="1" applyAlignment="1">
      <alignment horizontal="center" vertical="center"/>
    </xf>
    <xf numFmtId="200" fontId="5" fillId="3" borderId="4" xfId="0" applyNumberFormat="1" applyFont="1" applyFill="1" applyBorder="1" applyAlignment="1">
      <alignment horizontal="center" vertical="center" wrapText="1"/>
    </xf>
    <xf numFmtId="193" fontId="20" fillId="3" borderId="4" xfId="0" applyNumberFormat="1" applyFont="1" applyFill="1" applyBorder="1" applyAlignment="1">
      <alignment horizontal="center" vertical="center"/>
    </xf>
    <xf numFmtId="0" fontId="0" fillId="3" borderId="5" xfId="0" applyFont="1" applyFill="1" applyBorder="1" applyAlignment="1">
      <alignment horizontal="center"/>
    </xf>
    <xf numFmtId="0" fontId="0" fillId="3" borderId="5" xfId="0" applyFont="1" applyFill="1" applyBorder="1" applyAlignment="1">
      <alignment horizontal="center"/>
    </xf>
    <xf numFmtId="200" fontId="0" fillId="3" borderId="5" xfId="0" applyNumberFormat="1" applyFont="1" applyFill="1" applyBorder="1"/>
    <xf numFmtId="193" fontId="5" fillId="3" borderId="4" xfId="0" applyNumberFormat="1" applyFont="1" applyFill="1" applyBorder="1" applyAlignment="1">
      <alignment horizontal="center" vertical="center"/>
    </xf>
    <xf numFmtId="0" fontId="21" fillId="3" borderId="4" xfId="0" applyFont="1" applyFill="1" applyBorder="1" applyAlignment="1">
      <alignment horizontal="center" vertical="center" wrapText="1"/>
    </xf>
    <xf numFmtId="49" fontId="22" fillId="3" borderId="4" xfId="0" applyNumberFormat="1" applyFont="1" applyFill="1" applyBorder="1" applyAlignment="1">
      <alignment horizontal="center" vertical="center" wrapText="1"/>
    </xf>
    <xf numFmtId="49" fontId="21" fillId="3" borderId="4" xfId="0" applyNumberFormat="1" applyFont="1" applyFill="1" applyBorder="1" applyAlignment="1">
      <alignment horizontal="center" vertical="center" shrinkToFit="1"/>
    </xf>
    <xf numFmtId="49" fontId="23" fillId="3" borderId="4" xfId="0" applyNumberFormat="1" applyFont="1" applyFill="1" applyBorder="1" applyAlignment="1">
      <alignment horizontal="left" vertical="center" shrinkToFit="1"/>
    </xf>
    <xf numFmtId="49" fontId="24" fillId="3" borderId="4" xfId="0" applyNumberFormat="1" applyFont="1" applyFill="1" applyBorder="1" applyAlignment="1">
      <alignment horizontal="center" vertical="center" wrapText="1"/>
    </xf>
    <xf numFmtId="200" fontId="21" fillId="3" borderId="4" xfId="0" applyNumberFormat="1" applyFont="1" applyFill="1" applyBorder="1" applyAlignment="1">
      <alignment horizontal="center" vertical="center" wrapText="1"/>
    </xf>
    <xf numFmtId="193" fontId="25" fillId="3" borderId="4" xfId="0" applyNumberFormat="1" applyFont="1" applyFill="1" applyBorder="1" applyAlignment="1">
      <alignment vertical="center"/>
    </xf>
    <xf numFmtId="49" fontId="24" fillId="3" borderId="4" xfId="0" applyNumberFormat="1" applyFont="1" applyFill="1" applyBorder="1" applyAlignment="1">
      <alignment horizontal="center" vertical="center" shrinkToFit="1"/>
    </xf>
    <xf numFmtId="49" fontId="22" fillId="3" borderId="4" xfId="0" applyNumberFormat="1" applyFont="1" applyFill="1" applyBorder="1" applyAlignment="1">
      <alignment horizontal="center" vertical="center" shrinkToFit="1"/>
    </xf>
    <xf numFmtId="49" fontId="21" fillId="3" borderId="4" xfId="0" applyNumberFormat="1" applyFont="1" applyFill="1" applyBorder="1" applyAlignment="1">
      <alignment horizontal="left" vertical="center" wrapText="1"/>
    </xf>
    <xf numFmtId="49" fontId="22" fillId="3" borderId="4" xfId="0" applyNumberFormat="1" applyFont="1" applyFill="1" applyBorder="1" applyAlignment="1">
      <alignment horizontal="left" vertical="center" shrinkToFit="1"/>
    </xf>
    <xf numFmtId="49" fontId="21" fillId="3" borderId="4" xfId="0" applyNumberFormat="1" applyFont="1" applyFill="1" applyBorder="1" applyAlignment="1">
      <alignment horizontal="left" vertical="center" shrinkToFit="1"/>
    </xf>
    <xf numFmtId="49" fontId="21" fillId="3" borderId="4" xfId="0" applyNumberFormat="1" applyFont="1" applyFill="1" applyBorder="1" applyAlignment="1">
      <alignment horizontal="center" vertical="center" wrapText="1"/>
    </xf>
    <xf numFmtId="0" fontId="5" fillId="3" borderId="0" xfId="0" applyFont="1" applyFill="1" applyAlignment="1">
      <alignment vertical="center" wrapText="1"/>
    </xf>
    <xf numFmtId="14" fontId="5" fillId="3" borderId="0" xfId="0" applyNumberFormat="1" applyFont="1" applyFill="1" applyAlignment="1">
      <alignment vertical="center"/>
    </xf>
    <xf numFmtId="193" fontId="26" fillId="3" borderId="0" xfId="0" applyNumberFormat="1" applyFont="1" applyFill="1" applyAlignment="1">
      <alignment horizontal="center" vertical="center" wrapText="1"/>
    </xf>
    <xf numFmtId="2" fontId="5" fillId="3" borderId="0" xfId="0" applyNumberFormat="1" applyFont="1" applyFill="1" applyAlignment="1">
      <alignment horizontal="center" vertical="center"/>
    </xf>
    <xf numFmtId="1" fontId="5" fillId="3" borderId="0" xfId="0" applyNumberFormat="1" applyFont="1" applyFill="1" applyAlignment="1">
      <alignment horizontal="left" vertical="center"/>
    </xf>
    <xf numFmtId="0" fontId="5" fillId="3" borderId="4" xfId="68" applyFont="1" applyFill="1" applyBorder="1" applyAlignment="1">
      <alignment horizontal="center" vertical="center" wrapText="1"/>
    </xf>
    <xf numFmtId="49" fontId="5" fillId="3" borderId="2" xfId="68" applyNumberFormat="1" applyFont="1" applyFill="1" applyBorder="1" applyAlignment="1">
      <alignment horizontal="center" vertical="center" wrapText="1"/>
    </xf>
    <xf numFmtId="49" fontId="5" fillId="3" borderId="4" xfId="0" applyNumberFormat="1" applyFont="1" applyFill="1" applyBorder="1" applyAlignment="1">
      <alignment horizontal="left" vertical="center" wrapText="1"/>
    </xf>
    <xf numFmtId="0" fontId="5" fillId="3" borderId="5" xfId="0" applyFont="1" applyFill="1" applyBorder="1" applyAlignment="1">
      <alignment vertical="center" wrapText="1"/>
    </xf>
    <xf numFmtId="193" fontId="5" fillId="3" borderId="5" xfId="0" applyNumberFormat="1" applyFont="1" applyFill="1" applyBorder="1" applyAlignment="1">
      <alignment vertical="center" wrapText="1"/>
    </xf>
    <xf numFmtId="193" fontId="5" fillId="3" borderId="5" xfId="0" applyNumberFormat="1" applyFont="1" applyFill="1" applyBorder="1" applyAlignment="1">
      <alignment horizontal="centerContinuous" vertical="center" wrapText="1"/>
    </xf>
    <xf numFmtId="193" fontId="5" fillId="3" borderId="0" xfId="176" applyNumberFormat="1" applyFont="1" applyFill="1" applyAlignment="1">
      <alignment vertical="center"/>
    </xf>
    <xf numFmtId="1" fontId="5" fillId="3" borderId="0" xfId="0" applyNumberFormat="1" applyFont="1" applyFill="1" applyAlignment="1">
      <alignment horizontal="center" vertical="center"/>
    </xf>
    <xf numFmtId="49" fontId="5" fillId="3" borderId="0" xfId="0" applyNumberFormat="1" applyFont="1" applyFill="1" applyAlignment="1">
      <alignment horizontal="center" vertical="center"/>
    </xf>
    <xf numFmtId="14" fontId="5" fillId="3" borderId="0" xfId="0" applyNumberFormat="1" applyFont="1" applyFill="1" applyAlignment="1">
      <alignment horizontal="right" vertical="center"/>
    </xf>
    <xf numFmtId="14" fontId="5" fillId="3" borderId="4" xfId="68" applyNumberFormat="1" applyFont="1" applyFill="1" applyBorder="1" applyAlignment="1">
      <alignment horizontal="center" vertical="center" wrapText="1"/>
    </xf>
    <xf numFmtId="194" fontId="5" fillId="3" borderId="4" xfId="0" applyNumberFormat="1" applyFont="1" applyFill="1" applyBorder="1" applyAlignment="1">
      <alignment horizontal="center" vertical="center" wrapText="1"/>
    </xf>
    <xf numFmtId="195" fontId="5" fillId="3" borderId="4" xfId="0" applyNumberFormat="1" applyFont="1" applyFill="1" applyBorder="1" applyAlignment="1">
      <alignment horizontal="center" vertical="center" wrapText="1"/>
    </xf>
    <xf numFmtId="196" fontId="5" fillId="3" borderId="5" xfId="0" applyNumberFormat="1" applyFont="1" applyFill="1" applyBorder="1" applyAlignment="1">
      <alignment horizontal="centerContinuous" vertical="center" wrapText="1"/>
    </xf>
    <xf numFmtId="196" fontId="5" fillId="3" borderId="5" xfId="0" applyNumberFormat="1" applyFont="1" applyFill="1" applyBorder="1" applyAlignment="1">
      <alignment vertical="center"/>
    </xf>
    <xf numFmtId="0" fontId="27" fillId="3" borderId="0" xfId="0" applyFont="1" applyFill="1"/>
    <xf numFmtId="201" fontId="5" fillId="3" borderId="0" xfId="0" applyNumberFormat="1" applyFont="1" applyFill="1" applyAlignment="1">
      <alignment horizontal="right" vertical="center"/>
    </xf>
    <xf numFmtId="1" fontId="5" fillId="3" borderId="0" xfId="64" applyNumberFormat="1" applyFont="1" applyFill="1" applyAlignment="1">
      <alignment horizontal="right" vertical="center"/>
    </xf>
    <xf numFmtId="1" fontId="5" fillId="3" borderId="0" xfId="0" applyNumberFormat="1" applyFont="1" applyFill="1" applyAlignment="1">
      <alignment vertical="center"/>
    </xf>
    <xf numFmtId="2" fontId="5" fillId="3" borderId="4" xfId="0" applyNumberFormat="1"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1" fontId="5" fillId="3" borderId="4" xfId="64" applyNumberFormat="1" applyFont="1" applyFill="1" applyBorder="1" applyAlignment="1">
      <alignment horizontal="center" vertical="center" wrapText="1"/>
    </xf>
    <xf numFmtId="176" fontId="5" fillId="3" borderId="2" xfId="64" applyNumberFormat="1" applyFont="1" applyFill="1" applyBorder="1" applyAlignment="1">
      <alignment horizontal="center" vertical="center" shrinkToFit="1"/>
    </xf>
    <xf numFmtId="193" fontId="5" fillId="3" borderId="4" xfId="0" applyNumberFormat="1" applyFont="1" applyFill="1" applyBorder="1" applyAlignment="1">
      <alignment horizontal="right" vertical="center" wrapText="1"/>
    </xf>
    <xf numFmtId="193" fontId="5" fillId="3" borderId="4" xfId="64" applyNumberFormat="1" applyFont="1" applyFill="1" applyBorder="1" applyAlignment="1">
      <alignment horizontal="right" vertical="center" wrapText="1"/>
    </xf>
    <xf numFmtId="0" fontId="5" fillId="3" borderId="4" xfId="64" applyNumberFormat="1" applyFont="1" applyFill="1" applyBorder="1" applyAlignment="1">
      <alignment horizontal="center" vertical="center" wrapText="1"/>
    </xf>
    <xf numFmtId="49" fontId="5" fillId="3" borderId="4" xfId="64" applyNumberFormat="1" applyFont="1" applyFill="1" applyBorder="1" applyAlignment="1">
      <alignment horizontal="left" vertical="center" wrapText="1"/>
    </xf>
    <xf numFmtId="193" fontId="5" fillId="3" borderId="11" xfId="0" applyNumberFormat="1" applyFont="1" applyFill="1" applyBorder="1" applyAlignment="1">
      <alignment horizontal="center" vertical="center"/>
    </xf>
    <xf numFmtId="193" fontId="7" fillId="0" borderId="4" xfId="0" applyNumberFormat="1" applyFont="1" applyFill="1" applyBorder="1" applyAlignment="1">
      <alignment horizontal="right" vertical="center" wrapText="1"/>
    </xf>
    <xf numFmtId="197" fontId="5" fillId="3" borderId="2"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193" fontId="4" fillId="3" borderId="0" xfId="0" applyNumberFormat="1" applyFont="1" applyFill="1" applyAlignment="1">
      <alignment vertical="center" wrapText="1"/>
    </xf>
    <xf numFmtId="196" fontId="7" fillId="0" borderId="4" xfId="0" applyNumberFormat="1" applyFont="1" applyFill="1" applyBorder="1" applyAlignment="1">
      <alignment horizontal="right" vertical="center" wrapText="1"/>
    </xf>
    <xf numFmtId="0" fontId="5" fillId="3" borderId="2" xfId="0" applyFont="1" applyFill="1" applyBorder="1" applyAlignment="1">
      <alignment horizontal="center" vertical="center"/>
    </xf>
    <xf numFmtId="193" fontId="5" fillId="3" borderId="2" xfId="75" applyNumberFormat="1" applyFont="1" applyFill="1" applyBorder="1" applyAlignment="1">
      <alignment horizontal="center" vertical="center" wrapText="1"/>
    </xf>
    <xf numFmtId="193" fontId="0" fillId="3" borderId="6" xfId="0" applyNumberFormat="1" applyFont="1" applyFill="1" applyBorder="1"/>
    <xf numFmtId="193" fontId="5" fillId="3" borderId="12" xfId="0" applyNumberFormat="1" applyFont="1" applyFill="1" applyBorder="1" applyAlignment="1">
      <alignment horizontal="center" vertical="center" wrapText="1"/>
    </xf>
    <xf numFmtId="0" fontId="0" fillId="3" borderId="13" xfId="0" applyFont="1" applyFill="1" applyBorder="1"/>
    <xf numFmtId="0" fontId="5" fillId="3" borderId="2" xfId="0"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193" fontId="9" fillId="3" borderId="4" xfId="0" applyNumberFormat="1" applyFont="1" applyFill="1" applyBorder="1" applyAlignment="1">
      <alignment horizontal="center" vertical="center"/>
    </xf>
    <xf numFmtId="49" fontId="5" fillId="0" borderId="4" xfId="0" applyNumberFormat="1" applyFont="1" applyBorder="1" applyAlignment="1">
      <alignment horizontal="center" vertical="center"/>
    </xf>
    <xf numFmtId="193" fontId="9" fillId="0" borderId="7" xfId="0" applyNumberFormat="1" applyFont="1" applyBorder="1" applyAlignment="1">
      <alignment horizontal="left" vertical="center"/>
    </xf>
    <xf numFmtId="197" fontId="7" fillId="0" borderId="4" xfId="0" applyNumberFormat="1" applyFont="1" applyBorder="1" applyAlignment="1">
      <alignment horizontal="right" vertical="center" wrapText="1"/>
    </xf>
    <xf numFmtId="197" fontId="5" fillId="0" borderId="5" xfId="0" applyNumberFormat="1" applyFont="1" applyBorder="1" applyAlignment="1">
      <alignment horizontal="right" vertical="center"/>
    </xf>
    <xf numFmtId="10" fontId="7" fillId="3" borderId="4" xfId="0" applyNumberFormat="1" applyFont="1" applyFill="1" applyBorder="1" applyAlignment="1">
      <alignment horizontal="center" vertical="center" wrapText="1"/>
    </xf>
    <xf numFmtId="10" fontId="5" fillId="3" borderId="5" xfId="0" applyNumberFormat="1" applyFont="1" applyFill="1" applyBorder="1" applyAlignment="1">
      <alignment horizontal="right" vertical="center"/>
    </xf>
    <xf numFmtId="200" fontId="7" fillId="3" borderId="4" xfId="0" applyNumberFormat="1" applyFont="1" applyFill="1" applyBorder="1" applyAlignment="1">
      <alignment horizontal="center" vertical="center" wrapText="1"/>
    </xf>
    <xf numFmtId="0" fontId="0" fillId="3" borderId="0" xfId="0" applyFont="1" applyFill="1" applyAlignment="1">
      <alignment vertical="center"/>
    </xf>
    <xf numFmtId="0" fontId="0" fillId="3" borderId="0" xfId="0" applyFill="1" applyAlignment="1">
      <alignment vertical="center"/>
    </xf>
    <xf numFmtId="14" fontId="5" fillId="3" borderId="2" xfId="0" applyNumberFormat="1" applyFont="1" applyFill="1" applyBorder="1" applyAlignment="1">
      <alignment horizontal="center" vertical="center"/>
    </xf>
    <xf numFmtId="10" fontId="5" fillId="3" borderId="2" xfId="0" applyNumberFormat="1" applyFont="1" applyFill="1" applyBorder="1" applyAlignment="1">
      <alignment horizontal="center" vertical="center"/>
    </xf>
    <xf numFmtId="194" fontId="5" fillId="3" borderId="2" xfId="0" applyNumberFormat="1" applyFont="1" applyFill="1" applyBorder="1" applyAlignment="1">
      <alignment horizontal="center" vertical="center"/>
    </xf>
    <xf numFmtId="193" fontId="9" fillId="3" borderId="2" xfId="0" applyNumberFormat="1" applyFont="1" applyFill="1" applyBorder="1" applyAlignment="1">
      <alignment horizontal="center" vertical="center"/>
    </xf>
    <xf numFmtId="49" fontId="7" fillId="3" borderId="4" xfId="0" applyNumberFormat="1" applyFont="1" applyFill="1" applyBorder="1" applyAlignment="1">
      <alignment horizontal="right" vertical="center" wrapText="1"/>
    </xf>
    <xf numFmtId="49" fontId="5" fillId="3" borderId="5" xfId="0" applyNumberFormat="1" applyFont="1" applyFill="1" applyBorder="1" applyAlignment="1">
      <alignment horizontal="right" vertical="center"/>
    </xf>
    <xf numFmtId="14" fontId="5" fillId="3" borderId="0" xfId="0" applyNumberFormat="1" applyFont="1" applyFill="1" applyAlignment="1">
      <alignment horizontal="center" vertical="center"/>
    </xf>
    <xf numFmtId="14" fontId="5" fillId="3" borderId="2" xfId="0" applyNumberFormat="1" applyFont="1" applyFill="1" applyBorder="1" applyAlignment="1">
      <alignment horizontal="center" vertical="center" wrapText="1"/>
    </xf>
    <xf numFmtId="193" fontId="9" fillId="3" borderId="5" xfId="0" applyNumberFormat="1" applyFont="1" applyFill="1" applyBorder="1" applyAlignment="1">
      <alignment horizontal="center" vertical="center"/>
    </xf>
    <xf numFmtId="0" fontId="12" fillId="3" borderId="4" xfId="0" applyFont="1" applyFill="1" applyBorder="1" applyAlignment="1">
      <alignment horizontal="center" vertical="center" wrapText="1"/>
    </xf>
    <xf numFmtId="193" fontId="9" fillId="3" borderId="5" xfId="0" applyNumberFormat="1" applyFont="1" applyFill="1" applyBorder="1" applyAlignment="1">
      <alignment horizontal="left" vertical="center" indent="3"/>
    </xf>
    <xf numFmtId="14" fontId="5" fillId="3" borderId="5" xfId="0" applyNumberFormat="1" applyFont="1" applyFill="1" applyBorder="1" applyAlignment="1">
      <alignment horizontal="center" vertical="center"/>
    </xf>
    <xf numFmtId="193" fontId="7" fillId="3" borderId="4" xfId="272" applyNumberFormat="1" applyFont="1" applyFill="1" applyBorder="1" applyAlignment="1">
      <alignment horizontal="right" vertical="center" wrapText="1"/>
    </xf>
    <xf numFmtId="193" fontId="7" fillId="3" borderId="4" xfId="267" applyNumberFormat="1" applyFont="1" applyFill="1" applyBorder="1" applyAlignment="1">
      <alignment horizontal="right" vertical="center" wrapText="1"/>
    </xf>
    <xf numFmtId="193" fontId="5" fillId="3" borderId="5" xfId="267" applyNumberFormat="1" applyFont="1" applyFill="1" applyBorder="1" applyAlignment="1">
      <alignment horizontal="right" vertical="center"/>
    </xf>
    <xf numFmtId="0" fontId="28" fillId="3" borderId="0" xfId="0" applyFont="1" applyFill="1" applyAlignment="1" applyProtection="1">
      <alignment vertical="center"/>
      <protection locked="0" hidden="1"/>
    </xf>
    <xf numFmtId="193" fontId="29" fillId="3" borderId="0" xfId="0" applyNumberFormat="1" applyFont="1" applyFill="1" applyAlignment="1">
      <alignment horizontal="center" vertical="center" wrapText="1"/>
    </xf>
    <xf numFmtId="0" fontId="5" fillId="3" borderId="4" xfId="196" applyFont="1" applyFill="1" applyBorder="1" applyAlignment="1">
      <alignment horizontal="center" vertical="center" wrapText="1" shrinkToFit="1"/>
    </xf>
    <xf numFmtId="0" fontId="5" fillId="3" borderId="4" xfId="196" applyFont="1" applyFill="1" applyBorder="1" applyAlignment="1">
      <alignment horizontal="center" vertical="center" shrinkToFit="1"/>
    </xf>
    <xf numFmtId="0" fontId="7" fillId="3" borderId="6" xfId="0" applyFont="1" applyFill="1" applyBorder="1" applyAlignment="1">
      <alignment horizontal="left" vertical="center"/>
    </xf>
    <xf numFmtId="0" fontId="5" fillId="3" borderId="4" xfId="196" applyFont="1" applyFill="1" applyBorder="1" applyAlignment="1">
      <alignment horizontal="center" vertical="center"/>
    </xf>
    <xf numFmtId="194" fontId="5" fillId="3" borderId="6" xfId="0" applyNumberFormat="1" applyFont="1" applyFill="1" applyBorder="1" applyAlignment="1">
      <alignment vertical="center"/>
    </xf>
    <xf numFmtId="10" fontId="5" fillId="3" borderId="6" xfId="0" applyNumberFormat="1" applyFont="1" applyFill="1" applyBorder="1" applyAlignment="1">
      <alignment vertical="center"/>
    </xf>
    <xf numFmtId="193" fontId="7" fillId="3" borderId="7" xfId="0" applyNumberFormat="1" applyFont="1" applyFill="1" applyBorder="1" applyAlignment="1">
      <alignment vertical="center"/>
    </xf>
    <xf numFmtId="193" fontId="5" fillId="3" borderId="4" xfId="67" applyNumberFormat="1" applyFont="1" applyFill="1" applyBorder="1" applyAlignment="1">
      <alignment horizontal="right" vertical="center" wrapText="1"/>
    </xf>
    <xf numFmtId="49" fontId="5" fillId="3" borderId="4" xfId="196" applyNumberFormat="1" applyFont="1" applyFill="1" applyBorder="1" applyAlignment="1">
      <alignment horizontal="center" vertical="center"/>
    </xf>
    <xf numFmtId="193" fontId="5" fillId="3" borderId="4" xfId="196" applyNumberFormat="1" applyFont="1" applyFill="1" applyBorder="1" applyAlignment="1">
      <alignment horizontal="right" vertical="center"/>
    </xf>
    <xf numFmtId="193" fontId="5" fillId="3" borderId="4" xfId="249" applyNumberFormat="1" applyFont="1" applyFill="1" applyBorder="1" applyAlignment="1">
      <alignment horizontal="right" vertical="center" wrapText="1"/>
    </xf>
    <xf numFmtId="193" fontId="5" fillId="3" borderId="7" xfId="0" applyNumberFormat="1" applyFont="1" applyFill="1" applyBorder="1" applyAlignment="1">
      <alignment horizontal="right" vertical="center"/>
    </xf>
    <xf numFmtId="193" fontId="5" fillId="3" borderId="4" xfId="1" applyNumberFormat="1" applyFont="1" applyFill="1" applyBorder="1" applyAlignment="1">
      <alignment horizontal="right" vertical="center" wrapText="1"/>
    </xf>
    <xf numFmtId="0" fontId="5" fillId="3" borderId="4" xfId="196" applyFont="1" applyFill="1" applyBorder="1" applyAlignment="1">
      <alignment vertical="center"/>
    </xf>
    <xf numFmtId="193" fontId="16" fillId="3" borderId="0" xfId="0" applyNumberFormat="1" applyFont="1" applyFill="1" applyAlignment="1">
      <alignment vertical="center"/>
    </xf>
    <xf numFmtId="193" fontId="13" fillId="3" borderId="0" xfId="0" applyNumberFormat="1" applyFont="1" applyFill="1" applyAlignment="1">
      <alignment vertical="center"/>
    </xf>
    <xf numFmtId="193" fontId="13" fillId="3" borderId="0" xfId="67" applyNumberFormat="1" applyFont="1" applyFill="1" applyAlignment="1">
      <alignment vertical="center"/>
    </xf>
    <xf numFmtId="193" fontId="16" fillId="3" borderId="0" xfId="0" applyNumberFormat="1" applyFont="1" applyFill="1" applyAlignment="1">
      <alignment horizontal="center" vertical="center" wrapText="1"/>
    </xf>
    <xf numFmtId="176" fontId="5" fillId="3" borderId="2" xfId="0" applyNumberFormat="1" applyFont="1" applyFill="1" applyBorder="1" applyAlignment="1">
      <alignment horizontal="right" vertical="center" shrinkToFit="1"/>
    </xf>
    <xf numFmtId="193" fontId="7" fillId="3" borderId="4" xfId="67" applyNumberFormat="1" applyFont="1" applyFill="1" applyBorder="1" applyAlignment="1">
      <alignment horizontal="center" vertical="center" wrapText="1"/>
    </xf>
    <xf numFmtId="193" fontId="5" fillId="3" borderId="5" xfId="67" applyNumberFormat="1" applyFont="1" applyFill="1" applyBorder="1" applyAlignment="1">
      <alignment horizontal="right" vertical="center" wrapText="1"/>
    </xf>
    <xf numFmtId="193" fontId="5" fillId="3" borderId="0" xfId="67" applyNumberFormat="1" applyFont="1" applyFill="1" applyAlignment="1">
      <alignment vertical="center"/>
    </xf>
    <xf numFmtId="197" fontId="5" fillId="3" borderId="2" xfId="67" applyNumberFormat="1" applyFont="1" applyFill="1" applyBorder="1" applyAlignment="1">
      <alignment horizontal="center" vertical="center" wrapText="1"/>
    </xf>
    <xf numFmtId="0" fontId="5" fillId="3" borderId="0" xfId="153" applyFont="1" applyFill="1" applyAlignment="1">
      <alignment vertical="center"/>
    </xf>
    <xf numFmtId="0" fontId="5" fillId="3" borderId="0" xfId="153" applyFont="1" applyFill="1" applyAlignment="1" applyProtection="1">
      <alignment vertical="center"/>
      <protection locked="0"/>
    </xf>
    <xf numFmtId="0" fontId="5" fillId="3" borderId="0" xfId="153" applyFont="1" applyFill="1"/>
    <xf numFmtId="0" fontId="5" fillId="3" borderId="0" xfId="153" applyFont="1" applyFill="1" applyAlignment="1">
      <alignment wrapText="1"/>
    </xf>
    <xf numFmtId="0" fontId="4" fillId="3" borderId="0" xfId="153" applyFont="1" applyFill="1" applyAlignment="1">
      <alignment horizontal="center" vertical="center" wrapText="1"/>
    </xf>
    <xf numFmtId="196" fontId="5" fillId="3" borderId="0" xfId="153" applyNumberFormat="1" applyFont="1" applyFill="1" applyAlignment="1">
      <alignment horizontal="center" vertical="center"/>
    </xf>
    <xf numFmtId="196" fontId="5" fillId="3" borderId="0" xfId="153" applyNumberFormat="1" applyFont="1" applyFill="1" applyAlignment="1">
      <alignment horizontal="center" vertical="center" wrapText="1"/>
    </xf>
    <xf numFmtId="196" fontId="5" fillId="3" borderId="0" xfId="153" applyNumberFormat="1" applyFont="1" applyFill="1" applyAlignment="1">
      <alignment vertical="center"/>
    </xf>
    <xf numFmtId="0" fontId="5" fillId="3" borderId="0" xfId="153" applyFont="1" applyFill="1" applyAlignment="1">
      <alignment vertical="center" wrapText="1"/>
    </xf>
    <xf numFmtId="193" fontId="5" fillId="3" borderId="0" xfId="153" applyNumberFormat="1" applyFont="1" applyFill="1" applyAlignment="1">
      <alignment vertical="center" wrapText="1"/>
    </xf>
    <xf numFmtId="193" fontId="5" fillId="3" borderId="0" xfId="153" applyNumberFormat="1" applyFont="1" applyFill="1" applyAlignment="1">
      <alignment vertical="center"/>
    </xf>
    <xf numFmtId="0" fontId="5" fillId="3" borderId="4" xfId="80" applyFont="1" applyFill="1" applyBorder="1" applyAlignment="1" applyProtection="1">
      <alignment horizontal="center" vertical="center" wrapText="1"/>
    </xf>
    <xf numFmtId="0" fontId="5" fillId="3" borderId="4" xfId="153" applyFont="1" applyFill="1" applyBorder="1" applyAlignment="1">
      <alignment horizontal="center" vertical="center" wrapText="1"/>
    </xf>
    <xf numFmtId="0" fontId="9" fillId="3" borderId="4" xfId="153" applyFont="1" applyFill="1" applyBorder="1" applyAlignment="1">
      <alignment horizontal="center" vertical="center" wrapText="1"/>
    </xf>
    <xf numFmtId="0" fontId="9" fillId="3" borderId="2" xfId="153" applyFont="1" applyFill="1" applyBorder="1" applyAlignment="1">
      <alignment horizontal="center" vertical="center" wrapText="1"/>
    </xf>
    <xf numFmtId="0" fontId="0" fillId="3" borderId="5" xfId="0" applyFill="1" applyBorder="1"/>
    <xf numFmtId="0" fontId="0" fillId="3" borderId="10" xfId="0" applyFill="1" applyBorder="1"/>
    <xf numFmtId="49" fontId="7" fillId="3" borderId="4" xfId="153" applyNumberFormat="1" applyFont="1" applyFill="1" applyBorder="1" applyAlignment="1" applyProtection="1">
      <alignment horizontal="left" vertical="center" wrapText="1"/>
      <protection locked="0"/>
    </xf>
    <xf numFmtId="0" fontId="7" fillId="3" borderId="4" xfId="153" applyFont="1" applyFill="1" applyBorder="1" applyAlignment="1" applyProtection="1">
      <alignment horizontal="center" vertical="center" wrapText="1"/>
      <protection locked="0"/>
    </xf>
    <xf numFmtId="49" fontId="7" fillId="3" borderId="4" xfId="153" applyNumberFormat="1" applyFont="1" applyFill="1" applyBorder="1" applyAlignment="1">
      <alignment horizontal="left" vertical="center" wrapText="1"/>
    </xf>
    <xf numFmtId="193" fontId="7" fillId="3" borderId="4" xfId="1" applyNumberFormat="1" applyFont="1" applyFill="1" applyBorder="1" applyAlignment="1">
      <alignment horizontal="center" vertical="center" wrapText="1"/>
    </xf>
    <xf numFmtId="0" fontId="7" fillId="3" borderId="4" xfId="153" applyFont="1" applyFill="1" applyBorder="1" applyAlignment="1">
      <alignment horizontal="center" vertical="center" wrapText="1"/>
    </xf>
    <xf numFmtId="0" fontId="0" fillId="3" borderId="7" xfId="0" applyFill="1" applyBorder="1"/>
    <xf numFmtId="193" fontId="7" fillId="3" borderId="4" xfId="153" applyNumberFormat="1" applyFont="1" applyFill="1" applyBorder="1" applyAlignment="1">
      <alignment horizontal="center" vertical="center" wrapText="1"/>
    </xf>
    <xf numFmtId="0" fontId="12" fillId="3" borderId="5" xfId="153" applyFont="1" applyFill="1" applyBorder="1" applyAlignment="1">
      <alignment horizontal="center" vertical="center"/>
    </xf>
    <xf numFmtId="0" fontId="0" fillId="3" borderId="6" xfId="0" applyFill="1" applyBorder="1"/>
    <xf numFmtId="0" fontId="7" fillId="3" borderId="5" xfId="153" applyFont="1" applyFill="1" applyBorder="1" applyAlignment="1">
      <alignment horizontal="center" vertical="center" wrapText="1"/>
    </xf>
    <xf numFmtId="0" fontId="7" fillId="3" borderId="5" xfId="153" applyFont="1" applyFill="1" applyBorder="1" applyAlignment="1">
      <alignment vertical="center" wrapText="1"/>
    </xf>
    <xf numFmtId="0" fontId="7" fillId="3" borderId="5" xfId="153" applyFont="1" applyFill="1" applyBorder="1" applyAlignment="1">
      <alignment vertical="center"/>
    </xf>
    <xf numFmtId="193" fontId="7" fillId="3" borderId="5" xfId="153" applyNumberFormat="1" applyFont="1" applyFill="1" applyBorder="1" applyAlignment="1">
      <alignment vertical="center"/>
    </xf>
    <xf numFmtId="196" fontId="7" fillId="3" borderId="5" xfId="153" applyNumberFormat="1" applyFont="1" applyFill="1" applyBorder="1" applyAlignment="1">
      <alignment vertical="center"/>
    </xf>
    <xf numFmtId="0" fontId="12" fillId="3" borderId="0" xfId="0" applyFont="1" applyFill="1" applyAlignment="1" applyProtection="1">
      <alignment horizontal="center" vertical="center" wrapText="1"/>
      <protection locked="0"/>
    </xf>
    <xf numFmtId="0" fontId="5" fillId="3" borderId="0" xfId="153" applyFont="1" applyFill="1" applyAlignment="1">
      <alignment horizontal="center" vertical="center"/>
    </xf>
    <xf numFmtId="0" fontId="5" fillId="3" borderId="0" xfId="153" applyFont="1" applyFill="1" applyAlignment="1">
      <alignment horizontal="right" vertical="center"/>
    </xf>
    <xf numFmtId="0" fontId="0" fillId="3" borderId="9" xfId="0" applyFill="1" applyBorder="1"/>
    <xf numFmtId="0" fontId="5" fillId="3" borderId="2" xfId="153" applyFont="1" applyFill="1" applyBorder="1" applyAlignment="1">
      <alignment horizontal="center" vertical="center" wrapText="1"/>
    </xf>
    <xf numFmtId="197" fontId="5" fillId="3" borderId="2" xfId="153" applyNumberFormat="1" applyFont="1" applyFill="1" applyBorder="1" applyAlignment="1">
      <alignment horizontal="center" vertical="center" wrapText="1"/>
    </xf>
    <xf numFmtId="193" fontId="7" fillId="3" borderId="4" xfId="245" applyNumberFormat="1" applyFont="1" applyFill="1" applyBorder="1" applyAlignment="1" applyProtection="1">
      <alignment horizontal="center" vertical="center" wrapText="1"/>
      <protection locked="0"/>
    </xf>
    <xf numFmtId="195" fontId="7" fillId="3" borderId="4" xfId="153" applyNumberFormat="1" applyFont="1" applyFill="1" applyBorder="1" applyAlignment="1">
      <alignment horizontal="center" vertical="center" wrapText="1"/>
    </xf>
    <xf numFmtId="0" fontId="9" fillId="3" borderId="4" xfId="153" applyFont="1" applyFill="1" applyBorder="1" applyAlignment="1">
      <alignment horizontal="center" vertical="center"/>
    </xf>
    <xf numFmtId="0" fontId="9" fillId="3" borderId="2" xfId="153" applyFont="1" applyFill="1" applyBorder="1" applyAlignment="1">
      <alignment horizontal="center" vertical="center"/>
    </xf>
    <xf numFmtId="197" fontId="9" fillId="3" borderId="2" xfId="153" applyNumberFormat="1" applyFont="1" applyFill="1" applyBorder="1" applyAlignment="1">
      <alignment horizontal="center" vertical="center" wrapText="1"/>
    </xf>
    <xf numFmtId="193" fontId="7" fillId="3" borderId="4" xfId="153" applyNumberFormat="1" applyFont="1" applyFill="1" applyBorder="1" applyAlignment="1" applyProtection="1">
      <alignment horizontal="center" vertical="center" wrapText="1"/>
      <protection locked="0"/>
    </xf>
    <xf numFmtId="193" fontId="7" fillId="3" borderId="4" xfId="0" applyNumberFormat="1" applyFont="1" applyFill="1" applyBorder="1" applyAlignment="1" applyProtection="1">
      <alignment horizontal="center" vertical="center" wrapText="1"/>
      <protection locked="0"/>
    </xf>
    <xf numFmtId="193" fontId="7" fillId="3" borderId="4" xfId="245" applyNumberFormat="1" applyFont="1" applyFill="1" applyBorder="1" applyAlignment="1" applyProtection="1">
      <alignment horizontal="right" vertical="center" wrapText="1"/>
      <protection locked="0"/>
    </xf>
    <xf numFmtId="193" fontId="7" fillId="3" borderId="4" xfId="153" applyNumberFormat="1" applyFont="1" applyFill="1" applyBorder="1" applyAlignment="1">
      <alignment horizontal="right" vertical="center" wrapText="1"/>
    </xf>
    <xf numFmtId="193" fontId="7" fillId="3" borderId="4" xfId="271" applyNumberFormat="1" applyFont="1" applyFill="1" applyBorder="1" applyAlignment="1">
      <alignment horizontal="right" vertical="center" wrapText="1"/>
    </xf>
    <xf numFmtId="193" fontId="7" fillId="3" borderId="5" xfId="271" applyNumberFormat="1" applyFont="1" applyFill="1" applyBorder="1" applyAlignment="1">
      <alignment horizontal="right" vertical="center"/>
    </xf>
    <xf numFmtId="176" fontId="7" fillId="3" borderId="0" xfId="271" applyFont="1" applyFill="1" applyAlignment="1">
      <alignment horizontal="right" vertical="center"/>
    </xf>
    <xf numFmtId="176" fontId="5" fillId="3" borderId="0" xfId="153" applyNumberFormat="1" applyFont="1" applyFill="1"/>
    <xf numFmtId="176" fontId="5" fillId="3" borderId="0" xfId="245" applyFont="1" applyFill="1" applyAlignment="1"/>
    <xf numFmtId="0" fontId="5" fillId="3" borderId="4" xfId="153" applyFont="1" applyFill="1" applyBorder="1" applyAlignment="1">
      <alignment horizontal="center" vertical="center"/>
    </xf>
    <xf numFmtId="0" fontId="9" fillId="3" borderId="0" xfId="153" applyFont="1" applyFill="1"/>
    <xf numFmtId="0" fontId="5" fillId="3" borderId="0" xfId="153" applyFont="1" applyFill="1" applyAlignment="1" applyProtection="1">
      <alignment vertical="center" wrapText="1"/>
      <protection locked="0"/>
    </xf>
    <xf numFmtId="14" fontId="5" fillId="3" borderId="0" xfId="153" applyNumberFormat="1" applyFont="1" applyFill="1"/>
    <xf numFmtId="14" fontId="5" fillId="3" borderId="0" xfId="153" applyNumberFormat="1" applyFont="1" applyFill="1" applyAlignment="1">
      <alignment horizontal="center" vertical="center"/>
    </xf>
    <xf numFmtId="14" fontId="5" fillId="3" borderId="0" xfId="153" applyNumberFormat="1" applyFont="1" applyFill="1" applyAlignment="1">
      <alignment vertical="center"/>
    </xf>
    <xf numFmtId="0" fontId="5" fillId="3" borderId="4" xfId="76" applyFont="1" applyFill="1" applyBorder="1" applyAlignment="1" applyProtection="1">
      <alignment horizontal="center" vertical="center" wrapText="1"/>
    </xf>
    <xf numFmtId="14" fontId="5" fillId="3" borderId="4" xfId="153" applyNumberFormat="1" applyFont="1" applyFill="1" applyBorder="1" applyAlignment="1">
      <alignment horizontal="center" vertical="center" wrapText="1"/>
    </xf>
    <xf numFmtId="194" fontId="7" fillId="3" borderId="4" xfId="153" applyNumberFormat="1" applyFont="1" applyFill="1" applyBorder="1" applyAlignment="1">
      <alignment horizontal="center" vertical="center" wrapText="1"/>
    </xf>
    <xf numFmtId="0" fontId="7" fillId="3" borderId="5" xfId="153" applyFont="1" applyFill="1" applyBorder="1" applyAlignment="1">
      <alignment horizontal="center" vertical="center"/>
    </xf>
    <xf numFmtId="14" fontId="7" fillId="3" borderId="5" xfId="153" applyNumberFormat="1" applyFont="1" applyFill="1" applyBorder="1" applyAlignment="1">
      <alignment vertical="center"/>
    </xf>
    <xf numFmtId="193" fontId="7" fillId="3" borderId="5" xfId="153" applyNumberFormat="1" applyFont="1" applyFill="1" applyBorder="1" applyAlignment="1">
      <alignment horizontal="right" vertical="center"/>
    </xf>
    <xf numFmtId="193" fontId="5" fillId="3" borderId="0" xfId="153" applyNumberFormat="1" applyFont="1" applyFill="1"/>
    <xf numFmtId="176" fontId="5" fillId="3" borderId="0" xfId="271" applyFont="1" applyFill="1"/>
    <xf numFmtId="0" fontId="5" fillId="3" borderId="0" xfId="153" applyFont="1" applyFill="1" applyAlignment="1" applyProtection="1">
      <alignment horizontal="center" vertical="center" wrapText="1"/>
      <protection locked="0"/>
    </xf>
    <xf numFmtId="176" fontId="5" fillId="3" borderId="0" xfId="271" applyFont="1" applyFill="1" applyAlignment="1">
      <alignment horizontal="center" vertical="center"/>
    </xf>
    <xf numFmtId="196" fontId="7" fillId="3" borderId="4" xfId="0" applyNumberFormat="1" applyFont="1" applyFill="1" applyBorder="1" applyAlignment="1">
      <alignment horizontal="center" vertical="center" wrapText="1"/>
    </xf>
    <xf numFmtId="0" fontId="0" fillId="3" borderId="1" xfId="0" applyFill="1" applyBorder="1"/>
    <xf numFmtId="196" fontId="5" fillId="3" borderId="6" xfId="0" applyNumberFormat="1" applyFont="1" applyFill="1" applyBorder="1" applyAlignment="1">
      <alignment horizontal="center" vertical="center"/>
    </xf>
    <xf numFmtId="197" fontId="7" fillId="3" borderId="4" xfId="0" applyNumberFormat="1" applyFont="1" applyFill="1" applyBorder="1" applyAlignment="1">
      <alignment horizontal="right" vertical="center" wrapText="1"/>
    </xf>
    <xf numFmtId="10" fontId="7" fillId="3" borderId="4" xfId="67" applyNumberFormat="1" applyFont="1" applyFill="1" applyBorder="1" applyAlignment="1">
      <alignment horizontal="right" vertical="center" wrapText="1"/>
    </xf>
    <xf numFmtId="197" fontId="5" fillId="3" borderId="4" xfId="0" applyNumberFormat="1" applyFont="1" applyFill="1" applyBorder="1" applyAlignment="1">
      <alignment horizontal="center" vertical="center"/>
    </xf>
    <xf numFmtId="194" fontId="7" fillId="3" borderId="4" xfId="67" applyNumberFormat="1" applyFont="1" applyFill="1" applyBorder="1" applyAlignment="1">
      <alignment horizontal="center" vertical="center" wrapText="1"/>
    </xf>
    <xf numFmtId="195" fontId="7" fillId="3" borderId="4" xfId="67" applyNumberFormat="1" applyFont="1" applyFill="1" applyBorder="1" applyAlignment="1">
      <alignment horizontal="center" vertical="center" wrapText="1"/>
    </xf>
    <xf numFmtId="14" fontId="5" fillId="3" borderId="5" xfId="67" applyNumberFormat="1" applyFont="1" applyFill="1" applyBorder="1" applyAlignment="1">
      <alignment horizontal="right" vertical="center" wrapText="1"/>
    </xf>
    <xf numFmtId="14" fontId="5" fillId="3" borderId="0" xfId="67" applyNumberFormat="1" applyFont="1" applyFill="1" applyAlignment="1">
      <alignment vertical="center"/>
    </xf>
    <xf numFmtId="193" fontId="30" fillId="0" borderId="7" xfId="0" applyNumberFormat="1" applyFont="1" applyFill="1" applyBorder="1" applyAlignment="1">
      <alignment horizontal="right" vertical="center"/>
    </xf>
    <xf numFmtId="193" fontId="5" fillId="0" borderId="4" xfId="0" applyNumberFormat="1" applyFont="1" applyBorder="1" applyAlignment="1" applyProtection="1">
      <alignment vertical="center"/>
      <protection locked="0"/>
    </xf>
    <xf numFmtId="193" fontId="5" fillId="0" borderId="4" xfId="67" applyNumberFormat="1" applyFont="1" applyBorder="1" applyAlignment="1">
      <alignment horizontal="right" vertical="center" wrapText="1"/>
    </xf>
    <xf numFmtId="193" fontId="5" fillId="5" borderId="0" xfId="0" applyNumberFormat="1" applyFont="1" applyFill="1" applyAlignment="1">
      <alignment vertical="center"/>
    </xf>
    <xf numFmtId="193" fontId="5" fillId="0" borderId="4" xfId="1" applyNumberFormat="1" applyFont="1" applyBorder="1">
      <alignment vertical="center"/>
    </xf>
    <xf numFmtId="193" fontId="5" fillId="3" borderId="5" xfId="0" applyNumberFormat="1" applyFont="1" applyFill="1" applyBorder="1" applyAlignment="1">
      <alignment horizontal="left" vertical="center" indent="3"/>
    </xf>
    <xf numFmtId="14" fontId="5" fillId="3" borderId="5" xfId="0" applyNumberFormat="1" applyFont="1" applyFill="1" applyBorder="1" applyAlignment="1">
      <alignment vertical="center"/>
    </xf>
    <xf numFmtId="0" fontId="9" fillId="3" borderId="4" xfId="0" applyFont="1" applyFill="1" applyBorder="1" applyAlignment="1">
      <alignment horizontal="center" vertical="center"/>
    </xf>
    <xf numFmtId="193" fontId="7" fillId="3" borderId="4" xfId="1" applyNumberFormat="1" applyFont="1" applyFill="1" applyBorder="1" applyAlignment="1">
      <alignment horizontal="right" vertical="center" wrapText="1"/>
    </xf>
    <xf numFmtId="0" fontId="5" fillId="3" borderId="4" xfId="0" applyFont="1" applyFill="1" applyBorder="1"/>
    <xf numFmtId="10" fontId="5" fillId="3" borderId="4" xfId="0" applyNumberFormat="1" applyFont="1" applyFill="1" applyBorder="1" applyAlignment="1">
      <alignment vertical="center"/>
    </xf>
    <xf numFmtId="193" fontId="5" fillId="3" borderId="8" xfId="0" applyNumberFormat="1" applyFont="1" applyFill="1" applyBorder="1" applyAlignment="1">
      <alignment horizontal="left" vertical="center" indent="3"/>
    </xf>
    <xf numFmtId="193" fontId="5" fillId="3" borderId="7" xfId="0" applyNumberFormat="1" applyFont="1" applyFill="1" applyBorder="1" applyAlignment="1">
      <alignment horizontal="left" vertical="center" indent="3"/>
    </xf>
    <xf numFmtId="193" fontId="5" fillId="0" borderId="0" xfId="1" applyNumberFormat="1" applyFont="1">
      <alignment vertical="center"/>
    </xf>
    <xf numFmtId="176" fontId="9" fillId="3" borderId="4" xfId="1" applyFont="1" applyFill="1" applyBorder="1" applyAlignment="1">
      <alignment horizontal="center" vertical="center"/>
    </xf>
    <xf numFmtId="0" fontId="9" fillId="3" borderId="4" xfId="0" applyFont="1" applyFill="1" applyBorder="1" applyAlignment="1">
      <alignment horizontal="center" vertical="center" wrapText="1"/>
    </xf>
    <xf numFmtId="0" fontId="13" fillId="3" borderId="4" xfId="0" applyFont="1" applyFill="1" applyBorder="1" applyAlignment="1">
      <alignment horizontal="center" vertical="center"/>
    </xf>
    <xf numFmtId="176" fontId="13" fillId="3" borderId="4" xfId="1" applyFont="1" applyFill="1" applyBorder="1" applyAlignment="1">
      <alignment horizontal="center" vertical="center"/>
    </xf>
    <xf numFmtId="0" fontId="13" fillId="3" borderId="4" xfId="0" applyFont="1" applyFill="1" applyBorder="1" applyAlignment="1">
      <alignment horizontal="center" vertical="center" wrapText="1"/>
    </xf>
    <xf numFmtId="10" fontId="7" fillId="3" borderId="4" xfId="272" applyNumberFormat="1" applyFont="1" applyFill="1" applyBorder="1" applyAlignment="1">
      <alignment horizontal="right" vertical="center" wrapText="1"/>
    </xf>
    <xf numFmtId="193" fontId="9" fillId="3" borderId="4" xfId="0" applyNumberFormat="1" applyFont="1" applyFill="1" applyBorder="1" applyAlignment="1">
      <alignment horizontal="left" vertical="center" indent="3"/>
    </xf>
    <xf numFmtId="193" fontId="5" fillId="3" borderId="4" xfId="0" applyNumberFormat="1" applyFont="1" applyFill="1" applyBorder="1"/>
    <xf numFmtId="193" fontId="5" fillId="3" borderId="4" xfId="267" applyNumberFormat="1" applyFont="1" applyFill="1" applyBorder="1" applyAlignment="1">
      <alignment horizontal="right" vertical="center"/>
    </xf>
    <xf numFmtId="14" fontId="9" fillId="3" borderId="2" xfId="0" applyNumberFormat="1" applyFont="1" applyFill="1" applyBorder="1" applyAlignment="1">
      <alignment horizontal="center" vertical="center"/>
    </xf>
    <xf numFmtId="193" fontId="7" fillId="3" borderId="8" xfId="0" applyNumberFormat="1" applyFont="1" applyFill="1" applyBorder="1" applyAlignment="1">
      <alignment horizontal="right" vertical="center" wrapText="1"/>
    </xf>
    <xf numFmtId="49" fontId="7" fillId="3" borderId="7" xfId="0" applyNumberFormat="1" applyFont="1" applyFill="1" applyBorder="1" applyAlignment="1">
      <alignment horizontal="left" vertical="center" wrapText="1"/>
    </xf>
    <xf numFmtId="10" fontId="5" fillId="3" borderId="0" xfId="0" applyNumberFormat="1" applyFont="1" applyFill="1" applyAlignment="1">
      <alignment vertical="center"/>
    </xf>
    <xf numFmtId="10" fontId="5" fillId="3" borderId="0" xfId="0" applyNumberFormat="1" applyFont="1" applyFill="1" applyAlignment="1">
      <alignment horizontal="center" vertical="center"/>
    </xf>
    <xf numFmtId="193" fontId="5" fillId="0" borderId="1" xfId="0" applyNumberFormat="1" applyFont="1" applyBorder="1" applyAlignment="1">
      <alignment horizontal="right" vertical="center"/>
    </xf>
    <xf numFmtId="0" fontId="31" fillId="0" borderId="0" xfId="0" applyFont="1" applyAlignment="1" applyProtection="1">
      <alignment vertical="center"/>
      <protection locked="0" hidden="1"/>
    </xf>
    <xf numFmtId="193" fontId="5" fillId="0" borderId="0" xfId="0" applyNumberFormat="1" applyFont="1" applyAlignment="1">
      <alignment horizontal="left" vertical="center"/>
    </xf>
    <xf numFmtId="193" fontId="7" fillId="0" borderId="0" xfId="0" applyNumberFormat="1" applyFont="1" applyAlignment="1">
      <alignment horizontal="right" vertical="center"/>
    </xf>
    <xf numFmtId="193" fontId="7" fillId="0" borderId="4" xfId="0" applyNumberFormat="1" applyFont="1" applyBorder="1" applyAlignment="1">
      <alignment horizontal="center" vertical="center"/>
    </xf>
    <xf numFmtId="193" fontId="7" fillId="0" borderId="7" xfId="0" applyNumberFormat="1" applyFont="1" applyBorder="1" applyAlignment="1">
      <alignment horizontal="center" vertical="center"/>
    </xf>
    <xf numFmtId="193" fontId="9" fillId="0" borderId="4" xfId="0" applyNumberFormat="1" applyFont="1" applyBorder="1" applyAlignment="1">
      <alignment horizontal="left" vertical="center"/>
    </xf>
    <xf numFmtId="202" fontId="8" fillId="0" borderId="0" xfId="0" applyNumberFormat="1" applyFont="1" applyAlignment="1" applyProtection="1">
      <alignment horizontal="left"/>
      <protection locked="0"/>
    </xf>
    <xf numFmtId="202" fontId="26" fillId="0" borderId="0" xfId="0" applyNumberFormat="1" applyFont="1" applyAlignment="1" applyProtection="1">
      <alignment horizontal="left"/>
      <protection locked="0"/>
    </xf>
    <xf numFmtId="202" fontId="8" fillId="0" borderId="0" xfId="0" applyNumberFormat="1" applyFont="1" applyAlignment="1" applyProtection="1">
      <alignment horizontal="center"/>
      <protection locked="0"/>
    </xf>
    <xf numFmtId="202" fontId="5" fillId="0" borderId="0" xfId="0" applyNumberFormat="1" applyFont="1" applyAlignment="1" applyProtection="1">
      <alignment horizontal="center"/>
      <protection locked="0"/>
    </xf>
    <xf numFmtId="0" fontId="5" fillId="0" borderId="0" xfId="157" applyFont="1" applyAlignment="1" applyProtection="1">
      <alignment vertical="center"/>
      <protection locked="0"/>
    </xf>
    <xf numFmtId="202" fontId="5" fillId="0" borderId="0" xfId="0" applyNumberFormat="1" applyFont="1" applyAlignment="1" applyProtection="1">
      <alignment horizontal="left"/>
      <protection locked="0"/>
    </xf>
    <xf numFmtId="203" fontId="5" fillId="0" borderId="0" xfId="0" applyNumberFormat="1" applyFont="1" applyAlignment="1" applyProtection="1">
      <alignment horizontal="left"/>
      <protection locked="0"/>
    </xf>
    <xf numFmtId="202" fontId="5" fillId="0" borderId="0" xfId="0" applyNumberFormat="1" applyFont="1" applyAlignment="1" applyProtection="1">
      <alignment horizontal="right"/>
      <protection locked="0"/>
    </xf>
    <xf numFmtId="202" fontId="32" fillId="0" borderId="0" xfId="0" applyNumberFormat="1" applyFont="1" applyAlignment="1" applyProtection="1">
      <alignment horizontal="left"/>
      <protection locked="0"/>
    </xf>
    <xf numFmtId="202" fontId="26"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202" fontId="5" fillId="0" borderId="1" xfId="0" applyNumberFormat="1" applyFont="1" applyBorder="1" applyAlignment="1" applyProtection="1">
      <alignment horizontal="left"/>
      <protection locked="0"/>
    </xf>
    <xf numFmtId="0" fontId="5" fillId="0" borderId="1" xfId="0" applyFont="1" applyBorder="1"/>
    <xf numFmtId="196" fontId="5" fillId="0" borderId="4" xfId="3" applyNumberFormat="1" applyFont="1" applyBorder="1" applyAlignment="1">
      <alignment horizontal="center" vertical="center"/>
    </xf>
    <xf numFmtId="196" fontId="5" fillId="0" borderId="4" xfId="3" applyNumberFormat="1" applyFont="1" applyBorder="1" applyAlignment="1">
      <alignment horizontal="center" vertical="center" wrapText="1"/>
    </xf>
    <xf numFmtId="204" fontId="8" fillId="0" borderId="4" xfId="3" applyNumberFormat="1" applyFont="1" applyBorder="1" applyAlignment="1">
      <alignment vertical="center" wrapText="1"/>
    </xf>
    <xf numFmtId="205" fontId="8" fillId="0" borderId="4" xfId="3" applyNumberFormat="1" applyFont="1" applyBorder="1" applyAlignment="1">
      <alignment horizontal="center" vertical="center"/>
    </xf>
    <xf numFmtId="193" fontId="5" fillId="0" borderId="4" xfId="3" applyNumberFormat="1" applyFont="1" applyBorder="1" applyAlignment="1">
      <alignment vertical="center"/>
    </xf>
    <xf numFmtId="193" fontId="7" fillId="0" borderId="4" xfId="0" applyNumberFormat="1" applyFont="1" applyBorder="1" applyAlignment="1">
      <alignment horizontal="left" vertical="center" indent="1"/>
    </xf>
    <xf numFmtId="193" fontId="8" fillId="0" borderId="4" xfId="3" applyNumberFormat="1" applyFont="1" applyBorder="1" applyAlignment="1">
      <alignment horizontal="center" vertical="center"/>
    </xf>
    <xf numFmtId="204" fontId="8" fillId="0" borderId="4" xfId="3" applyNumberFormat="1" applyFont="1" applyBorder="1" applyAlignment="1">
      <alignment horizontal="center" vertical="center" wrapText="1"/>
    </xf>
    <xf numFmtId="193" fontId="5" fillId="0" borderId="4" xfId="0" applyNumberFormat="1" applyFont="1" applyBorder="1" applyAlignment="1" applyProtection="1">
      <alignment horizontal="left"/>
      <protection locked="0"/>
    </xf>
    <xf numFmtId="204" fontId="8" fillId="0" borderId="4" xfId="3" applyNumberFormat="1" applyFont="1" applyBorder="1" applyAlignment="1">
      <alignment vertical="top" wrapText="1"/>
    </xf>
    <xf numFmtId="204" fontId="5" fillId="0" borderId="4" xfId="3" applyNumberFormat="1" applyFont="1" applyBorder="1" applyAlignment="1">
      <alignment vertical="top" wrapText="1"/>
    </xf>
    <xf numFmtId="202" fontId="5" fillId="0" borderId="4" xfId="0" applyNumberFormat="1" applyFont="1" applyBorder="1" applyAlignment="1" applyProtection="1">
      <alignment horizontal="left" vertical="top"/>
      <protection locked="0"/>
    </xf>
    <xf numFmtId="202" fontId="5" fillId="0" borderId="4" xfId="0" applyNumberFormat="1" applyFont="1" applyBorder="1" applyAlignment="1" applyProtection="1">
      <alignment horizontal="left"/>
      <protection locked="0"/>
    </xf>
    <xf numFmtId="204" fontId="5" fillId="0" borderId="4" xfId="3" applyNumberFormat="1" applyFont="1" applyBorder="1" applyAlignment="1">
      <alignment vertical="center" wrapText="1"/>
    </xf>
    <xf numFmtId="204" fontId="8" fillId="0" borderId="4" xfId="3" applyNumberFormat="1" applyFont="1" applyBorder="1" applyAlignment="1">
      <alignment horizontal="center" vertical="top" wrapText="1"/>
    </xf>
    <xf numFmtId="0" fontId="5" fillId="0" borderId="0" xfId="157" applyFont="1" applyAlignment="1">
      <alignment vertical="center"/>
    </xf>
    <xf numFmtId="0" fontId="0" fillId="0" borderId="0" xfId="171" applyAlignment="1">
      <alignment vertical="center"/>
    </xf>
    <xf numFmtId="0" fontId="5" fillId="0" borderId="0" xfId="171" applyFont="1" applyAlignment="1">
      <alignment vertical="center"/>
    </xf>
    <xf numFmtId="0" fontId="33" fillId="0" borderId="0" xfId="171" applyFont="1" applyAlignment="1">
      <alignment vertical="center"/>
    </xf>
    <xf numFmtId="0" fontId="34" fillId="0" borderId="0" xfId="171" applyFont="1" applyAlignment="1">
      <alignment vertical="center"/>
    </xf>
    <xf numFmtId="0" fontId="35" fillId="0" borderId="1" xfId="171" applyFont="1" applyBorder="1" applyAlignment="1">
      <alignment horizontal="left" vertical="center"/>
    </xf>
    <xf numFmtId="193" fontId="9" fillId="0" borderId="4" xfId="92" applyNumberFormat="1" applyFont="1" applyBorder="1" applyAlignment="1">
      <alignment horizontal="center" vertical="center"/>
    </xf>
    <xf numFmtId="193" fontId="5" fillId="0" borderId="0" xfId="92" applyNumberFormat="1" applyFont="1" applyAlignment="1">
      <alignment vertical="center"/>
    </xf>
    <xf numFmtId="193" fontId="5" fillId="0" borderId="4" xfId="92" applyNumberFormat="1" applyFont="1" applyBorder="1" applyAlignment="1">
      <alignment horizontal="left" vertical="center"/>
    </xf>
    <xf numFmtId="193" fontId="9" fillId="0" borderId="4" xfId="92" applyNumberFormat="1" applyFont="1" applyBorder="1" applyAlignment="1">
      <alignment horizontal="left" vertical="center"/>
    </xf>
    <xf numFmtId="206" fontId="36" fillId="0" borderId="4" xfId="171" applyNumberFormat="1" applyFont="1" applyBorder="1" applyAlignment="1">
      <alignment horizontal="left" vertical="center"/>
    </xf>
    <xf numFmtId="206" fontId="36" fillId="0" borderId="0" xfId="171" applyNumberFormat="1" applyFont="1" applyAlignment="1">
      <alignment vertical="center"/>
    </xf>
    <xf numFmtId="193" fontId="13" fillId="0" borderId="4" xfId="199" applyNumberFormat="1" applyFont="1" applyBorder="1" applyAlignment="1">
      <alignment horizontal="right" vertical="center"/>
    </xf>
    <xf numFmtId="193" fontId="5" fillId="0" borderId="4" xfId="92" applyNumberFormat="1" applyFont="1" applyBorder="1" applyAlignment="1">
      <alignment vertical="center"/>
    </xf>
    <xf numFmtId="193" fontId="5" fillId="0" borderId="0" xfId="92" applyNumberFormat="1" applyFont="1" applyAlignment="1">
      <alignment horizontal="left" vertical="center"/>
    </xf>
    <xf numFmtId="193" fontId="5" fillId="0" borderId="4" xfId="92" applyNumberFormat="1" applyFont="1" applyBorder="1" applyAlignment="1">
      <alignment horizontal="center" vertical="center"/>
    </xf>
    <xf numFmtId="193" fontId="37" fillId="0" borderId="4" xfId="92" applyNumberFormat="1" applyFont="1" applyBorder="1" applyAlignment="1">
      <alignment horizontal="left" vertical="center"/>
    </xf>
    <xf numFmtId="193" fontId="38" fillId="0" borderId="4" xfId="199" applyNumberFormat="1" applyFont="1" applyBorder="1" applyAlignment="1">
      <alignment horizontal="right" vertical="center"/>
    </xf>
    <xf numFmtId="193" fontId="8" fillId="0" borderId="4" xfId="92" applyNumberFormat="1" applyFont="1" applyBorder="1" applyAlignment="1">
      <alignment horizontal="left" vertical="center"/>
    </xf>
    <xf numFmtId="193" fontId="7" fillId="0" borderId="2" xfId="171" applyNumberFormat="1" applyFont="1" applyBorder="1" applyAlignment="1">
      <alignment horizontal="center" vertical="center"/>
    </xf>
    <xf numFmtId="193" fontId="5" fillId="0" borderId="4" xfId="171" applyNumberFormat="1" applyFont="1" applyBorder="1" applyAlignment="1">
      <alignment horizontal="center" vertical="center"/>
    </xf>
    <xf numFmtId="193" fontId="9" fillId="0" borderId="4" xfId="171" applyNumberFormat="1" applyFont="1" applyBorder="1" applyAlignment="1">
      <alignment horizontal="center" vertical="center"/>
    </xf>
    <xf numFmtId="193" fontId="7" fillId="0" borderId="4" xfId="171" applyNumberFormat="1" applyFont="1" applyBorder="1" applyAlignment="1">
      <alignment horizontal="center" vertical="center"/>
    </xf>
    <xf numFmtId="193" fontId="7" fillId="0" borderId="5" xfId="171" applyNumberFormat="1" applyFont="1" applyBorder="1" applyAlignment="1">
      <alignment horizontal="center" vertical="center"/>
    </xf>
    <xf numFmtId="193" fontId="5" fillId="0" borderId="4" xfId="171" applyNumberFormat="1" applyFont="1" applyBorder="1" applyAlignment="1">
      <alignment horizontal="right" vertical="center"/>
    </xf>
    <xf numFmtId="193" fontId="9" fillId="0" borderId="4" xfId="145" applyNumberFormat="1" applyFont="1" applyBorder="1" applyAlignment="1">
      <alignment horizontal="left" vertical="center"/>
    </xf>
    <xf numFmtId="193" fontId="5" fillId="0" borderId="4" xfId="145" applyNumberFormat="1" applyFont="1" applyBorder="1" applyAlignment="1">
      <alignment horizontal="left" vertical="center" indent="2"/>
    </xf>
    <xf numFmtId="193" fontId="8" fillId="0" borderId="4" xfId="92" applyNumberFormat="1" applyFont="1" applyBorder="1" applyAlignment="1">
      <alignment horizontal="center" vertical="center"/>
    </xf>
    <xf numFmtId="193" fontId="8" fillId="0" borderId="4" xfId="171" applyNumberFormat="1" applyFont="1" applyBorder="1" applyAlignment="1">
      <alignment horizontal="right" vertical="center"/>
    </xf>
    <xf numFmtId="0" fontId="0" fillId="0" borderId="4" xfId="171" applyBorder="1" applyAlignment="1">
      <alignment vertical="center"/>
    </xf>
    <xf numFmtId="0" fontId="3" fillId="0" borderId="4" xfId="171" applyFont="1" applyBorder="1" applyAlignment="1">
      <alignment horizontal="center" vertical="center"/>
    </xf>
    <xf numFmtId="0" fontId="5" fillId="0" borderId="4" xfId="171" applyFont="1" applyBorder="1" applyAlignment="1">
      <alignment horizontal="center" vertical="center"/>
    </xf>
    <xf numFmtId="207" fontId="5" fillId="0" borderId="4" xfId="171" applyNumberFormat="1" applyFont="1" applyBorder="1" applyAlignment="1">
      <alignment horizontal="center" vertical="center"/>
    </xf>
    <xf numFmtId="204" fontId="9" fillId="0" borderId="4" xfId="56" applyNumberFormat="1" applyFont="1" applyBorder="1" applyAlignment="1">
      <alignment horizontal="left" vertical="center" wrapText="1"/>
    </xf>
    <xf numFmtId="204" fontId="5" fillId="0" borderId="4" xfId="56" applyNumberFormat="1" applyFont="1" applyBorder="1" applyAlignment="1">
      <alignment horizontal="right" vertical="center"/>
    </xf>
    <xf numFmtId="204" fontId="5" fillId="0" borderId="0" xfId="56" applyNumberFormat="1" applyFont="1" applyAlignment="1">
      <alignment horizontal="left" vertical="center" wrapText="1"/>
    </xf>
    <xf numFmtId="204" fontId="5" fillId="0" borderId="0" xfId="56" applyNumberFormat="1" applyFont="1" applyAlignment="1">
      <alignment horizontal="right" vertical="center"/>
    </xf>
    <xf numFmtId="0" fontId="35" fillId="0" borderId="1" xfId="214" applyFont="1" applyFill="1" applyBorder="1" applyAlignment="1">
      <alignment horizontal="left" vertical="center"/>
    </xf>
    <xf numFmtId="0" fontId="9" fillId="0" borderId="4" xfId="208" applyFont="1" applyBorder="1" applyAlignment="1">
      <alignment horizontal="center" vertical="center"/>
    </xf>
    <xf numFmtId="57" fontId="5" fillId="0" borderId="4" xfId="208" applyNumberFormat="1" applyFont="1" applyBorder="1" applyAlignment="1">
      <alignment horizontal="center" vertical="center"/>
    </xf>
    <xf numFmtId="204" fontId="5" fillId="0" borderId="4" xfId="93" applyNumberFormat="1" applyFont="1" applyBorder="1" applyAlignment="1">
      <alignment horizontal="right" vertical="center"/>
    </xf>
    <xf numFmtId="204" fontId="5" fillId="0" borderId="4" xfId="56" applyNumberFormat="1" applyFont="1" applyBorder="1" applyAlignment="1">
      <alignment horizontal="left" vertical="center" wrapText="1"/>
    </xf>
    <xf numFmtId="193" fontId="7" fillId="0" borderId="7" xfId="171" applyNumberFormat="1" applyFont="1" applyBorder="1" applyAlignment="1">
      <alignment horizontal="center" vertical="center"/>
    </xf>
    <xf numFmtId="193" fontId="12" fillId="0" borderId="4" xfId="171" applyNumberFormat="1" applyFont="1" applyBorder="1" applyAlignment="1">
      <alignment horizontal="center" vertical="center"/>
    </xf>
    <xf numFmtId="193" fontId="5" fillId="0" borderId="4" xfId="171" applyNumberFormat="1" applyFont="1" applyBorder="1" applyAlignment="1">
      <alignment horizontal="left" vertical="center"/>
    </xf>
    <xf numFmtId="193" fontId="8" fillId="0" borderId="4" xfId="171" applyNumberFormat="1" applyFont="1" applyBorder="1" applyAlignment="1">
      <alignment horizontal="center" vertical="center"/>
    </xf>
    <xf numFmtId="204" fontId="8" fillId="0" borderId="4" xfId="56" applyNumberFormat="1" applyFont="1" applyBorder="1" applyAlignment="1">
      <alignment horizontal="right" vertical="center"/>
    </xf>
    <xf numFmtId="193" fontId="9" fillId="0" borderId="8" xfId="171" applyNumberFormat="1" applyFont="1" applyBorder="1" applyAlignment="1">
      <alignment horizontal="center" vertical="center"/>
    </xf>
    <xf numFmtId="0" fontId="35" fillId="0" borderId="4" xfId="171" applyFont="1" applyBorder="1" applyAlignment="1">
      <alignment horizontal="center" vertical="center"/>
    </xf>
    <xf numFmtId="193" fontId="5" fillId="0" borderId="0" xfId="171" applyNumberFormat="1" applyFont="1" applyAlignment="1">
      <alignment horizontal="right" vertical="center"/>
    </xf>
    <xf numFmtId="193" fontId="9" fillId="0" borderId="4" xfId="171" applyNumberFormat="1" applyFont="1" applyBorder="1" applyAlignment="1">
      <alignment horizontal="left" vertical="center"/>
    </xf>
    <xf numFmtId="195" fontId="7" fillId="0" borderId="4" xfId="171" applyNumberFormat="1" applyFont="1" applyBorder="1" applyAlignment="1">
      <alignment horizontal="center" vertical="center" wrapText="1"/>
    </xf>
    <xf numFmtId="0" fontId="7" fillId="0" borderId="4" xfId="171" applyFont="1" applyBorder="1" applyAlignment="1">
      <alignment horizontal="center" vertical="center" wrapText="1"/>
    </xf>
    <xf numFmtId="0" fontId="7" fillId="0" borderId="4" xfId="171" applyFont="1" applyBorder="1" applyAlignment="1">
      <alignment horizontal="right" vertical="center" wrapText="1"/>
    </xf>
    <xf numFmtId="176" fontId="5" fillId="0" borderId="4" xfId="276">
      <alignment vertical="center"/>
    </xf>
    <xf numFmtId="193" fontId="5" fillId="0" borderId="4" xfId="276" applyNumberFormat="1">
      <alignment vertical="center"/>
    </xf>
    <xf numFmtId="193" fontId="7" fillId="0" borderId="4" xfId="171" applyNumberFormat="1" applyFont="1" applyBorder="1" applyAlignment="1">
      <alignment horizontal="right" vertical="center" wrapText="1"/>
    </xf>
    <xf numFmtId="176" fontId="8" fillId="0" borderId="4" xfId="276" applyFont="1">
      <alignment vertical="center"/>
    </xf>
    <xf numFmtId="193" fontId="8" fillId="0" borderId="4" xfId="276" applyNumberFormat="1" applyFont="1">
      <alignment vertical="center"/>
    </xf>
    <xf numFmtId="193" fontId="12" fillId="0" borderId="4" xfId="171" applyNumberFormat="1" applyFont="1" applyBorder="1" applyAlignment="1">
      <alignment horizontal="left" vertical="center"/>
    </xf>
    <xf numFmtId="193" fontId="39" fillId="0" borderId="4" xfId="171" applyNumberFormat="1" applyFont="1" applyBorder="1" applyAlignment="1">
      <alignment horizontal="center" vertical="center"/>
    </xf>
    <xf numFmtId="193" fontId="5" fillId="0" borderId="8" xfId="171" applyNumberFormat="1" applyFont="1" applyBorder="1" applyAlignment="1">
      <alignment horizontal="center" vertical="center"/>
    </xf>
    <xf numFmtId="193" fontId="5" fillId="0" borderId="7" xfId="171" applyNumberFormat="1" applyFont="1" applyBorder="1" applyAlignment="1">
      <alignment horizontal="center" vertical="center"/>
    </xf>
    <xf numFmtId="0" fontId="0" fillId="0" borderId="4" xfId="171" applyBorder="1"/>
    <xf numFmtId="193" fontId="5" fillId="0" borderId="7" xfId="171" applyNumberFormat="1" applyFont="1" applyBorder="1" applyAlignment="1">
      <alignment horizontal="right" vertical="center"/>
    </xf>
    <xf numFmtId="193" fontId="8" fillId="0" borderId="7" xfId="171" applyNumberFormat="1" applyFont="1" applyBorder="1" applyAlignment="1">
      <alignment horizontal="right" vertical="center"/>
    </xf>
    <xf numFmtId="193" fontId="37" fillId="0" borderId="4" xfId="171" applyNumberFormat="1" applyFont="1" applyBorder="1" applyAlignment="1">
      <alignment horizontal="center" vertical="center"/>
    </xf>
    <xf numFmtId="193" fontId="37" fillId="0" borderId="0" xfId="171" applyNumberFormat="1" applyFont="1" applyAlignment="1">
      <alignment horizontal="center" vertical="center"/>
    </xf>
    <xf numFmtId="204" fontId="8" fillId="0" borderId="0" xfId="56" applyNumberFormat="1" applyFont="1" applyAlignment="1">
      <alignment horizontal="right" vertical="center"/>
    </xf>
    <xf numFmtId="193" fontId="8" fillId="0" borderId="0" xfId="171" applyNumberFormat="1" applyFont="1" applyAlignment="1">
      <alignment horizontal="center" vertical="center"/>
    </xf>
    <xf numFmtId="176" fontId="0" fillId="0" borderId="0" xfId="1" applyAlignment="1">
      <alignment horizontal="right" vertical="center"/>
    </xf>
    <xf numFmtId="0" fontId="9" fillId="0" borderId="0" xfId="171" applyFont="1" applyAlignment="1">
      <alignment vertical="center"/>
    </xf>
    <xf numFmtId="197" fontId="35" fillId="0" borderId="0" xfId="171" applyNumberFormat="1" applyFont="1" applyAlignment="1">
      <alignment horizontal="left" vertical="center"/>
    </xf>
    <xf numFmtId="193" fontId="7" fillId="0" borderId="4" xfId="106" applyNumberFormat="1" applyFont="1" applyBorder="1" applyAlignment="1">
      <alignment horizontal="center" vertical="center"/>
    </xf>
    <xf numFmtId="193" fontId="5" fillId="0" borderId="7" xfId="106" applyNumberFormat="1" applyFont="1" applyBorder="1" applyAlignment="1">
      <alignment horizontal="center" vertical="center"/>
    </xf>
    <xf numFmtId="193" fontId="5" fillId="0" borderId="4" xfId="106" applyNumberFormat="1" applyFont="1" applyBorder="1" applyAlignment="1">
      <alignment horizontal="center" vertical="center"/>
    </xf>
    <xf numFmtId="193" fontId="40" fillId="0" borderId="4" xfId="106" applyNumberFormat="1" applyFont="1" applyBorder="1" applyAlignment="1">
      <alignment horizontal="left" vertical="center"/>
    </xf>
    <xf numFmtId="193" fontId="8" fillId="0" borderId="7" xfId="106" applyNumberFormat="1" applyFont="1" applyBorder="1" applyAlignment="1">
      <alignment horizontal="right" vertical="center"/>
    </xf>
    <xf numFmtId="193" fontId="5" fillId="0" borderId="4" xfId="106" applyNumberFormat="1" applyFont="1" applyBorder="1" applyAlignment="1">
      <alignment horizontal="right" vertical="center"/>
    </xf>
    <xf numFmtId="193" fontId="5" fillId="0" borderId="5" xfId="106" applyNumberFormat="1" applyFont="1" applyBorder="1" applyAlignment="1">
      <alignment horizontal="right" vertical="center"/>
    </xf>
    <xf numFmtId="193" fontId="7" fillId="0" borderId="4" xfId="106" applyNumberFormat="1" applyFont="1" applyBorder="1" applyAlignment="1">
      <alignment horizontal="left" vertical="center" indent="1"/>
    </xf>
    <xf numFmtId="193" fontId="5" fillId="0" borderId="7" xfId="106" applyNumberFormat="1" applyFont="1" applyBorder="1" applyAlignment="1">
      <alignment horizontal="right" vertical="center"/>
    </xf>
    <xf numFmtId="193" fontId="41" fillId="0" borderId="4" xfId="106" applyNumberFormat="1" applyFont="1" applyBorder="1" applyAlignment="1">
      <alignment horizontal="left" vertical="center"/>
    </xf>
    <xf numFmtId="193" fontId="12" fillId="0" borderId="4" xfId="106" applyNumberFormat="1" applyFont="1" applyBorder="1" applyAlignment="1">
      <alignment horizontal="left" vertical="center" indent="1"/>
    </xf>
    <xf numFmtId="193" fontId="7" fillId="0" borderId="4" xfId="106" applyNumberFormat="1" applyFont="1" applyBorder="1" applyAlignment="1">
      <alignment horizontal="left" vertical="center" indent="2"/>
    </xf>
    <xf numFmtId="193" fontId="7" fillId="0" borderId="4" xfId="106" applyNumberFormat="1" applyFont="1" applyBorder="1" applyAlignment="1">
      <alignment horizontal="left" vertical="center" indent="5"/>
    </xf>
    <xf numFmtId="193" fontId="7" fillId="0" borderId="4" xfId="106" applyNumberFormat="1" applyFont="1" applyBorder="1" applyAlignment="1">
      <alignment horizontal="left" vertical="center" indent="3"/>
    </xf>
    <xf numFmtId="0" fontId="42" fillId="0" borderId="4" xfId="171" applyFont="1" applyBorder="1" applyAlignment="1">
      <alignment vertical="center"/>
    </xf>
    <xf numFmtId="0" fontId="0" fillId="0" borderId="4" xfId="171" applyBorder="1" applyAlignment="1">
      <alignment horizontal="center" vertical="center"/>
    </xf>
    <xf numFmtId="0" fontId="3" fillId="0" borderId="4" xfId="171" applyFont="1" applyBorder="1" applyAlignment="1">
      <alignment vertical="center"/>
    </xf>
    <xf numFmtId="0" fontId="3" fillId="0" borderId="2" xfId="171" applyFont="1" applyBorder="1" applyAlignment="1">
      <alignment horizontal="center" vertical="center"/>
    </xf>
    <xf numFmtId="0" fontId="3" fillId="0" borderId="10" xfId="171" applyFont="1" applyBorder="1" applyAlignment="1">
      <alignment horizontal="center" vertical="center"/>
    </xf>
    <xf numFmtId="0" fontId="3" fillId="0" borderId="5" xfId="171" applyFont="1" applyBorder="1" applyAlignment="1">
      <alignment horizontal="center" vertical="center"/>
    </xf>
    <xf numFmtId="193" fontId="3" fillId="3" borderId="0" xfId="72" applyNumberFormat="1" applyFill="1" applyAlignment="1" applyProtection="1">
      <alignment vertical="center" wrapText="1"/>
      <protection locked="0"/>
    </xf>
    <xf numFmtId="193" fontId="43" fillId="3" borderId="0" xfId="72" applyNumberFormat="1" applyFont="1" applyFill="1" applyAlignment="1" applyProtection="1">
      <alignment horizontal="left" vertical="center" wrapText="1" indent="2"/>
      <protection locked="0"/>
    </xf>
    <xf numFmtId="193" fontId="44" fillId="3" borderId="0" xfId="72" applyNumberFormat="1" applyFont="1" applyFill="1" applyAlignment="1" applyProtection="1">
      <alignment vertical="center" wrapText="1"/>
      <protection locked="0"/>
    </xf>
    <xf numFmtId="193" fontId="3" fillId="3" borderId="0" xfId="72" applyNumberFormat="1" applyFill="1" applyAlignment="1" applyProtection="1">
      <alignment horizontal="left" vertical="center" wrapText="1" indent="2"/>
      <protection locked="0"/>
    </xf>
    <xf numFmtId="193" fontId="44" fillId="3" borderId="0" xfId="72" applyNumberFormat="1" applyFont="1" applyFill="1" applyAlignment="1" applyProtection="1">
      <alignment horizontal="left" vertical="center" wrapText="1" indent="3"/>
      <protection locked="0"/>
    </xf>
    <xf numFmtId="193" fontId="44" fillId="3" borderId="0" xfId="72" applyNumberFormat="1" applyFont="1" applyFill="1" applyAlignment="1" applyProtection="1">
      <alignment horizontal="left" vertical="center" wrapText="1"/>
      <protection locked="0"/>
    </xf>
    <xf numFmtId="193" fontId="3" fillId="3" borderId="0" xfId="72" applyNumberFormat="1" applyFill="1" applyAlignment="1" applyProtection="1">
      <alignment horizontal="left" vertical="center" wrapText="1" indent="1"/>
      <protection locked="0"/>
    </xf>
    <xf numFmtId="193" fontId="3" fillId="3" borderId="0" xfId="72" applyNumberFormat="1" applyFill="1" applyAlignment="1" applyProtection="1">
      <alignment wrapText="1"/>
      <protection locked="0"/>
    </xf>
    <xf numFmtId="193" fontId="3" fillId="3" borderId="0" xfId="72" applyNumberFormat="1" applyFill="1" applyAlignment="1">
      <alignment wrapText="1"/>
    </xf>
    <xf numFmtId="193" fontId="45" fillId="3" borderId="0" xfId="72" applyNumberFormat="1" applyFont="1" applyFill="1" applyAlignment="1">
      <alignment horizontal="center" wrapText="1"/>
    </xf>
    <xf numFmtId="193" fontId="46" fillId="3" borderId="0" xfId="72" applyNumberFormat="1" applyFont="1" applyFill="1" applyAlignment="1">
      <alignment horizontal="center" wrapText="1"/>
    </xf>
    <xf numFmtId="193" fontId="3" fillId="3" borderId="0" xfId="72" applyNumberFormat="1" applyFill="1" applyAlignment="1">
      <alignment vertical="center" wrapText="1"/>
    </xf>
    <xf numFmtId="193" fontId="47" fillId="3" borderId="0" xfId="72" applyNumberFormat="1" applyFont="1" applyFill="1" applyAlignment="1">
      <alignment horizontal="left" vertical="center" wrapText="1"/>
    </xf>
    <xf numFmtId="193" fontId="48" fillId="3" borderId="0" xfId="72" applyNumberFormat="1" applyFont="1" applyFill="1" applyAlignment="1">
      <alignment horizontal="left" vertical="center" wrapText="1" indent="1"/>
    </xf>
    <xf numFmtId="193" fontId="49" fillId="3" borderId="0" xfId="72" applyNumberFormat="1" applyFont="1" applyFill="1" applyAlignment="1" applyProtection="1">
      <alignment horizontal="left" vertical="center" wrapText="1" indent="1"/>
      <protection locked="0"/>
    </xf>
    <xf numFmtId="193" fontId="49" fillId="3" borderId="0" xfId="72" applyNumberFormat="1" applyFont="1" applyFill="1" applyAlignment="1">
      <alignment horizontal="left" vertical="center" wrapText="1" indent="1"/>
    </xf>
    <xf numFmtId="193" fontId="48" fillId="3" borderId="0" xfId="72" applyNumberFormat="1" applyFont="1" applyFill="1" applyAlignment="1" applyProtection="1">
      <alignment horizontal="left" vertical="center" wrapText="1" indent="1"/>
      <protection locked="0"/>
    </xf>
    <xf numFmtId="193" fontId="47" fillId="3" borderId="0" xfId="72" applyNumberFormat="1" applyFont="1" applyFill="1" applyAlignment="1" applyProtection="1">
      <alignment horizontal="left" vertical="center" wrapText="1"/>
      <protection locked="0"/>
    </xf>
    <xf numFmtId="193" fontId="35" fillId="3" borderId="0" xfId="0" applyNumberFormat="1" applyFont="1" applyFill="1" applyAlignment="1" applyProtection="1">
      <alignment horizontal="left" vertical="center" wrapText="1" indent="1"/>
      <protection locked="0"/>
    </xf>
    <xf numFmtId="193" fontId="35" fillId="3" borderId="0" xfId="72" applyNumberFormat="1" applyFont="1" applyFill="1" applyAlignment="1" applyProtection="1">
      <alignment horizontal="left" vertical="center" wrapText="1" indent="1"/>
      <protection locked="0"/>
    </xf>
    <xf numFmtId="193" fontId="3" fillId="3" borderId="0" xfId="72" applyNumberFormat="1" applyFont="1" applyFill="1" applyAlignment="1" applyProtection="1">
      <alignment horizontal="left" vertical="center" wrapText="1" indent="1"/>
      <protection locked="0"/>
    </xf>
    <xf numFmtId="193" fontId="50" fillId="3" borderId="0" xfId="72" applyNumberFormat="1" applyFont="1" applyFill="1" applyAlignment="1" applyProtection="1">
      <alignment horizontal="left" vertical="center" wrapText="1" indent="1"/>
      <protection locked="0"/>
    </xf>
    <xf numFmtId="193" fontId="0" fillId="3" borderId="0" xfId="72" applyNumberFormat="1" applyFont="1" applyFill="1" applyAlignment="1" applyProtection="1">
      <alignment horizontal="left" vertical="center" wrapText="1" indent="1"/>
      <protection locked="0"/>
    </xf>
    <xf numFmtId="193" fontId="35" fillId="3" borderId="0" xfId="76" applyNumberFormat="1" applyFont="1" applyFill="1" applyAlignment="1" applyProtection="1">
      <alignment horizontal="left" vertical="center" wrapText="1"/>
      <protection locked="0"/>
    </xf>
    <xf numFmtId="193" fontId="0" fillId="3" borderId="0" xfId="0" applyNumberFormat="1" applyFont="1" applyFill="1" applyAlignment="1" applyProtection="1">
      <alignment horizontal="left" vertical="center" wrapText="1" indent="1"/>
      <protection locked="0"/>
    </xf>
    <xf numFmtId="193" fontId="0" fillId="3" borderId="0" xfId="72" applyNumberFormat="1" applyFont="1" applyFill="1" applyAlignment="1" applyProtection="1">
      <alignment horizontal="left" vertical="center" wrapText="1" indent="2"/>
      <protection locked="0"/>
    </xf>
    <xf numFmtId="193" fontId="0" fillId="3" borderId="0" xfId="72" applyNumberFormat="1" applyFont="1" applyFill="1" applyAlignment="1" applyProtection="1">
      <alignment horizontal="left" vertical="center" wrapText="1" indent="3"/>
      <protection locked="0"/>
    </xf>
    <xf numFmtId="193" fontId="35" fillId="3" borderId="0" xfId="72" applyNumberFormat="1" applyFont="1" applyFill="1" applyAlignment="1" applyProtection="1">
      <alignment vertical="center" wrapText="1"/>
      <protection locked="0"/>
    </xf>
    <xf numFmtId="193" fontId="3" fillId="3" borderId="0" xfId="72" applyNumberFormat="1" applyFont="1" applyFill="1" applyAlignment="1" applyProtection="1">
      <alignment vertical="center" wrapText="1"/>
      <protection locked="0"/>
    </xf>
    <xf numFmtId="193" fontId="35" fillId="3" borderId="0" xfId="0" applyNumberFormat="1" applyFont="1" applyFill="1" applyAlignment="1" applyProtection="1">
      <alignment horizontal="left" vertical="center" wrapText="1"/>
      <protection locked="0"/>
    </xf>
    <xf numFmtId="193" fontId="0" fillId="3" borderId="0" xfId="72" applyNumberFormat="1" applyFont="1" applyFill="1" applyAlignment="1" applyProtection="1">
      <alignment horizontal="left" wrapText="1" indent="2"/>
      <protection locked="0"/>
    </xf>
    <xf numFmtId="193" fontId="35" fillId="3" borderId="0" xfId="72" applyNumberFormat="1" applyFont="1" applyFill="1" applyAlignment="1" applyProtection="1">
      <alignment horizontal="left" vertical="center" indent="1"/>
      <protection locked="0"/>
    </xf>
    <xf numFmtId="193" fontId="3" fillId="3" borderId="0" xfId="72" applyNumberFormat="1" applyFont="1" applyFill="1" applyAlignment="1" applyProtection="1">
      <alignment horizontal="left" vertical="center" indent="1"/>
      <protection locked="0"/>
    </xf>
    <xf numFmtId="193" fontId="50" fillId="3" borderId="0" xfId="72" applyNumberFormat="1" applyFont="1" applyFill="1" applyAlignment="1" applyProtection="1">
      <alignment horizontal="left" vertical="center" wrapText="1" indent="2"/>
      <protection locked="0"/>
    </xf>
    <xf numFmtId="193" fontId="50" fillId="3" borderId="0" xfId="72" applyNumberFormat="1" applyFont="1" applyFill="1" applyAlignment="1" applyProtection="1">
      <alignment horizontal="left" vertical="center" wrapText="1" indent="3"/>
      <protection locked="0"/>
    </xf>
    <xf numFmtId="193" fontId="35" fillId="3" borderId="0" xfId="72" applyNumberFormat="1" applyFont="1" applyFill="1" applyAlignment="1" applyProtection="1">
      <alignment horizontal="left" wrapText="1" indent="1"/>
      <protection locked="0"/>
    </xf>
    <xf numFmtId="193" fontId="3" fillId="3" borderId="0" xfId="72" applyNumberFormat="1" applyFont="1" applyFill="1" applyAlignment="1" applyProtection="1">
      <alignment horizontal="left" wrapText="1" indent="1"/>
      <protection locked="0"/>
    </xf>
    <xf numFmtId="193" fontId="35" fillId="3" borderId="0" xfId="0" applyNumberFormat="1" applyFont="1" applyFill="1" applyAlignment="1" applyProtection="1">
      <alignment horizontal="left" wrapText="1" indent="1"/>
      <protection locked="0"/>
    </xf>
    <xf numFmtId="193" fontId="0" fillId="3" borderId="0" xfId="72" applyNumberFormat="1" applyFont="1" applyFill="1" applyAlignment="1" applyProtection="1">
      <alignment horizontal="left" wrapText="1" indent="3"/>
      <protection locked="0"/>
    </xf>
    <xf numFmtId="193" fontId="0" fillId="3" borderId="0" xfId="72" applyNumberFormat="1" applyFont="1" applyFill="1" applyAlignment="1" applyProtection="1">
      <alignment horizontal="left" wrapText="1" indent="1"/>
      <protection locked="0"/>
    </xf>
    <xf numFmtId="193" fontId="0" fillId="3" borderId="0" xfId="72" applyNumberFormat="1" applyFont="1" applyFill="1" applyAlignment="1" applyProtection="1">
      <alignment vertical="center" wrapText="1"/>
      <protection locked="0"/>
    </xf>
    <xf numFmtId="193" fontId="11" fillId="0" borderId="0" xfId="158" applyNumberFormat="1" applyFont="1" applyAlignment="1" applyProtection="1">
      <alignment vertical="center"/>
      <protection locked="0"/>
    </xf>
    <xf numFmtId="193" fontId="5" fillId="0" borderId="0" xfId="158" applyNumberFormat="1" applyFont="1" applyAlignment="1" applyProtection="1">
      <alignment horizontal="center" vertical="center"/>
      <protection locked="0"/>
    </xf>
    <xf numFmtId="193" fontId="8" fillId="0" borderId="0" xfId="71" applyNumberFormat="1" applyFont="1" applyAlignment="1" applyProtection="1">
      <alignment vertical="center"/>
      <protection locked="0"/>
    </xf>
    <xf numFmtId="193" fontId="5" fillId="0" borderId="0" xfId="71" applyNumberFormat="1" applyFont="1" applyAlignment="1" applyProtection="1">
      <alignment vertical="center"/>
      <protection locked="0"/>
    </xf>
    <xf numFmtId="193" fontId="5" fillId="0" borderId="0" xfId="158" applyNumberFormat="1" applyFont="1" applyAlignment="1" applyProtection="1">
      <alignment vertical="center"/>
      <protection locked="0"/>
    </xf>
    <xf numFmtId="193" fontId="51" fillId="0" borderId="0" xfId="71" applyNumberFormat="1" applyFont="1" applyAlignment="1" applyProtection="1">
      <alignment horizontal="centerContinuous" vertical="center"/>
      <protection locked="0"/>
    </xf>
    <xf numFmtId="193" fontId="11" fillId="0" borderId="0" xfId="71" applyNumberFormat="1" applyFont="1" applyAlignment="1" applyProtection="1">
      <alignment horizontal="centerContinuous" vertical="center"/>
      <protection locked="0"/>
    </xf>
    <xf numFmtId="193" fontId="5" fillId="0" borderId="0" xfId="71" applyNumberFormat="1" applyFont="1" applyAlignment="1" applyProtection="1">
      <alignment horizontal="center" vertical="center"/>
      <protection locked="0"/>
    </xf>
    <xf numFmtId="193" fontId="52" fillId="0" borderId="0" xfId="71" applyNumberFormat="1" applyFont="1" applyAlignment="1" applyProtection="1">
      <alignment horizontal="left" vertical="center"/>
      <protection locked="0"/>
    </xf>
    <xf numFmtId="193" fontId="37" fillId="0" borderId="14" xfId="158" applyNumberFormat="1" applyFont="1" applyBorder="1" applyAlignment="1" applyProtection="1">
      <alignment horizontal="centerContinuous" vertical="center"/>
      <protection locked="0"/>
    </xf>
    <xf numFmtId="193" fontId="37" fillId="0" borderId="15" xfId="71" applyNumberFormat="1" applyFont="1" applyBorder="1" applyAlignment="1" applyProtection="1">
      <alignment horizontal="center" vertical="center"/>
      <protection locked="0"/>
    </xf>
    <xf numFmtId="193" fontId="9" fillId="0" borderId="15" xfId="158" applyNumberFormat="1" applyFont="1" applyBorder="1" applyAlignment="1" applyProtection="1">
      <alignment horizontal="center" vertical="center"/>
      <protection locked="0"/>
    </xf>
    <xf numFmtId="0" fontId="0" fillId="0" borderId="16" xfId="0" applyBorder="1"/>
    <xf numFmtId="0" fontId="0" fillId="0" borderId="17" xfId="0" applyBorder="1"/>
    <xf numFmtId="193" fontId="8" fillId="0" borderId="18" xfId="158" applyNumberFormat="1" applyFont="1" applyBorder="1" applyAlignment="1" applyProtection="1">
      <alignment horizontal="centerContinuous" vertical="center"/>
      <protection locked="0"/>
    </xf>
    <xf numFmtId="193" fontId="37" fillId="0" borderId="4" xfId="71" applyNumberFormat="1" applyFont="1" applyBorder="1" applyAlignment="1" applyProtection="1">
      <alignment horizontal="center" vertical="center"/>
      <protection locked="0"/>
    </xf>
    <xf numFmtId="193" fontId="5" fillId="0" borderId="4" xfId="158" applyNumberFormat="1" applyFont="1" applyBorder="1" applyAlignment="1" applyProtection="1">
      <alignment horizontal="center" vertical="center"/>
      <protection locked="0"/>
    </xf>
    <xf numFmtId="0" fontId="0" fillId="0" borderId="9" xfId="0" applyBorder="1"/>
    <xf numFmtId="193" fontId="37" fillId="0" borderId="4" xfId="158" applyNumberFormat="1" applyFont="1" applyBorder="1" applyAlignment="1" applyProtection="1">
      <alignment horizontal="center" vertical="center"/>
      <protection locked="0"/>
    </xf>
    <xf numFmtId="193" fontId="37" fillId="0" borderId="19" xfId="71" applyNumberFormat="1" applyFont="1" applyBorder="1" applyAlignment="1" applyProtection="1">
      <alignment horizontal="center" vertical="center"/>
      <protection locked="0"/>
    </xf>
    <xf numFmtId="193" fontId="9" fillId="0" borderId="4" xfId="158" applyNumberFormat="1" applyFont="1" applyBorder="1" applyAlignment="1" applyProtection="1">
      <alignment horizontal="center" vertical="center"/>
      <protection locked="0"/>
    </xf>
    <xf numFmtId="0" fontId="0" fillId="0" borderId="5" xfId="0" applyBorder="1"/>
    <xf numFmtId="193" fontId="37" fillId="0" borderId="19" xfId="158" applyNumberFormat="1" applyFont="1" applyBorder="1" applyAlignment="1" applyProtection="1">
      <alignment horizontal="center" vertical="center"/>
      <protection locked="0"/>
    </xf>
    <xf numFmtId="193" fontId="8" fillId="0" borderId="4" xfId="158" applyNumberFormat="1" applyFont="1" applyBorder="1" applyAlignment="1" applyProtection="1">
      <alignment horizontal="center" vertical="center"/>
      <protection locked="0"/>
    </xf>
    <xf numFmtId="193" fontId="5" fillId="0" borderId="8" xfId="158" applyNumberFormat="1" applyFont="1" applyBorder="1" applyAlignment="1" applyProtection="1">
      <alignment horizontal="centerContinuous" vertical="center"/>
      <protection locked="0"/>
    </xf>
    <xf numFmtId="193" fontId="5" fillId="0" borderId="7" xfId="158" applyNumberFormat="1" applyFont="1" applyBorder="1" applyAlignment="1" applyProtection="1">
      <alignment horizontal="centerContinuous" vertical="center"/>
      <protection locked="0"/>
    </xf>
    <xf numFmtId="193" fontId="9" fillId="0" borderId="4" xfId="158" applyNumberFormat="1" applyFont="1" applyBorder="1" applyAlignment="1" applyProtection="1">
      <alignment horizontal="center" vertical="center" wrapText="1"/>
      <protection locked="0"/>
    </xf>
    <xf numFmtId="193" fontId="37" fillId="0" borderId="20" xfId="158" applyNumberFormat="1" applyFont="1" applyBorder="1" applyAlignment="1" applyProtection="1">
      <alignment horizontal="center" vertical="center"/>
      <protection locked="0"/>
    </xf>
    <xf numFmtId="0" fontId="0" fillId="0" borderId="21" xfId="0" applyBorder="1"/>
    <xf numFmtId="0" fontId="0" fillId="0" borderId="22" xfId="0" applyBorder="1"/>
    <xf numFmtId="193" fontId="37" fillId="0" borderId="23" xfId="158" applyNumberFormat="1" applyFont="1" applyBorder="1" applyAlignment="1" applyProtection="1">
      <alignment horizontal="centerContinuous" vertical="center"/>
      <protection locked="0"/>
    </xf>
    <xf numFmtId="0" fontId="0" fillId="0" borderId="24" xfId="0" applyBorder="1"/>
    <xf numFmtId="0" fontId="0" fillId="0" borderId="6" xfId="0" applyBorder="1"/>
    <xf numFmtId="200" fontId="5" fillId="0" borderId="19" xfId="158" applyNumberFormat="1" applyFont="1" applyBorder="1" applyAlignment="1" applyProtection="1">
      <alignment horizontal="center" vertical="center"/>
      <protection locked="0"/>
    </xf>
    <xf numFmtId="193" fontId="9" fillId="0" borderId="4" xfId="237" applyNumberFormat="1" applyFont="1" applyBorder="1" applyAlignment="1" applyProtection="1">
      <alignment horizontal="center"/>
      <protection locked="0"/>
    </xf>
    <xf numFmtId="193" fontId="5" fillId="0" borderId="4" xfId="237" applyNumberFormat="1" applyFont="1" applyBorder="1" applyAlignment="1" applyProtection="1">
      <alignment horizontal="right"/>
      <protection locked="0"/>
    </xf>
    <xf numFmtId="193" fontId="5" fillId="0" borderId="7" xfId="158" applyNumberFormat="1" applyFont="1" applyBorder="1" applyAlignment="1" applyProtection="1">
      <alignment vertical="center"/>
      <protection locked="0"/>
    </xf>
    <xf numFmtId="193" fontId="9" fillId="0" borderId="25" xfId="158" applyNumberFormat="1" applyFont="1" applyBorder="1" applyAlignment="1" applyProtection="1">
      <alignment horizontal="center" vertical="center"/>
      <protection locked="0"/>
    </xf>
    <xf numFmtId="193" fontId="5" fillId="0" borderId="3" xfId="158" applyNumberFormat="1" applyFont="1" applyBorder="1" applyAlignment="1" applyProtection="1">
      <alignment vertical="center"/>
      <protection locked="0"/>
    </xf>
    <xf numFmtId="193" fontId="37" fillId="0" borderId="26" xfId="158" applyNumberFormat="1" applyFont="1" applyBorder="1" applyAlignment="1" applyProtection="1">
      <alignment horizontal="centerContinuous" vertical="center"/>
      <protection locked="0"/>
    </xf>
    <xf numFmtId="193" fontId="8" fillId="0" borderId="16" xfId="158" applyNumberFormat="1" applyFont="1" applyBorder="1" applyAlignment="1" applyProtection="1">
      <alignment horizontal="centerContinuous" vertical="center"/>
      <protection locked="0"/>
    </xf>
    <xf numFmtId="193" fontId="8" fillId="0" borderId="17" xfId="158" applyNumberFormat="1" applyFont="1" applyBorder="1" applyAlignment="1" applyProtection="1">
      <alignment horizontal="centerContinuous" vertical="center"/>
      <protection locked="0"/>
    </xf>
    <xf numFmtId="193" fontId="9" fillId="0" borderId="4" xfId="83" applyNumberFormat="1" applyFont="1" applyBorder="1" applyAlignment="1" applyProtection="1">
      <alignment horizontal="center"/>
      <protection locked="0"/>
    </xf>
    <xf numFmtId="200" fontId="5" fillId="0" borderId="25" xfId="158" applyNumberFormat="1" applyFont="1" applyBorder="1" applyAlignment="1" applyProtection="1">
      <alignment horizontal="center" vertical="center"/>
      <protection locked="0"/>
    </xf>
    <xf numFmtId="200" fontId="5" fillId="0" borderId="27" xfId="158" applyNumberFormat="1" applyFont="1" applyBorder="1" applyAlignment="1" applyProtection="1">
      <alignment horizontal="center" vertical="center"/>
      <protection locked="0"/>
    </xf>
    <xf numFmtId="193" fontId="9" fillId="0" borderId="28" xfId="83" applyNumberFormat="1" applyFont="1" applyBorder="1" applyAlignment="1" applyProtection="1">
      <alignment horizontal="center"/>
      <protection locked="0"/>
    </xf>
    <xf numFmtId="0" fontId="0" fillId="0" borderId="29" xfId="0" applyBorder="1"/>
    <xf numFmtId="0" fontId="0" fillId="0" borderId="30" xfId="0" applyBorder="1"/>
    <xf numFmtId="193" fontId="5" fillId="0" borderId="28" xfId="158" applyNumberFormat="1" applyFont="1" applyBorder="1" applyAlignment="1" applyProtection="1">
      <alignment horizontal="center" vertical="center"/>
      <protection locked="0"/>
    </xf>
    <xf numFmtId="193" fontId="5" fillId="0" borderId="31" xfId="71" applyNumberFormat="1" applyFont="1" applyBorder="1" applyAlignment="1" applyProtection="1">
      <alignment horizontal="center" vertical="center"/>
      <protection locked="0"/>
    </xf>
    <xf numFmtId="193" fontId="5" fillId="0" borderId="31" xfId="158" applyNumberFormat="1" applyFont="1" applyBorder="1" applyAlignment="1" applyProtection="1">
      <alignment vertical="center"/>
      <protection locked="0"/>
    </xf>
    <xf numFmtId="193" fontId="9" fillId="0" borderId="31" xfId="71" applyNumberFormat="1" applyFont="1" applyBorder="1" applyAlignment="1" applyProtection="1">
      <alignment horizontal="right" vertical="center"/>
      <protection locked="0"/>
    </xf>
    <xf numFmtId="193" fontId="37" fillId="0" borderId="15" xfId="158" applyNumberFormat="1" applyFont="1" applyBorder="1" applyAlignment="1" applyProtection="1">
      <alignment horizontal="center" vertical="center"/>
      <protection locked="0"/>
    </xf>
    <xf numFmtId="193" fontId="5" fillId="0" borderId="32" xfId="158" applyNumberFormat="1" applyFont="1" applyBorder="1" applyAlignment="1" applyProtection="1">
      <alignment horizontal="center" vertical="center"/>
      <protection locked="0"/>
    </xf>
    <xf numFmtId="193" fontId="0" fillId="0" borderId="4" xfId="158" applyNumberFormat="1" applyFont="1" applyBorder="1" applyAlignment="1" applyProtection="1">
      <alignment horizontal="center" vertical="center"/>
      <protection locked="0"/>
    </xf>
    <xf numFmtId="193" fontId="37" fillId="0" borderId="5" xfId="158" applyNumberFormat="1" applyFont="1" applyBorder="1" applyAlignment="1" applyProtection="1">
      <alignment horizontal="center" vertical="center"/>
      <protection locked="0"/>
    </xf>
    <xf numFmtId="193" fontId="5" fillId="0" borderId="33" xfId="158" applyNumberFormat="1" applyFont="1" applyBorder="1" applyAlignment="1" applyProtection="1">
      <alignment horizontal="center" vertical="center"/>
      <protection locked="0"/>
    </xf>
    <xf numFmtId="193" fontId="5" fillId="0" borderId="34" xfId="158" applyNumberFormat="1" applyFont="1" applyBorder="1" applyAlignment="1" applyProtection="1">
      <alignment horizontal="center" vertical="center"/>
      <protection locked="0"/>
    </xf>
    <xf numFmtId="193" fontId="53" fillId="0" borderId="4" xfId="158" applyNumberFormat="1" applyFont="1" applyBorder="1" applyAlignment="1" applyProtection="1">
      <alignment horizontal="center" vertical="center"/>
      <protection locked="0"/>
    </xf>
    <xf numFmtId="193" fontId="53" fillId="0" borderId="34" xfId="158" applyNumberFormat="1" applyFont="1" applyBorder="1" applyAlignment="1" applyProtection="1">
      <alignment horizontal="center" vertical="center"/>
      <protection locked="0"/>
    </xf>
    <xf numFmtId="193" fontId="8" fillId="0" borderId="35" xfId="158" applyNumberFormat="1" applyFont="1" applyBorder="1" applyAlignment="1" applyProtection="1">
      <alignment horizontal="centerContinuous" vertical="center"/>
      <protection locked="0"/>
    </xf>
    <xf numFmtId="193" fontId="37" fillId="0" borderId="34" xfId="71" applyNumberFormat="1" applyFont="1" applyBorder="1" applyAlignment="1" applyProtection="1">
      <alignment horizontal="center" vertical="center"/>
      <protection locked="0"/>
    </xf>
    <xf numFmtId="193" fontId="5" fillId="0" borderId="4" xfId="3" applyNumberFormat="1" applyFont="1" applyBorder="1" applyAlignment="1" applyProtection="1">
      <alignment horizontal="right"/>
      <protection locked="0"/>
    </xf>
    <xf numFmtId="193" fontId="5" fillId="0" borderId="34" xfId="3" applyNumberFormat="1" applyFont="1" applyBorder="1" applyAlignment="1" applyProtection="1">
      <alignment horizontal="right"/>
      <protection locked="0"/>
    </xf>
    <xf numFmtId="193" fontId="5" fillId="0" borderId="4" xfId="158" applyNumberFormat="1" applyFont="1" applyBorder="1" applyAlignment="1" applyProtection="1">
      <alignment vertical="center"/>
      <protection locked="0"/>
    </xf>
    <xf numFmtId="193" fontId="5" fillId="0" borderId="34" xfId="158" applyNumberFormat="1" applyFont="1" applyBorder="1" applyAlignment="1" applyProtection="1">
      <alignment vertical="center"/>
      <protection locked="0"/>
    </xf>
    <xf numFmtId="193" fontId="5" fillId="0" borderId="2" xfId="158" applyNumberFormat="1" applyFont="1" applyBorder="1" applyAlignment="1" applyProtection="1">
      <alignment vertical="center"/>
      <protection locked="0"/>
    </xf>
    <xf numFmtId="193" fontId="5" fillId="0" borderId="36" xfId="158" applyNumberFormat="1" applyFont="1" applyBorder="1" applyAlignment="1" applyProtection="1">
      <alignment vertical="center"/>
      <protection locked="0"/>
    </xf>
    <xf numFmtId="193" fontId="37" fillId="0" borderId="32" xfId="158" applyNumberFormat="1" applyFont="1" applyBorder="1" applyAlignment="1" applyProtection="1">
      <alignment horizontal="center" vertical="center"/>
      <protection locked="0"/>
    </xf>
    <xf numFmtId="193" fontId="5" fillId="0" borderId="4" xfId="3" applyNumberFormat="1" applyFont="1" applyBorder="1" applyAlignment="1" applyProtection="1">
      <alignment horizontal="center"/>
      <protection locked="0"/>
    </xf>
    <xf numFmtId="193" fontId="9" fillId="0" borderId="34" xfId="158" applyNumberFormat="1" applyFont="1" applyBorder="1" applyAlignment="1" applyProtection="1">
      <alignment horizontal="center" vertical="center"/>
      <protection locked="0"/>
    </xf>
    <xf numFmtId="193" fontId="5" fillId="0" borderId="37" xfId="158" applyNumberFormat="1" applyFont="1" applyBorder="1" applyAlignment="1" applyProtection="1">
      <alignment vertical="center"/>
      <protection locked="0"/>
    </xf>
    <xf numFmtId="193" fontId="5" fillId="0" borderId="9" xfId="158" applyNumberFormat="1" applyFont="1" applyBorder="1" applyAlignment="1" applyProtection="1">
      <alignment vertical="center"/>
      <protection locked="0"/>
    </xf>
    <xf numFmtId="193" fontId="5" fillId="0" borderId="29" xfId="158" applyNumberFormat="1" applyFont="1" applyBorder="1" applyAlignment="1" applyProtection="1">
      <alignment vertical="center"/>
      <protection locked="0"/>
    </xf>
    <xf numFmtId="193" fontId="5" fillId="0" borderId="28" xfId="3" applyNumberFormat="1" applyFont="1" applyBorder="1" applyAlignment="1" applyProtection="1">
      <alignment horizontal="center"/>
      <protection locked="0"/>
    </xf>
    <xf numFmtId="193" fontId="9" fillId="0" borderId="38" xfId="158" applyNumberFormat="1" applyFont="1" applyBorder="1" applyAlignment="1" applyProtection="1">
      <alignment horizontal="center" vertical="center"/>
      <protection locked="0"/>
    </xf>
    <xf numFmtId="0" fontId="54" fillId="0" borderId="0" xfId="194" applyFont="1"/>
    <xf numFmtId="0" fontId="5" fillId="0" borderId="0" xfId="194" applyFont="1"/>
    <xf numFmtId="49" fontId="55" fillId="6" borderId="1" xfId="272" applyNumberFormat="1" applyFont="1" applyFill="1" applyBorder="1" applyAlignment="1">
      <alignment horizontal="center" vertical="center"/>
    </xf>
    <xf numFmtId="0" fontId="0" fillId="0" borderId="1" xfId="179" applyBorder="1"/>
    <xf numFmtId="49" fontId="56" fillId="7" borderId="12" xfId="272" applyNumberFormat="1" applyFont="1" applyFill="1" applyBorder="1" applyAlignment="1">
      <alignment vertical="center"/>
    </xf>
    <xf numFmtId="49" fontId="57" fillId="7" borderId="37" xfId="0" applyNumberFormat="1" applyFont="1" applyFill="1" applyBorder="1" applyAlignment="1">
      <alignment vertical="top"/>
    </xf>
    <xf numFmtId="49" fontId="56" fillId="7" borderId="37" xfId="79" applyNumberFormat="1" applyFont="1" applyFill="1" applyBorder="1" applyAlignment="1">
      <alignment vertical="center"/>
    </xf>
    <xf numFmtId="49" fontId="56" fillId="7" borderId="37" xfId="79" applyNumberFormat="1" applyFont="1" applyFill="1" applyBorder="1" applyAlignment="1">
      <alignment horizontal="center" vertical="center"/>
    </xf>
    <xf numFmtId="49" fontId="56" fillId="8" borderId="12" xfId="272" applyNumberFormat="1" applyFont="1" applyFill="1" applyBorder="1" applyAlignment="1">
      <alignment vertical="top"/>
    </xf>
    <xf numFmtId="0" fontId="57" fillId="8" borderId="37" xfId="0" applyFont="1" applyFill="1" applyBorder="1" applyAlignment="1">
      <alignment horizontal="left"/>
    </xf>
    <xf numFmtId="0" fontId="54" fillId="8" borderId="37" xfId="194" applyFont="1" applyFill="1" applyBorder="1"/>
    <xf numFmtId="49" fontId="56" fillId="8" borderId="37" xfId="79" applyNumberFormat="1" applyFont="1" applyFill="1" applyBorder="1" applyAlignment="1">
      <alignment vertical="top"/>
    </xf>
    <xf numFmtId="49" fontId="56" fillId="8" borderId="37" xfId="79" applyNumberFormat="1" applyFont="1" applyFill="1" applyBorder="1" applyAlignment="1">
      <alignment horizontal="center" vertical="top"/>
    </xf>
    <xf numFmtId="49" fontId="56" fillId="8" borderId="13" xfId="272" applyNumberFormat="1" applyFont="1" applyFill="1" applyBorder="1" applyAlignment="1">
      <alignment horizontal="left" vertical="center"/>
    </xf>
    <xf numFmtId="49" fontId="57" fillId="8" borderId="0" xfId="0" applyNumberFormat="1" applyFont="1" applyFill="1" applyAlignment="1">
      <alignment horizontal="left" vertical="center"/>
    </xf>
    <xf numFmtId="0" fontId="58" fillId="8" borderId="0" xfId="0" applyFont="1" applyFill="1"/>
    <xf numFmtId="49" fontId="57" fillId="8" borderId="0" xfId="0" applyNumberFormat="1" applyFont="1" applyFill="1" applyAlignment="1">
      <alignment horizontal="left" vertical="top"/>
    </xf>
    <xf numFmtId="49" fontId="57" fillId="8" borderId="0" xfId="0" applyNumberFormat="1" applyFont="1" applyFill="1" applyAlignment="1">
      <alignment vertical="center"/>
    </xf>
    <xf numFmtId="49" fontId="56" fillId="8" borderId="0" xfId="79" applyNumberFormat="1" applyFont="1" applyFill="1" applyAlignment="1">
      <alignment horizontal="left" vertical="center"/>
    </xf>
    <xf numFmtId="49" fontId="56" fillId="8" borderId="0" xfId="79" applyNumberFormat="1" applyFont="1" applyFill="1" applyAlignment="1">
      <alignment vertical="center"/>
    </xf>
    <xf numFmtId="49" fontId="56" fillId="8" borderId="13" xfId="272" applyNumberFormat="1" applyFont="1" applyFill="1" applyBorder="1" applyAlignment="1">
      <alignment vertical="center"/>
    </xf>
    <xf numFmtId="0" fontId="54" fillId="8" borderId="0" xfId="194" applyFont="1" applyFill="1"/>
    <xf numFmtId="49" fontId="58" fillId="8" borderId="0" xfId="0" applyNumberFormat="1" applyFont="1" applyFill="1" applyAlignment="1">
      <alignment vertical="center"/>
    </xf>
    <xf numFmtId="49" fontId="59" fillId="8" borderId="0" xfId="0" applyNumberFormat="1" applyFont="1" applyFill="1" applyAlignment="1">
      <alignment vertical="center"/>
    </xf>
    <xf numFmtId="49" fontId="54" fillId="8" borderId="0" xfId="171" applyNumberFormat="1" applyFont="1" applyFill="1" applyAlignment="1">
      <alignment vertical="center"/>
    </xf>
    <xf numFmtId="0" fontId="58" fillId="9" borderId="0" xfId="0" applyFont="1" applyFill="1"/>
    <xf numFmtId="0" fontId="54" fillId="8" borderId="13" xfId="194" applyFont="1" applyFill="1" applyBorder="1"/>
    <xf numFmtId="49" fontId="56" fillId="7" borderId="3" xfId="79" applyNumberFormat="1" applyFont="1" applyFill="1" applyBorder="1" applyAlignment="1">
      <alignment vertical="center"/>
    </xf>
    <xf numFmtId="49" fontId="56" fillId="8" borderId="3" xfId="79" applyNumberFormat="1" applyFont="1" applyFill="1" applyBorder="1" applyAlignment="1">
      <alignment vertical="top"/>
    </xf>
    <xf numFmtId="49" fontId="56" fillId="8" borderId="39" xfId="79" applyNumberFormat="1" applyFont="1" applyFill="1" applyBorder="1" applyAlignment="1">
      <alignment vertical="center"/>
    </xf>
    <xf numFmtId="0" fontId="54" fillId="8" borderId="39" xfId="194" applyFont="1" applyFill="1" applyBorder="1"/>
    <xf numFmtId="208" fontId="56" fillId="8" borderId="39" xfId="79" applyNumberFormat="1" applyFont="1" applyFill="1" applyBorder="1" applyAlignment="1">
      <alignment vertical="center"/>
    </xf>
    <xf numFmtId="0" fontId="58" fillId="8" borderId="39" xfId="0" applyFont="1" applyFill="1" applyBorder="1"/>
    <xf numFmtId="0" fontId="54" fillId="8" borderId="11" xfId="194" applyFont="1" applyFill="1" applyBorder="1"/>
    <xf numFmtId="0" fontId="54" fillId="8" borderId="1" xfId="194" applyFont="1" applyFill="1" applyBorder="1"/>
    <xf numFmtId="49" fontId="57" fillId="8" borderId="1" xfId="0" applyNumberFormat="1" applyFont="1" applyFill="1" applyBorder="1" applyAlignment="1">
      <alignment vertical="center"/>
    </xf>
    <xf numFmtId="0" fontId="58" fillId="8" borderId="1" xfId="0" applyFont="1" applyFill="1" applyBorder="1"/>
    <xf numFmtId="0" fontId="54" fillId="8" borderId="6" xfId="194" applyFont="1" applyFill="1" applyBorder="1"/>
    <xf numFmtId="0" fontId="60" fillId="0" borderId="0" xfId="176" applyFont="1" applyAlignment="1">
      <alignment vertical="center"/>
    </xf>
    <xf numFmtId="0" fontId="61" fillId="0" borderId="0" xfId="176" applyFont="1" applyAlignment="1">
      <alignment horizontal="center" vertical="center"/>
    </xf>
    <xf numFmtId="0" fontId="61" fillId="0" borderId="0" xfId="176" applyFont="1" applyAlignment="1">
      <alignment vertical="center"/>
    </xf>
    <xf numFmtId="0" fontId="62" fillId="6" borderId="12" xfId="60" applyFont="1" applyFill="1" applyBorder="1" applyAlignment="1">
      <alignment vertical="center"/>
    </xf>
    <xf numFmtId="0" fontId="63" fillId="6" borderId="37" xfId="60" applyFont="1" applyFill="1" applyBorder="1" applyAlignment="1">
      <alignment horizontal="center" vertical="center"/>
    </xf>
    <xf numFmtId="0" fontId="0" fillId="0" borderId="37" xfId="0" applyBorder="1"/>
    <xf numFmtId="0" fontId="64" fillId="6" borderId="13" xfId="60" applyFont="1" applyFill="1" applyBorder="1" applyAlignment="1">
      <alignment vertical="center"/>
    </xf>
    <xf numFmtId="0" fontId="65" fillId="3" borderId="0" xfId="60" applyFont="1" applyFill="1" applyAlignment="1">
      <alignment vertical="center"/>
    </xf>
    <xf numFmtId="49" fontId="66" fillId="3" borderId="0" xfId="60" applyNumberFormat="1" applyFont="1" applyFill="1" applyAlignment="1">
      <alignment horizontal="center" vertical="center"/>
    </xf>
    <xf numFmtId="0" fontId="66" fillId="3" borderId="0" xfId="60" applyFont="1" applyFill="1" applyAlignment="1">
      <alignment vertical="center"/>
    </xf>
    <xf numFmtId="0" fontId="64" fillId="10" borderId="12" xfId="60" applyFont="1" applyFill="1" applyBorder="1" applyAlignment="1">
      <alignment vertical="center"/>
    </xf>
    <xf numFmtId="0" fontId="64" fillId="10" borderId="37" xfId="60" applyFont="1" applyFill="1" applyBorder="1" applyAlignment="1">
      <alignment vertical="center"/>
    </xf>
    <xf numFmtId="0" fontId="64" fillId="10" borderId="3" xfId="60" applyFont="1" applyFill="1" applyBorder="1" applyAlignment="1">
      <alignment vertical="center"/>
    </xf>
    <xf numFmtId="0" fontId="66" fillId="10" borderId="13" xfId="60" applyFont="1" applyFill="1" applyBorder="1" applyAlignment="1">
      <alignment vertical="center"/>
    </xf>
    <xf numFmtId="0" fontId="64" fillId="10" borderId="0" xfId="60" applyFont="1" applyFill="1" applyAlignment="1">
      <alignment vertical="center"/>
    </xf>
    <xf numFmtId="0" fontId="64" fillId="10" borderId="39" xfId="60" applyFont="1" applyFill="1" applyBorder="1" applyAlignment="1">
      <alignment vertical="center"/>
    </xf>
    <xf numFmtId="0" fontId="64" fillId="10" borderId="13" xfId="60" applyFont="1" applyFill="1" applyBorder="1" applyAlignment="1">
      <alignment vertical="center"/>
    </xf>
    <xf numFmtId="49" fontId="64" fillId="3" borderId="0" xfId="60" applyNumberFormat="1" applyFont="1" applyFill="1" applyAlignment="1">
      <alignment horizontal="center" vertical="center"/>
    </xf>
    <xf numFmtId="0" fontId="64" fillId="6" borderId="13" xfId="60" applyFont="1" applyFill="1" applyBorder="1" applyAlignment="1">
      <alignment horizontal="center" vertical="center"/>
    </xf>
    <xf numFmtId="0" fontId="66" fillId="3" borderId="0" xfId="60" applyFont="1" applyFill="1" applyAlignment="1">
      <alignment horizontal="center" vertical="center"/>
    </xf>
    <xf numFmtId="0" fontId="66" fillId="10" borderId="13" xfId="60" applyFont="1" applyFill="1" applyBorder="1" applyAlignment="1">
      <alignment horizontal="center" vertical="center"/>
    </xf>
    <xf numFmtId="0" fontId="64" fillId="10" borderId="0" xfId="60" applyFont="1" applyFill="1" applyAlignment="1">
      <alignment horizontal="center" vertical="center"/>
    </xf>
    <xf numFmtId="0" fontId="64" fillId="10" borderId="39" xfId="60" applyFont="1" applyFill="1" applyBorder="1" applyAlignment="1">
      <alignment horizontal="center" vertical="center"/>
    </xf>
    <xf numFmtId="0" fontId="65" fillId="3" borderId="0" xfId="60" applyFont="1" applyFill="1" applyAlignment="1">
      <alignment horizontal="center" vertical="center"/>
    </xf>
    <xf numFmtId="0" fontId="64" fillId="10" borderId="13" xfId="60" applyFont="1" applyFill="1" applyBorder="1" applyAlignment="1">
      <alignment horizontal="center" vertical="center"/>
    </xf>
    <xf numFmtId="0" fontId="61" fillId="11" borderId="40" xfId="209" applyFont="1" applyFill="1" applyBorder="1" applyAlignment="1" applyProtection="1">
      <alignment horizontal="center" vertical="center"/>
    </xf>
    <xf numFmtId="0" fontId="61" fillId="12" borderId="40" xfId="209" applyFont="1" applyFill="1" applyBorder="1" applyAlignment="1" applyProtection="1">
      <alignment horizontal="center" vertical="center"/>
    </xf>
    <xf numFmtId="0" fontId="61" fillId="10" borderId="0" xfId="60" applyFont="1" applyFill="1" applyAlignment="1">
      <alignment horizontal="center" vertical="center"/>
    </xf>
    <xf numFmtId="0" fontId="66" fillId="10" borderId="11" xfId="60" applyFont="1" applyFill="1" applyBorder="1" applyAlignment="1">
      <alignment horizontal="center" vertical="center"/>
    </xf>
    <xf numFmtId="0" fontId="61" fillId="10" borderId="1" xfId="60" applyFont="1" applyFill="1" applyBorder="1" applyAlignment="1">
      <alignment horizontal="center" vertical="center"/>
    </xf>
    <xf numFmtId="0" fontId="64" fillId="10" borderId="6" xfId="60" applyFont="1" applyFill="1" applyBorder="1" applyAlignment="1">
      <alignment horizontal="center" vertical="center"/>
    </xf>
    <xf numFmtId="0" fontId="64" fillId="10" borderId="11" xfId="60" applyFont="1" applyFill="1" applyBorder="1" applyAlignment="1">
      <alignment horizontal="center" vertical="center"/>
    </xf>
    <xf numFmtId="0" fontId="61" fillId="6" borderId="13" xfId="176" applyFont="1" applyFill="1" applyBorder="1" applyAlignment="1">
      <alignment vertical="center"/>
    </xf>
    <xf numFmtId="0" fontId="61" fillId="3" borderId="0" xfId="176" applyFont="1" applyFill="1" applyAlignment="1">
      <alignment vertical="center"/>
    </xf>
    <xf numFmtId="0" fontId="61" fillId="6" borderId="11" xfId="176" applyFont="1" applyFill="1" applyBorder="1" applyAlignment="1">
      <alignment vertical="center"/>
    </xf>
    <xf numFmtId="0" fontId="61" fillId="6" borderId="1" xfId="176" applyFont="1" applyFill="1" applyBorder="1" applyAlignment="1">
      <alignment vertical="center"/>
    </xf>
    <xf numFmtId="0" fontId="67" fillId="0" borderId="0" xfId="176" applyFont="1" applyAlignment="1">
      <alignment vertical="center"/>
    </xf>
    <xf numFmtId="0" fontId="62" fillId="6" borderId="3" xfId="60" applyFont="1" applyFill="1" applyBorder="1" applyAlignment="1">
      <alignment vertical="center"/>
    </xf>
    <xf numFmtId="0" fontId="64" fillId="6" borderId="39" xfId="60" applyFont="1" applyFill="1" applyBorder="1" applyAlignment="1">
      <alignment vertical="center"/>
    </xf>
    <xf numFmtId="0" fontId="64" fillId="6" borderId="39" xfId="60" applyFont="1" applyFill="1" applyBorder="1" applyAlignment="1">
      <alignment horizontal="center" vertical="center"/>
    </xf>
    <xf numFmtId="0" fontId="61" fillId="6" borderId="39" xfId="176" applyFont="1" applyFill="1" applyBorder="1" applyAlignment="1">
      <alignment vertical="center"/>
    </xf>
    <xf numFmtId="0" fontId="61" fillId="6" borderId="6" xfId="176" applyFont="1" applyFill="1" applyBorder="1" applyAlignment="1">
      <alignment vertical="center"/>
    </xf>
    <xf numFmtId="0" fontId="68" fillId="0" borderId="0" xfId="0" applyFont="1"/>
    <xf numFmtId="0" fontId="69" fillId="0" borderId="0" xfId="0" applyFont="1"/>
    <xf numFmtId="0" fontId="0" fillId="0" borderId="41" xfId="0" applyBorder="1"/>
    <xf numFmtId="0" fontId="0" fillId="0" borderId="42" xfId="0" applyBorder="1"/>
    <xf numFmtId="0" fontId="70" fillId="0" borderId="43" xfId="0" applyFont="1" applyBorder="1" applyAlignment="1">
      <alignment horizontal="center"/>
    </xf>
    <xf numFmtId="0" fontId="71" fillId="0" borderId="43" xfId="0" applyFont="1" applyBorder="1" applyAlignment="1">
      <alignment horizontal="center"/>
    </xf>
    <xf numFmtId="0" fontId="69" fillId="0" borderId="43" xfId="0" applyFont="1" applyBorder="1" applyAlignment="1">
      <alignment horizontal="center"/>
    </xf>
    <xf numFmtId="0" fontId="69" fillId="0" borderId="42" xfId="0" applyFont="1" applyBorder="1"/>
    <xf numFmtId="0" fontId="69" fillId="0" borderId="0" xfId="0" applyFont="1" applyAlignment="1">
      <alignment horizontal="center" shrinkToFit="1"/>
    </xf>
    <xf numFmtId="0" fontId="72" fillId="0" borderId="0" xfId="0" applyFont="1" applyAlignment="1">
      <alignment horizontal="left" shrinkToFit="1"/>
    </xf>
    <xf numFmtId="0" fontId="0" fillId="0" borderId="44" xfId="0" applyBorder="1"/>
    <xf numFmtId="0" fontId="0" fillId="0" borderId="31" xfId="0" applyBorder="1"/>
    <xf numFmtId="0" fontId="0" fillId="0" borderId="45" xfId="0" applyBorder="1"/>
    <xf numFmtId="0" fontId="0" fillId="0" borderId="46" xfId="0" applyBorder="1"/>
    <xf numFmtId="0" fontId="69" fillId="0" borderId="46" xfId="0" applyFont="1" applyBorder="1"/>
    <xf numFmtId="0" fontId="69" fillId="0" borderId="46" xfId="0" applyFont="1" applyBorder="1" applyAlignment="1">
      <alignment horizontal="center" shrinkToFit="1"/>
    </xf>
    <xf numFmtId="0" fontId="0" fillId="0" borderId="47" xfId="0" applyBorder="1"/>
    <xf numFmtId="0" fontId="73" fillId="0" borderId="0" xfId="193" applyFont="1" applyAlignment="1" applyProtection="1">
      <alignment vertical="center"/>
      <protection locked="0" hidden="1"/>
    </xf>
    <xf numFmtId="0" fontId="0" fillId="0" borderId="0" xfId="179"/>
    <xf numFmtId="0" fontId="74" fillId="0" borderId="0" xfId="0" applyFont="1" applyAlignment="1" applyProtection="1">
      <alignment vertical="center"/>
      <protection locked="0" hidden="1"/>
    </xf>
    <xf numFmtId="0" fontId="75" fillId="0" borderId="0" xfId="0" applyFont="1" applyAlignment="1" applyProtection="1">
      <alignment vertical="center"/>
      <protection locked="0" hidden="1"/>
    </xf>
    <xf numFmtId="0" fontId="73" fillId="0" borderId="12" xfId="193" applyFont="1" applyBorder="1" applyAlignment="1" applyProtection="1">
      <alignment vertical="center"/>
      <protection locked="0" hidden="1"/>
    </xf>
    <xf numFmtId="0" fontId="73" fillId="0" borderId="37" xfId="193" applyFont="1" applyBorder="1" applyAlignment="1" applyProtection="1">
      <alignment vertical="center"/>
      <protection locked="0" hidden="1"/>
    </xf>
    <xf numFmtId="0" fontId="76" fillId="0" borderId="13" xfId="193" applyFont="1" applyBorder="1" applyAlignment="1" applyProtection="1">
      <alignment vertical="center"/>
      <protection locked="0" hidden="1"/>
    </xf>
    <xf numFmtId="0" fontId="54" fillId="0" borderId="0" xfId="193" applyFont="1" applyAlignment="1" applyProtection="1">
      <alignment vertical="center"/>
      <protection locked="0" hidden="1"/>
    </xf>
    <xf numFmtId="0" fontId="54" fillId="0" borderId="13" xfId="193" applyFont="1" applyBorder="1" applyAlignment="1" applyProtection="1">
      <alignment vertical="center"/>
      <protection locked="0" hidden="1"/>
    </xf>
    <xf numFmtId="0" fontId="54" fillId="0" borderId="39" xfId="193" applyFont="1" applyBorder="1" applyAlignment="1" applyProtection="1">
      <alignment vertical="center"/>
      <protection locked="0" hidden="1"/>
    </xf>
    <xf numFmtId="0" fontId="54" fillId="0" borderId="4" xfId="193" applyFont="1" applyBorder="1" applyAlignment="1" applyProtection="1">
      <alignment horizontal="center" vertical="center"/>
      <protection locked="0" hidden="1"/>
    </xf>
    <xf numFmtId="193" fontId="7" fillId="0" borderId="0" xfId="0" applyNumberFormat="1" applyFont="1" applyAlignment="1">
      <alignment horizontal="left" vertical="center"/>
    </xf>
    <xf numFmtId="0" fontId="54" fillId="13" borderId="4" xfId="193" applyFont="1" applyFill="1" applyBorder="1" applyAlignment="1" applyProtection="1">
      <alignment vertical="center"/>
      <protection locked="0" hidden="1"/>
    </xf>
    <xf numFmtId="0" fontId="56" fillId="13" borderId="4" xfId="193" applyFont="1" applyFill="1" applyBorder="1" applyAlignment="1" applyProtection="1">
      <alignment horizontal="left" vertical="center"/>
      <protection locked="0" hidden="1"/>
    </xf>
    <xf numFmtId="0" fontId="0" fillId="13" borderId="9" xfId="179" applyFont="1" applyFill="1" applyBorder="1"/>
    <xf numFmtId="207" fontId="54" fillId="13" borderId="4" xfId="193" applyNumberFormat="1" applyFont="1" applyFill="1" applyBorder="1" applyAlignment="1" applyProtection="1">
      <alignment horizontal="left" vertical="center"/>
      <protection locked="0"/>
    </xf>
    <xf numFmtId="209" fontId="54" fillId="13" borderId="4" xfId="193" applyNumberFormat="1" applyFont="1" applyFill="1" applyBorder="1" applyAlignment="1" applyProtection="1">
      <alignment horizontal="left" vertical="center"/>
      <protection locked="0"/>
    </xf>
    <xf numFmtId="0" fontId="0" fillId="0" borderId="7" xfId="179" applyFont="1" applyBorder="1"/>
    <xf numFmtId="0" fontId="56" fillId="0" borderId="4" xfId="193" applyFont="1" applyBorder="1" applyAlignment="1" applyProtection="1">
      <alignment horizontal="center" vertical="center"/>
      <protection locked="0" hidden="1"/>
    </xf>
    <xf numFmtId="194" fontId="54" fillId="0" borderId="4" xfId="193" applyNumberFormat="1" applyFont="1" applyBorder="1" applyAlignment="1" applyProtection="1">
      <alignment horizontal="center" vertical="center"/>
      <protection locked="0" hidden="1"/>
    </xf>
    <xf numFmtId="194" fontId="0" fillId="0" borderId="7" xfId="179" applyNumberFormat="1" applyFont="1" applyBorder="1"/>
    <xf numFmtId="0" fontId="0" fillId="13" borderId="7" xfId="179" applyFont="1" applyFill="1" applyBorder="1"/>
    <xf numFmtId="0" fontId="56" fillId="0" borderId="0" xfId="193" applyFont="1" applyAlignment="1" applyProtection="1">
      <alignment horizontal="center" vertical="center"/>
      <protection locked="0" hidden="1"/>
    </xf>
    <xf numFmtId="14" fontId="56" fillId="0" borderId="0" xfId="193" applyNumberFormat="1" applyFont="1" applyAlignment="1" applyProtection="1">
      <alignment horizontal="center" vertical="center"/>
      <protection locked="0" hidden="1"/>
    </xf>
    <xf numFmtId="193" fontId="0" fillId="0" borderId="0" xfId="179" applyNumberFormat="1"/>
    <xf numFmtId="14" fontId="73" fillId="0" borderId="0" xfId="193" applyNumberFormat="1" applyFont="1" applyAlignment="1" applyProtection="1">
      <alignment vertical="center"/>
      <protection locked="0" hidden="1"/>
    </xf>
    <xf numFmtId="0" fontId="9" fillId="0" borderId="0" xfId="173" applyFont="1" applyAlignment="1">
      <alignment horizontal="center" vertical="center"/>
    </xf>
    <xf numFmtId="0" fontId="9" fillId="0" borderId="0" xfId="173" applyFont="1" applyAlignment="1">
      <alignment vertical="center"/>
    </xf>
    <xf numFmtId="193" fontId="9" fillId="0" borderId="0" xfId="173" applyNumberFormat="1" applyFont="1" applyAlignment="1">
      <alignment vertical="center"/>
    </xf>
    <xf numFmtId="193" fontId="9" fillId="0" borderId="0" xfId="173" applyNumberFormat="1" applyFont="1" applyAlignment="1">
      <alignment horizontal="center" vertical="center" wrapText="1"/>
    </xf>
    <xf numFmtId="209" fontId="9" fillId="0" borderId="0" xfId="173" applyNumberFormat="1" applyFont="1" applyAlignment="1">
      <alignment horizontal="center" vertical="center"/>
    </xf>
    <xf numFmtId="193" fontId="9" fillId="0" borderId="0" xfId="173" applyNumberFormat="1" applyFont="1" applyAlignment="1">
      <alignment horizontal="center" vertical="center"/>
    </xf>
    <xf numFmtId="193" fontId="9" fillId="0" borderId="0" xfId="173" applyNumberFormat="1" applyFont="1" applyAlignment="1">
      <alignment horizontal="left" vertical="center"/>
    </xf>
    <xf numFmtId="193" fontId="9" fillId="0" borderId="1" xfId="173" applyNumberFormat="1" applyFont="1" applyBorder="1" applyAlignment="1">
      <alignment horizontal="left" vertical="center"/>
    </xf>
    <xf numFmtId="193" fontId="9" fillId="0" borderId="2" xfId="173" applyNumberFormat="1" applyFont="1" applyBorder="1" applyAlignment="1">
      <alignment horizontal="center" vertical="center"/>
    </xf>
    <xf numFmtId="193" fontId="9" fillId="0" borderId="4" xfId="173" applyNumberFormat="1" applyFont="1" applyBorder="1" applyAlignment="1">
      <alignment horizontal="center" vertical="center"/>
    </xf>
    <xf numFmtId="0" fontId="9" fillId="0" borderId="4" xfId="173" applyFont="1" applyBorder="1" applyAlignment="1">
      <alignment horizontal="center" vertical="center"/>
    </xf>
    <xf numFmtId="0" fontId="12" fillId="0" borderId="4" xfId="173" applyFont="1" applyBorder="1" applyAlignment="1">
      <alignment horizontal="center" vertical="center" wrapText="1"/>
    </xf>
    <xf numFmtId="49" fontId="12" fillId="0" borderId="4" xfId="173" applyNumberFormat="1" applyFont="1" applyBorder="1" applyAlignment="1">
      <alignment horizontal="left" vertical="center" wrapText="1"/>
    </xf>
    <xf numFmtId="195" fontId="12" fillId="0" borderId="4" xfId="173" applyNumberFormat="1" applyFont="1" applyBorder="1" applyAlignment="1">
      <alignment horizontal="center" vertical="center" wrapText="1"/>
    </xf>
    <xf numFmtId="176" fontId="12" fillId="0" borderId="4" xfId="173" applyNumberFormat="1" applyFont="1" applyBorder="1" applyAlignment="1">
      <alignment horizontal="right" vertical="center" wrapText="1"/>
    </xf>
    <xf numFmtId="194" fontId="12" fillId="0" borderId="4" xfId="173" applyNumberFormat="1" applyFont="1" applyBorder="1" applyAlignment="1">
      <alignment horizontal="right" vertical="center" wrapText="1"/>
    </xf>
    <xf numFmtId="194" fontId="12" fillId="0" borderId="4" xfId="173" applyNumberFormat="1" applyFont="1" applyBorder="1" applyAlignment="1">
      <alignment horizontal="left" vertical="center" wrapText="1"/>
    </xf>
    <xf numFmtId="0" fontId="9" fillId="0" borderId="4" xfId="173" applyFont="1" applyBorder="1" applyAlignment="1">
      <alignment vertical="center"/>
    </xf>
    <xf numFmtId="193" fontId="9" fillId="0" borderId="4" xfId="173" applyNumberFormat="1" applyFont="1" applyBorder="1" applyAlignment="1">
      <alignment vertical="center"/>
    </xf>
    <xf numFmtId="193" fontId="9" fillId="0" borderId="4" xfId="251" applyNumberFormat="1" applyFont="1" applyBorder="1" applyAlignment="1">
      <alignment vertical="center"/>
    </xf>
    <xf numFmtId="193" fontId="9" fillId="5" borderId="0" xfId="173" applyNumberFormat="1" applyFont="1" applyFill="1" applyAlignment="1">
      <alignment vertical="center"/>
    </xf>
    <xf numFmtId="0" fontId="5" fillId="0" borderId="0" xfId="0" applyFont="1" applyAlignment="1">
      <alignment vertical="center"/>
    </xf>
    <xf numFmtId="0" fontId="77" fillId="0" borderId="0" xfId="0" applyFont="1" applyAlignment="1">
      <alignment vertical="center"/>
    </xf>
    <xf numFmtId="0" fontId="42" fillId="0" borderId="0" xfId="0" applyFont="1" applyAlignment="1">
      <alignment horizontal="center" vertical="center"/>
    </xf>
    <xf numFmtId="0" fontId="42" fillId="0" borderId="0" xfId="0" applyFont="1" applyAlignment="1">
      <alignment vertical="center"/>
    </xf>
    <xf numFmtId="0" fontId="6" fillId="0" borderId="0" xfId="0" applyFont="1" applyAlignment="1" applyProtection="1">
      <alignment horizontal="center" vertical="center"/>
      <protection locked="0" hidden="1"/>
    </xf>
    <xf numFmtId="193" fontId="5" fillId="0" borderId="0" xfId="0" applyNumberFormat="1" applyFont="1" applyFill="1" applyAlignment="1">
      <alignment vertical="center"/>
    </xf>
    <xf numFmtId="193" fontId="4" fillId="0" borderId="0" xfId="0" applyNumberFormat="1" applyFont="1" applyFill="1" applyAlignment="1">
      <alignment horizontal="center" vertical="center" wrapText="1"/>
    </xf>
    <xf numFmtId="193" fontId="4" fillId="0" borderId="0" xfId="0" applyNumberFormat="1" applyFont="1" applyFill="1" applyAlignment="1">
      <alignment vertical="center"/>
    </xf>
    <xf numFmtId="193" fontId="5" fillId="0" borderId="0" xfId="0" applyNumberFormat="1" applyFont="1" applyFill="1" applyAlignment="1">
      <alignment horizontal="center" vertical="center"/>
    </xf>
    <xf numFmtId="193" fontId="5" fillId="0" borderId="0" xfId="0" applyNumberFormat="1" applyFont="1" applyFill="1" applyAlignment="1">
      <alignment horizontal="left" vertical="center"/>
    </xf>
    <xf numFmtId="49" fontId="9" fillId="0" borderId="4" xfId="0" applyNumberFormat="1" applyFont="1" applyFill="1" applyBorder="1" applyAlignment="1">
      <alignment horizontal="center" vertical="center"/>
    </xf>
    <xf numFmtId="193" fontId="5" fillId="0" borderId="4"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0" fontId="0" fillId="0" borderId="5" xfId="0" applyFont="1" applyFill="1" applyBorder="1" applyAlignment="1">
      <alignment horizontal="center"/>
    </xf>
    <xf numFmtId="0" fontId="0" fillId="0" borderId="5" xfId="0" applyFont="1" applyFill="1" applyBorder="1"/>
    <xf numFmtId="176" fontId="9" fillId="0" borderId="4" xfId="0" applyNumberFormat="1" applyFont="1" applyFill="1" applyBorder="1" applyAlignment="1">
      <alignment horizontal="center" vertical="center" shrinkToFi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193" fontId="5" fillId="0" borderId="4" xfId="0" applyNumberFormat="1" applyFont="1" applyFill="1" applyBorder="1" applyAlignment="1">
      <alignment vertical="center"/>
    </xf>
    <xf numFmtId="0" fontId="7" fillId="0" borderId="4" xfId="0" applyFont="1" applyFill="1" applyBorder="1" applyAlignment="1">
      <alignment vertical="center" wrapText="1"/>
    </xf>
    <xf numFmtId="193" fontId="5" fillId="0" borderId="4" xfId="1" applyNumberFormat="1" applyFont="1" applyFill="1" applyBorder="1">
      <alignment vertical="center"/>
    </xf>
    <xf numFmtId="0" fontId="7" fillId="0" borderId="4" xfId="0" applyFont="1" applyFill="1" applyBorder="1" applyAlignment="1">
      <alignment horizontal="left" vertical="center" wrapText="1"/>
    </xf>
    <xf numFmtId="193" fontId="5" fillId="0" borderId="4" xfId="0" applyNumberFormat="1" applyFont="1" applyFill="1" applyBorder="1" applyAlignment="1">
      <alignment horizontal="left" vertical="center"/>
    </xf>
    <xf numFmtId="193" fontId="9" fillId="0" borderId="0" xfId="0" applyNumberFormat="1" applyFont="1" applyFill="1" applyAlignment="1">
      <alignment horizontal="right" vertical="center"/>
    </xf>
    <xf numFmtId="193" fontId="5" fillId="0" borderId="0" xfId="0" applyNumberFormat="1" applyFont="1" applyFill="1" applyAlignment="1">
      <alignment horizontal="right" vertical="center"/>
    </xf>
    <xf numFmtId="0" fontId="5" fillId="0" borderId="0" xfId="0" applyFont="1" applyBorder="1" applyAlignment="1">
      <alignment vertical="center"/>
    </xf>
    <xf numFmtId="0" fontId="5" fillId="0" borderId="0" xfId="0" applyFont="1" applyAlignment="1">
      <alignment horizontal="left" vertical="center"/>
    </xf>
    <xf numFmtId="0" fontId="5" fillId="0" borderId="0" xfId="0" applyFont="1" applyBorder="1" applyAlignment="1"/>
    <xf numFmtId="0" fontId="7" fillId="0" borderId="0" xfId="0" applyFont="1" applyBorder="1" applyAlignment="1">
      <alignment vertical="center"/>
    </xf>
    <xf numFmtId="0" fontId="7" fillId="0" borderId="4" xfId="153" applyFont="1" applyFill="1" applyBorder="1" applyAlignment="1">
      <alignment vertical="center" wrapText="1"/>
    </xf>
    <xf numFmtId="0" fontId="7" fillId="0" borderId="4" xfId="153" applyFont="1" applyFill="1" applyBorder="1" applyAlignment="1">
      <alignment vertical="center"/>
    </xf>
    <xf numFmtId="193" fontId="7" fillId="0" borderId="4" xfId="0" applyNumberFormat="1" applyFont="1" applyFill="1" applyBorder="1" applyAlignment="1">
      <alignment vertical="center" wrapText="1"/>
    </xf>
    <xf numFmtId="0" fontId="7" fillId="0" borderId="4" xfId="0" applyFont="1" applyFill="1" applyBorder="1" applyAlignment="1">
      <alignment horizontal="left" vertical="center"/>
    </xf>
    <xf numFmtId="193" fontId="7" fillId="0" borderId="4" xfId="0" applyNumberFormat="1" applyFont="1" applyFill="1" applyBorder="1" applyAlignment="1">
      <alignment horizontal="right" vertical="center"/>
    </xf>
    <xf numFmtId="193" fontId="5" fillId="0" borderId="4" xfId="0" applyNumberFormat="1" applyFont="1" applyFill="1" applyBorder="1" applyAlignment="1">
      <alignment horizontal="right" vertical="center"/>
    </xf>
    <xf numFmtId="0" fontId="7" fillId="0" borderId="4" xfId="0" applyFont="1" applyFill="1" applyBorder="1" applyAlignment="1">
      <alignment vertical="center"/>
    </xf>
    <xf numFmtId="0" fontId="5" fillId="0" borderId="0" xfId="0" applyFont="1" applyAlignment="1">
      <alignment horizontal="center" vertical="center"/>
    </xf>
    <xf numFmtId="0" fontId="77" fillId="0" borderId="0" xfId="0" applyFont="1" applyAlignment="1">
      <alignment horizontal="center" vertical="center"/>
    </xf>
    <xf numFmtId="0" fontId="5" fillId="14" borderId="0" xfId="0" applyFont="1" applyFill="1" applyAlignment="1">
      <alignment vertical="center"/>
    </xf>
    <xf numFmtId="0" fontId="58" fillId="9" borderId="0" xfId="0" applyFont="1" applyFill="1" quotePrefix="1"/>
    <xf numFmtId="0" fontId="5" fillId="4" borderId="4" xfId="161" applyFont="1" applyFill="1" applyBorder="1" applyAlignment="1" quotePrefix="1">
      <alignment horizontal="center" vertical="center" wrapText="1"/>
    </xf>
    <xf numFmtId="0" fontId="1" fillId="0" borderId="0" xfId="6" applyAlignment="1" applyProtection="1" quotePrefix="1">
      <alignment vertical="center"/>
      <protection locked="0"/>
    </xf>
  </cellXfs>
  <cellStyles count="2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常规 101" xfId="51"/>
    <cellStyle name="常规 114" xfId="52"/>
    <cellStyle name="常规 109" xfId="53"/>
    <cellStyle name="常规 102" xfId="54"/>
    <cellStyle name="常规 6" xfId="55"/>
    <cellStyle name="百分比 2" xfId="56"/>
    <cellStyle name="常规 195" xfId="57"/>
    <cellStyle name="常规 142" xfId="58"/>
    <cellStyle name="常规 137" xfId="59"/>
    <cellStyle name="常规 90" xfId="60"/>
    <cellStyle name="常规 85" xfId="61"/>
    <cellStyle name="常规 31" xfId="62"/>
    <cellStyle name="常规 26" xfId="63"/>
    <cellStyle name="常规 104" xfId="64"/>
    <cellStyle name="常规 159" xfId="65"/>
    <cellStyle name="常规 164" xfId="66"/>
    <cellStyle name="常规 209" xfId="67"/>
    <cellStyle name="常规 214" xfId="68"/>
    <cellStyle name="常规 158" xfId="69"/>
    <cellStyle name="常规 163" xfId="70"/>
    <cellStyle name="常规 208" xfId="71"/>
    <cellStyle name="常规 213" xfId="72"/>
    <cellStyle name="常规 165" xfId="73"/>
    <cellStyle name="常规 170" xfId="74"/>
    <cellStyle name="常规 215" xfId="75"/>
    <cellStyle name="常规 220" xfId="76"/>
    <cellStyle name="常规 166" xfId="77"/>
    <cellStyle name="常规 171" xfId="78"/>
    <cellStyle name="常规 216" xfId="79"/>
    <cellStyle name="常规 221" xfId="80"/>
    <cellStyle name="常规 167" xfId="81"/>
    <cellStyle name="常规 172" xfId="82"/>
    <cellStyle name="常规 217" xfId="83"/>
    <cellStyle name="常规 222" xfId="84"/>
    <cellStyle name="常规 168" xfId="85"/>
    <cellStyle name="常规 173" xfId="86"/>
    <cellStyle name="常规 218" xfId="87"/>
    <cellStyle name="常规 107" xfId="88"/>
    <cellStyle name="常规 112" xfId="89"/>
    <cellStyle name="常规 108" xfId="90"/>
    <cellStyle name="常规 113" xfId="91"/>
    <cellStyle name="常规 101 2" xfId="92"/>
    <cellStyle name="百分比 15" xfId="93"/>
    <cellStyle name="常规 10" xfId="94"/>
    <cellStyle name="常规 100" xfId="95"/>
    <cellStyle name="常规 103" xfId="96"/>
    <cellStyle name="常规 110" xfId="97"/>
    <cellStyle name="常规 105" xfId="98"/>
    <cellStyle name="常规 106" xfId="99"/>
    <cellStyle name="常规 111" xfId="100"/>
    <cellStyle name="常规 11" xfId="101"/>
    <cellStyle name="常规 115" xfId="102"/>
    <cellStyle name="常规 120" xfId="103"/>
    <cellStyle name="常规 116" xfId="104"/>
    <cellStyle name="常规 121" xfId="105"/>
    <cellStyle name="常规 117" xfId="106"/>
    <cellStyle name="常规 122" xfId="107"/>
    <cellStyle name="常规 118" xfId="108"/>
    <cellStyle name="常规 123" xfId="109"/>
    <cellStyle name="常规 119" xfId="110"/>
    <cellStyle name="常规 124" xfId="111"/>
    <cellStyle name="常规 12" xfId="112"/>
    <cellStyle name="常规 125" xfId="113"/>
    <cellStyle name="常规 130" xfId="114"/>
    <cellStyle name="常规 126" xfId="115"/>
    <cellStyle name="常规 131" xfId="116"/>
    <cellStyle name="常规 127" xfId="117"/>
    <cellStyle name="常规 132" xfId="118"/>
    <cellStyle name="常规 128" xfId="119"/>
    <cellStyle name="常规 133" xfId="120"/>
    <cellStyle name="常规 129" xfId="121"/>
    <cellStyle name="常规 134" xfId="122"/>
    <cellStyle name="常规 13" xfId="123"/>
    <cellStyle name="常规 135" xfId="124"/>
    <cellStyle name="常规 140" xfId="125"/>
    <cellStyle name="常规 136" xfId="126"/>
    <cellStyle name="常规 141" xfId="127"/>
    <cellStyle name="常规 138" xfId="128"/>
    <cellStyle name="常规 143" xfId="129"/>
    <cellStyle name="常规 139" xfId="130"/>
    <cellStyle name="常规 144" xfId="131"/>
    <cellStyle name="常规 14" xfId="132"/>
    <cellStyle name="常规 145" xfId="133"/>
    <cellStyle name="常规 150" xfId="134"/>
    <cellStyle name="常规 200" xfId="135"/>
    <cellStyle name="常规 146" xfId="136"/>
    <cellStyle name="常规 151" xfId="137"/>
    <cellStyle name="常规 201" xfId="138"/>
    <cellStyle name="常规 147" xfId="139"/>
    <cellStyle name="常规 152" xfId="140"/>
    <cellStyle name="常规 202" xfId="141"/>
    <cellStyle name="常规 148" xfId="142"/>
    <cellStyle name="常规 153" xfId="143"/>
    <cellStyle name="常规 203" xfId="144"/>
    <cellStyle name="常规 148 2" xfId="145"/>
    <cellStyle name="常规 149" xfId="146"/>
    <cellStyle name="常规 154" xfId="147"/>
    <cellStyle name="常规 204" xfId="148"/>
    <cellStyle name="常规 15" xfId="149"/>
    <cellStyle name="常规 20" xfId="150"/>
    <cellStyle name="常规 155" xfId="151"/>
    <cellStyle name="常规 160" xfId="152"/>
    <cellStyle name="常规 205" xfId="153"/>
    <cellStyle name="常规 210" xfId="154"/>
    <cellStyle name="常规 156" xfId="155"/>
    <cellStyle name="常规 161" xfId="156"/>
    <cellStyle name="常规 206" xfId="157"/>
    <cellStyle name="常规 211" xfId="158"/>
    <cellStyle name="常规 157" xfId="159"/>
    <cellStyle name="常规 162" xfId="160"/>
    <cellStyle name="常规 207" xfId="161"/>
    <cellStyle name="常规 212" xfId="162"/>
    <cellStyle name="常规 16" xfId="163"/>
    <cellStyle name="常规 21" xfId="164"/>
    <cellStyle name="常规 169" xfId="165"/>
    <cellStyle name="常规 174" xfId="166"/>
    <cellStyle name="常规 219" xfId="167"/>
    <cellStyle name="常规 17" xfId="168"/>
    <cellStyle name="常规 22" xfId="169"/>
    <cellStyle name="常规 175" xfId="170"/>
    <cellStyle name="常规 180" xfId="171"/>
    <cellStyle name="常规 176" xfId="172"/>
    <cellStyle name="常规 181" xfId="173"/>
    <cellStyle name="常规 177" xfId="174"/>
    <cellStyle name="常规 182" xfId="175"/>
    <cellStyle name="常规 178" xfId="176"/>
    <cellStyle name="常规 183" xfId="177"/>
    <cellStyle name="常规 179" xfId="178"/>
    <cellStyle name="常规 184" xfId="179"/>
    <cellStyle name="常规 18" xfId="180"/>
    <cellStyle name="常规 23" xfId="181"/>
    <cellStyle name="常规 185" xfId="182"/>
    <cellStyle name="常规 190" xfId="183"/>
    <cellStyle name="常规 186" xfId="184"/>
    <cellStyle name="常规 191" xfId="185"/>
    <cellStyle name="常规 187" xfId="186"/>
    <cellStyle name="常规 192" xfId="187"/>
    <cellStyle name="常规 188" xfId="188"/>
    <cellStyle name="常规 193" xfId="189"/>
    <cellStyle name="常规 189" xfId="190"/>
    <cellStyle name="常规 194" xfId="191"/>
    <cellStyle name="常规 19" xfId="192"/>
    <cellStyle name="常规 24" xfId="193"/>
    <cellStyle name="常规 196" xfId="194"/>
    <cellStyle name="常规 197" xfId="195"/>
    <cellStyle name="常规 198" xfId="196"/>
    <cellStyle name="常规 199" xfId="197"/>
    <cellStyle name="常规 2" xfId="198"/>
    <cellStyle name="常规 2 3 2 2" xfId="199"/>
    <cellStyle name="常规 25" xfId="200"/>
    <cellStyle name="常规 30" xfId="201"/>
    <cellStyle name="常规 27" xfId="202"/>
    <cellStyle name="常规 32" xfId="203"/>
    <cellStyle name="常规 28" xfId="204"/>
    <cellStyle name="常规 33" xfId="205"/>
    <cellStyle name="常规 29" xfId="206"/>
    <cellStyle name="常规 34" xfId="207"/>
    <cellStyle name="常规 294" xfId="208"/>
    <cellStyle name="常规 3" xfId="209"/>
    <cellStyle name="常规 35" xfId="210"/>
    <cellStyle name="常规 40" xfId="211"/>
    <cellStyle name="常规 36" xfId="212"/>
    <cellStyle name="常规 41" xfId="213"/>
    <cellStyle name="常规 37" xfId="214"/>
    <cellStyle name="常规 42" xfId="215"/>
    <cellStyle name="常规 38" xfId="216"/>
    <cellStyle name="常规 43" xfId="217"/>
    <cellStyle name="常规 4" xfId="218"/>
    <cellStyle name="常规 45" xfId="219"/>
    <cellStyle name="常规 50" xfId="220"/>
    <cellStyle name="常规 46" xfId="221"/>
    <cellStyle name="常规 51" xfId="222"/>
    <cellStyle name="常规 47" xfId="223"/>
    <cellStyle name="常规 52" xfId="224"/>
    <cellStyle name="常规 48" xfId="225"/>
    <cellStyle name="常规 53" xfId="226"/>
    <cellStyle name="常规 49" xfId="227"/>
    <cellStyle name="常规 54" xfId="228"/>
    <cellStyle name="常规 5" xfId="229"/>
    <cellStyle name="常规 55" xfId="230"/>
    <cellStyle name="常规 60" xfId="231"/>
    <cellStyle name="常规 56" xfId="232"/>
    <cellStyle name="常规 61" xfId="233"/>
    <cellStyle name="常规 57" xfId="234"/>
    <cellStyle name="常规 62" xfId="235"/>
    <cellStyle name="常规 58" xfId="236"/>
    <cellStyle name="常规 63" xfId="237"/>
    <cellStyle name="常规 59" xfId="238"/>
    <cellStyle name="常规 64" xfId="239"/>
    <cellStyle name="常规 65" xfId="240"/>
    <cellStyle name="常规 70" xfId="241"/>
    <cellStyle name="常规 66" xfId="242"/>
    <cellStyle name="常规 71" xfId="243"/>
    <cellStyle name="常规 67" xfId="244"/>
    <cellStyle name="常规 72" xfId="245"/>
    <cellStyle name="常规 68" xfId="246"/>
    <cellStyle name="常规 73" xfId="247"/>
    <cellStyle name="常规 69" xfId="248"/>
    <cellStyle name="常规 74" xfId="249"/>
    <cellStyle name="常规 7" xfId="250"/>
    <cellStyle name="常规 75" xfId="251"/>
    <cellStyle name="常规 80" xfId="252"/>
    <cellStyle name="常规 76" xfId="253"/>
    <cellStyle name="常规 81" xfId="254"/>
    <cellStyle name="常规 77" xfId="255"/>
    <cellStyle name="常规 82" xfId="256"/>
    <cellStyle name="常规 78" xfId="257"/>
    <cellStyle name="常规 83" xfId="258"/>
    <cellStyle name="常规 79" xfId="259"/>
    <cellStyle name="常规 84" xfId="260"/>
    <cellStyle name="常规 8" xfId="261"/>
    <cellStyle name="常规 86" xfId="262"/>
    <cellStyle name="常规 91" xfId="263"/>
    <cellStyle name="常规 87" xfId="264"/>
    <cellStyle name="常规 92" xfId="265"/>
    <cellStyle name="常规 88" xfId="266"/>
    <cellStyle name="常规 93" xfId="267"/>
    <cellStyle name="常规 89" xfId="268"/>
    <cellStyle name="常规 94" xfId="269"/>
    <cellStyle name="常规 9" xfId="270"/>
    <cellStyle name="常规 95" xfId="271"/>
    <cellStyle name="常规 96" xfId="272"/>
    <cellStyle name="常规 97" xfId="273"/>
    <cellStyle name="常规 98" xfId="274"/>
    <cellStyle name="常规 99" xfId="275"/>
    <cellStyle name="千位分隔 2" xfId="276"/>
  </cellStyles>
  <tableStyles count="0" defaultTableStyle="TableStyleMedium2" defaultPivotStyle="PivotStyleLight16"/>
  <colors>
    <mruColors>
      <color rgb="00DCE6F1"/>
      <color rgb="00FFFF00"/>
      <color rgb="0000B0F0"/>
      <color rgb="00C5D9F1"/>
      <color rgb="00DAEEF3"/>
      <color rgb="00B7DEE8"/>
      <color rgb="00FF0000"/>
      <color rgb="000000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2" Type="http://schemas.openxmlformats.org/officeDocument/2006/relationships/styles" Target="styles.xml"/><Relationship Id="rId111" Type="http://schemas.openxmlformats.org/officeDocument/2006/relationships/sharedStrings" Target="sharedStrings.xml"/><Relationship Id="rId110" Type="http://schemas.openxmlformats.org/officeDocument/2006/relationships/theme" Target="theme/theme1.xml"/><Relationship Id="rId11" Type="http://schemas.openxmlformats.org/officeDocument/2006/relationships/worksheet" Target="worksheets/sheet11.xml"/><Relationship Id="rId109" Type="http://schemas.openxmlformats.org/officeDocument/2006/relationships/customXml" Target="../customXml/item1.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13</xdr:col>
      <xdr:colOff>15240</xdr:colOff>
      <xdr:row>39</xdr:row>
      <xdr:rowOff>83820</xdr:rowOff>
    </xdr:to>
    <xdr:sp>
      <xdr:nvSpPr>
        <xdr:cNvPr id="1027" name="202" hidden="1"/>
        <xdr:cNvSpPr/>
      </xdr:nvSpPr>
      <xdr:spPr>
        <a:xfrm>
          <a:off x="0" y="0"/>
          <a:ext cx="7658100" cy="7608570"/>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xdr:from>
      <xdr:col>0</xdr:col>
      <xdr:colOff>0</xdr:colOff>
      <xdr:row>0</xdr:row>
      <xdr:rowOff>0</xdr:rowOff>
    </xdr:from>
    <xdr:to>
      <xdr:col>13</xdr:col>
      <xdr:colOff>15240</xdr:colOff>
      <xdr:row>39</xdr:row>
      <xdr:rowOff>83820</xdr:rowOff>
    </xdr:to>
    <xdr:sp>
      <xdr:nvSpPr>
        <xdr:cNvPr id="1028" name="202" hidden="1"/>
        <xdr:cNvSpPr/>
      </xdr:nvSpPr>
      <xdr:spPr>
        <a:xfrm>
          <a:off x="0" y="0"/>
          <a:ext cx="7658100" cy="7608570"/>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38</xdr:col>
      <xdr:colOff>564515</xdr:colOff>
      <xdr:row>35</xdr:row>
      <xdr:rowOff>160020</xdr:rowOff>
    </xdr:to>
    <xdr:sp>
      <xdr:nvSpPr>
        <xdr:cNvPr id="2050" name="202" hidden="1"/>
        <xdr:cNvSpPr/>
      </xdr:nvSpPr>
      <xdr:spPr>
        <a:xfrm>
          <a:off x="0" y="0"/>
          <a:ext cx="7620635" cy="7623810"/>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xdr:from>
      <xdr:col>0</xdr:col>
      <xdr:colOff>0</xdr:colOff>
      <xdr:row>0</xdr:row>
      <xdr:rowOff>0</xdr:rowOff>
    </xdr:from>
    <xdr:to>
      <xdr:col>38</xdr:col>
      <xdr:colOff>564515</xdr:colOff>
      <xdr:row>35</xdr:row>
      <xdr:rowOff>160020</xdr:rowOff>
    </xdr:to>
    <xdr:sp>
      <xdr:nvSpPr>
        <xdr:cNvPr id="2051" name="202" hidden="1"/>
        <xdr:cNvSpPr/>
      </xdr:nvSpPr>
      <xdr:spPr>
        <a:xfrm>
          <a:off x="0" y="0"/>
          <a:ext cx="7620635" cy="7623810"/>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12</xdr:col>
      <xdr:colOff>213360</xdr:colOff>
      <xdr:row>41</xdr:row>
      <xdr:rowOff>99060</xdr:rowOff>
    </xdr:to>
    <xdr:sp>
      <xdr:nvSpPr>
        <xdr:cNvPr id="3073" name="202" hidden="1"/>
        <xdr:cNvSpPr/>
      </xdr:nvSpPr>
      <xdr:spPr>
        <a:xfrm>
          <a:off x="0" y="0"/>
          <a:ext cx="7620000" cy="7700010"/>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xdr:from>
      <xdr:col>0</xdr:col>
      <xdr:colOff>0</xdr:colOff>
      <xdr:row>0</xdr:row>
      <xdr:rowOff>0</xdr:rowOff>
    </xdr:from>
    <xdr:to>
      <xdr:col>12</xdr:col>
      <xdr:colOff>213360</xdr:colOff>
      <xdr:row>41</xdr:row>
      <xdr:rowOff>99060</xdr:rowOff>
    </xdr:to>
    <xdr:sp>
      <xdr:nvSpPr>
        <xdr:cNvPr id="3074" name="202" hidden="1"/>
        <xdr:cNvSpPr/>
      </xdr:nvSpPr>
      <xdr:spPr>
        <a:xfrm>
          <a:off x="0" y="0"/>
          <a:ext cx="7620000" cy="7700010"/>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solidFill>
          <a:schemeClr val="phClr"/>
        </a:soli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omments" Target="../comments2.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06"/>
  <sheetViews>
    <sheetView showZeros="0" workbookViewId="0">
      <selection activeCell="C8" sqref="C8"/>
    </sheetView>
  </sheetViews>
  <sheetFormatPr defaultColWidth="11.2" defaultRowHeight="13.5"/>
  <cols>
    <col min="1" max="1" width="12.2" style="832" customWidth="1"/>
    <col min="2" max="2" width="32" style="833" customWidth="1"/>
    <col min="3" max="10" width="14.1" style="833" customWidth="1"/>
    <col min="11" max="11" width="9.2" style="833" customWidth="1"/>
    <col min="12" max="12" width="16.7" style="833" customWidth="1"/>
    <col min="13" max="16384" width="11.2" style="833"/>
  </cols>
  <sheetData>
    <row r="1" s="44" customFormat="1" ht="15.75" customHeight="1" spans="1:2">
      <c r="A1" s="834" t="s">
        <v>0</v>
      </c>
      <c r="B1" s="835"/>
    </row>
    <row r="2" s="42" customFormat="1" ht="30" customHeight="1" spans="1:10">
      <c r="A2" s="836" t="s">
        <v>1</v>
      </c>
      <c r="B2" s="837"/>
      <c r="C2" s="837"/>
      <c r="D2" s="837"/>
      <c r="E2" s="837"/>
      <c r="F2" s="837"/>
      <c r="G2" s="837"/>
      <c r="H2" s="837"/>
      <c r="I2" s="837"/>
      <c r="J2" s="837"/>
    </row>
    <row r="3" s="44" customFormat="1" ht="15.75" customHeight="1" spans="1:10">
      <c r="A3" s="838" t="str">
        <f>"评估基准日："&amp;TEXT(基本信息输入表!M7,"yyyy年mm月dd日")</f>
        <v>评估基准日：2025年02月20日</v>
      </c>
      <c r="B3" s="835"/>
      <c r="C3" s="835"/>
      <c r="D3" s="835"/>
      <c r="E3" s="835"/>
      <c r="F3" s="835"/>
      <c r="G3" s="835"/>
      <c r="H3" s="835"/>
      <c r="I3" s="835"/>
      <c r="J3" s="835"/>
    </row>
    <row r="4" s="44" customFormat="1" ht="16.5" customHeight="1" spans="1:10">
      <c r="A4" s="838"/>
      <c r="B4" s="838"/>
      <c r="C4" s="838"/>
      <c r="D4" s="838"/>
      <c r="E4" s="838"/>
      <c r="F4" s="838"/>
      <c r="G4" s="838"/>
      <c r="H4" s="838"/>
      <c r="I4" s="838"/>
      <c r="J4" s="854" t="s">
        <v>2</v>
      </c>
    </row>
    <row r="5" s="44" customFormat="1" ht="16.5" customHeight="1" spans="1:10">
      <c r="A5" s="839" t="str">
        <f>基本信息输入表!K6&amp;"："&amp;基本信息输入表!M6</f>
        <v>产权持有单位：中国石油天然气股份有限公司塔里木油田分公司塔西南勘探开发公司</v>
      </c>
      <c r="B5" s="835"/>
      <c r="C5" s="835"/>
      <c r="D5" s="835"/>
      <c r="E5" s="835"/>
      <c r="F5" s="835"/>
      <c r="G5" s="835"/>
      <c r="H5" s="835"/>
      <c r="I5" s="835"/>
      <c r="J5" s="855" t="s">
        <v>3</v>
      </c>
    </row>
    <row r="6" s="43" customFormat="1" ht="16.5" customHeight="1" spans="1:10">
      <c r="A6" s="840" t="s">
        <v>4</v>
      </c>
      <c r="B6" s="841" t="s">
        <v>5</v>
      </c>
      <c r="C6" s="842" t="s">
        <v>6</v>
      </c>
      <c r="D6" s="843"/>
      <c r="E6" s="842" t="s">
        <v>7</v>
      </c>
      <c r="F6" s="843"/>
      <c r="G6" s="842" t="s">
        <v>8</v>
      </c>
      <c r="H6" s="843"/>
      <c r="I6" s="842" t="s">
        <v>9</v>
      </c>
      <c r="J6" s="843"/>
    </row>
    <row r="7" s="43" customFormat="1" ht="16.5" customHeight="1" spans="1:10">
      <c r="A7" s="844"/>
      <c r="B7" s="845"/>
      <c r="C7" s="846" t="s">
        <v>10</v>
      </c>
      <c r="D7" s="846" t="s">
        <v>11</v>
      </c>
      <c r="E7" s="846" t="s">
        <v>10</v>
      </c>
      <c r="F7" s="846" t="s">
        <v>11</v>
      </c>
      <c r="G7" s="846" t="s">
        <v>10</v>
      </c>
      <c r="H7" s="846" t="s">
        <v>11</v>
      </c>
      <c r="I7" s="846" t="s">
        <v>10</v>
      </c>
      <c r="J7" s="846" t="s">
        <v>11</v>
      </c>
    </row>
    <row r="8" s="830" customFormat="1" ht="16.5" customHeight="1" spans="1:17">
      <c r="A8" s="847">
        <v>1</v>
      </c>
      <c r="B8" s="848" t="s">
        <v>12</v>
      </c>
      <c r="C8" s="849"/>
      <c r="D8" s="849">
        <f>'3-4应收票据'!F25</f>
        <v>0</v>
      </c>
      <c r="E8" s="849"/>
      <c r="F8" s="849"/>
      <c r="G8" s="849"/>
      <c r="H8" s="849"/>
      <c r="I8" s="849"/>
      <c r="J8" s="849">
        <f>'3-4应收票据'!H25</f>
        <v>0</v>
      </c>
      <c r="L8" s="856"/>
      <c r="M8" s="856"/>
      <c r="N8" s="856"/>
      <c r="O8" s="856"/>
      <c r="P8" s="856"/>
      <c r="Q8" s="856"/>
    </row>
    <row r="9" s="830" customFormat="1" ht="16.5" customHeight="1" spans="1:10">
      <c r="A9" s="847">
        <v>2</v>
      </c>
      <c r="B9" s="850" t="s">
        <v>13</v>
      </c>
      <c r="C9" s="849"/>
      <c r="D9" s="849">
        <f>'3-4应收票据'!F26</f>
        <v>0</v>
      </c>
      <c r="E9" s="849"/>
      <c r="F9" s="849"/>
      <c r="G9" s="849"/>
      <c r="H9" s="849"/>
      <c r="I9" s="849"/>
      <c r="J9" s="849">
        <f>'3-4应收票据'!H26</f>
        <v>0</v>
      </c>
    </row>
    <row r="10" s="830" customFormat="1" ht="16.5" customHeight="1" spans="1:20">
      <c r="A10" s="847">
        <v>3</v>
      </c>
      <c r="B10" s="850" t="s">
        <v>14</v>
      </c>
      <c r="C10" s="849"/>
      <c r="D10" s="849">
        <f>'3-4应收票据'!F27</f>
        <v>0</v>
      </c>
      <c r="E10" s="849"/>
      <c r="F10" s="849"/>
      <c r="G10" s="849"/>
      <c r="H10" s="849"/>
      <c r="I10" s="849"/>
      <c r="J10" s="849">
        <f>'3-4应收票据'!H27</f>
        <v>0</v>
      </c>
      <c r="N10" s="857"/>
      <c r="R10" s="856"/>
      <c r="S10" s="856"/>
      <c r="T10" s="856"/>
    </row>
    <row r="11" s="830" customFormat="1" ht="16.5" customHeight="1" spans="1:20">
      <c r="A11" s="847">
        <v>4</v>
      </c>
      <c r="B11" s="849" t="s">
        <v>15</v>
      </c>
      <c r="C11" s="849"/>
      <c r="D11" s="849">
        <f>'3-4应收票据'!F28</f>
        <v>0</v>
      </c>
      <c r="E11" s="849"/>
      <c r="F11" s="849"/>
      <c r="G11" s="849"/>
      <c r="H11" s="849"/>
      <c r="I11" s="849"/>
      <c r="J11" s="849">
        <f>'3-4应收票据'!H28</f>
        <v>0</v>
      </c>
      <c r="R11" s="859"/>
      <c r="S11" s="859"/>
      <c r="T11" s="856"/>
    </row>
    <row r="12" s="830" customFormat="1" ht="16.5" customHeight="1" spans="1:20">
      <c r="A12" s="847">
        <v>5</v>
      </c>
      <c r="B12" s="849"/>
      <c r="C12" s="849"/>
      <c r="D12" s="849"/>
      <c r="E12" s="849"/>
      <c r="F12" s="849"/>
      <c r="G12" s="849"/>
      <c r="H12" s="849"/>
      <c r="I12" s="849"/>
      <c r="J12" s="849"/>
      <c r="R12" s="859"/>
      <c r="S12" s="859"/>
      <c r="T12" s="856"/>
    </row>
    <row r="13" s="830" customFormat="1" ht="16.5" customHeight="1" spans="1:20">
      <c r="A13" s="847">
        <v>6</v>
      </c>
      <c r="B13" s="848" t="s">
        <v>16</v>
      </c>
      <c r="C13" s="849"/>
      <c r="D13" s="849"/>
      <c r="E13" s="849"/>
      <c r="F13" s="849"/>
      <c r="G13" s="849"/>
      <c r="H13" s="849"/>
      <c r="I13" s="849"/>
      <c r="J13" s="849"/>
      <c r="R13" s="858"/>
      <c r="S13" s="858"/>
      <c r="T13" s="856"/>
    </row>
    <row r="14" s="830" customFormat="1" ht="16.5" customHeight="1" spans="1:20">
      <c r="A14" s="847">
        <v>7</v>
      </c>
      <c r="B14" s="850" t="s">
        <v>17</v>
      </c>
      <c r="C14" s="849"/>
      <c r="D14" s="851">
        <f>'3-5应收账款'!H25</f>
        <v>0</v>
      </c>
      <c r="E14" s="851"/>
      <c r="F14" s="851">
        <f>'3-5应收账款'!sheet24_4</f>
        <v>0</v>
      </c>
      <c r="G14" s="849"/>
      <c r="H14" s="849"/>
      <c r="I14" s="849"/>
      <c r="J14" s="849">
        <f>'3-5应收账款'!J25</f>
        <v>0</v>
      </c>
      <c r="R14" s="858"/>
      <c r="S14" s="858"/>
      <c r="T14" s="856"/>
    </row>
    <row r="15" s="830" customFormat="1" ht="16.5" customHeight="1" spans="1:20">
      <c r="A15" s="847">
        <v>8</v>
      </c>
      <c r="B15" s="850" t="s">
        <v>18</v>
      </c>
      <c r="C15" s="849"/>
      <c r="D15" s="851">
        <f>'3-5应收账款'!H26</f>
        <v>0</v>
      </c>
      <c r="E15" s="851"/>
      <c r="F15" s="851"/>
      <c r="G15" s="849"/>
      <c r="H15" s="849"/>
      <c r="I15" s="849"/>
      <c r="J15" s="849">
        <f>'3-5应收账款'!J26</f>
        <v>0</v>
      </c>
      <c r="R15" s="856"/>
      <c r="S15" s="856"/>
      <c r="T15" s="856"/>
    </row>
    <row r="16" s="830" customFormat="1" ht="16.5" customHeight="1" spans="1:20">
      <c r="A16" s="847">
        <v>9</v>
      </c>
      <c r="B16" s="850" t="s">
        <v>19</v>
      </c>
      <c r="C16" s="849"/>
      <c r="D16" s="851">
        <f>'3-5应收账款'!H27</f>
        <v>0</v>
      </c>
      <c r="E16" s="851"/>
      <c r="F16" s="851">
        <f>'3-5应收账款'!sheet24_8</f>
        <v>0</v>
      </c>
      <c r="G16" s="849"/>
      <c r="H16" s="849"/>
      <c r="I16" s="849"/>
      <c r="J16" s="849">
        <f>'3-5应收账款'!J27</f>
        <v>0</v>
      </c>
      <c r="T16" s="856"/>
    </row>
    <row r="17" s="830" customFormat="1" ht="16.5" customHeight="1" spans="1:10">
      <c r="A17" s="847">
        <v>10</v>
      </c>
      <c r="B17" s="849" t="s">
        <v>20</v>
      </c>
      <c r="C17" s="849"/>
      <c r="D17" s="851">
        <f>'3-5应收账款'!H28</f>
        <v>0</v>
      </c>
      <c r="E17" s="851"/>
      <c r="F17" s="851">
        <f>F14-F16</f>
        <v>0</v>
      </c>
      <c r="G17" s="849"/>
      <c r="H17" s="849"/>
      <c r="I17" s="849"/>
      <c r="J17" s="849">
        <f>'3-5应收账款'!J28</f>
        <v>0</v>
      </c>
    </row>
    <row r="18" s="830" customFormat="1" ht="16.5" customHeight="1" spans="1:10">
      <c r="A18" s="847">
        <v>11</v>
      </c>
      <c r="B18" s="849"/>
      <c r="C18" s="849"/>
      <c r="D18" s="849"/>
      <c r="E18" s="849"/>
      <c r="F18" s="849"/>
      <c r="G18" s="849"/>
      <c r="H18" s="849"/>
      <c r="I18" s="849"/>
      <c r="J18" s="849"/>
    </row>
    <row r="19" s="830" customFormat="1" ht="16.5" customHeight="1" spans="1:10">
      <c r="A19" s="847">
        <v>12</v>
      </c>
      <c r="B19" s="849" t="s">
        <v>21</v>
      </c>
      <c r="C19" s="849"/>
      <c r="D19" s="849"/>
      <c r="E19" s="849"/>
      <c r="F19" s="849"/>
      <c r="G19" s="849"/>
      <c r="H19" s="849"/>
      <c r="I19" s="849"/>
      <c r="J19" s="849"/>
    </row>
    <row r="20" s="830" customFormat="1" ht="16.5" customHeight="1" spans="1:10">
      <c r="A20" s="847">
        <v>13</v>
      </c>
      <c r="B20" s="849" t="str">
        <f>'3-6应收账款融资'!A27</f>
        <v>应收账款融资合 计</v>
      </c>
      <c r="C20" s="849"/>
      <c r="D20" s="849">
        <f>'3-6应收账款融资'!I27</f>
        <v>0</v>
      </c>
      <c r="E20" s="849"/>
      <c r="F20" s="849"/>
      <c r="G20" s="849"/>
      <c r="H20" s="849"/>
      <c r="I20" s="849"/>
      <c r="J20" s="849">
        <f>'3-6应收账款融资'!K27</f>
        <v>0</v>
      </c>
    </row>
    <row r="21" s="830" customFormat="1" ht="16.5" customHeight="1" spans="1:10">
      <c r="A21" s="847">
        <v>14</v>
      </c>
      <c r="B21" s="849" t="str">
        <f>'3-6应收账款融资'!A28</f>
        <v>减：应收账款融资减值准备</v>
      </c>
      <c r="C21" s="849"/>
      <c r="D21" s="849">
        <f>'3-6应收账款融资'!I28</f>
        <v>0</v>
      </c>
      <c r="E21" s="849"/>
      <c r="F21" s="849"/>
      <c r="G21" s="849"/>
      <c r="H21" s="849"/>
      <c r="I21" s="849"/>
      <c r="J21" s="849">
        <f>'3-6应收账款融资'!K28</f>
        <v>0</v>
      </c>
    </row>
    <row r="22" s="830" customFormat="1" ht="16.5" customHeight="1" spans="1:10">
      <c r="A22" s="847">
        <v>15</v>
      </c>
      <c r="B22" s="849" t="str">
        <f>'3-6应收账款融资'!A29</f>
        <v>应收账款融资净额</v>
      </c>
      <c r="C22" s="849"/>
      <c r="D22" s="849">
        <f>'3-6应收账款融资'!I29</f>
        <v>0</v>
      </c>
      <c r="E22" s="849"/>
      <c r="F22" s="849"/>
      <c r="G22" s="849"/>
      <c r="H22" s="849"/>
      <c r="I22" s="849"/>
      <c r="J22" s="849">
        <f>'3-6应收账款融资'!K29</f>
        <v>0</v>
      </c>
    </row>
    <row r="23" s="830" customFormat="1" ht="16.5" customHeight="1" spans="1:10">
      <c r="A23" s="847">
        <v>16</v>
      </c>
      <c r="B23" s="849"/>
      <c r="C23" s="849"/>
      <c r="D23" s="849"/>
      <c r="E23" s="849"/>
      <c r="F23" s="849"/>
      <c r="G23" s="849"/>
      <c r="H23" s="849"/>
      <c r="I23" s="849"/>
      <c r="J23" s="849"/>
    </row>
    <row r="24" s="830" customFormat="1" ht="16.5" customHeight="1" spans="1:10">
      <c r="A24" s="847">
        <v>17</v>
      </c>
      <c r="B24" s="848" t="s">
        <v>22</v>
      </c>
      <c r="C24" s="849"/>
      <c r="D24" s="849"/>
      <c r="E24" s="849"/>
      <c r="F24" s="849"/>
      <c r="G24" s="849"/>
      <c r="H24" s="849"/>
      <c r="I24" s="849"/>
      <c r="J24" s="849"/>
    </row>
    <row r="25" s="830" customFormat="1" ht="16.5" customHeight="1" spans="1:18">
      <c r="A25" s="847">
        <v>18</v>
      </c>
      <c r="B25" s="852" t="s">
        <v>23</v>
      </c>
      <c r="C25" s="853"/>
      <c r="D25" s="849">
        <f>'3-7预付款项'!I27</f>
        <v>0</v>
      </c>
      <c r="E25" s="849"/>
      <c r="F25" s="849"/>
      <c r="G25" s="849"/>
      <c r="H25" s="849"/>
      <c r="I25" s="849"/>
      <c r="J25" s="849">
        <f>'3-7预付款项'!K27</f>
        <v>0</v>
      </c>
      <c r="N25" s="856"/>
      <c r="O25" s="856"/>
      <c r="P25" s="856"/>
      <c r="Q25" s="856"/>
      <c r="R25" s="856"/>
    </row>
    <row r="26" s="830" customFormat="1" ht="16.5" customHeight="1" spans="1:18">
      <c r="A26" s="847">
        <v>19</v>
      </c>
      <c r="B26" s="852" t="s">
        <v>24</v>
      </c>
      <c r="C26" s="853"/>
      <c r="D26" s="849">
        <f>'3-7预付款项'!I28</f>
        <v>0</v>
      </c>
      <c r="E26" s="849"/>
      <c r="F26" s="849"/>
      <c r="G26" s="849"/>
      <c r="H26" s="849"/>
      <c r="I26" s="849"/>
      <c r="J26" s="849">
        <f>'3-7预付款项'!K28</f>
        <v>0</v>
      </c>
      <c r="N26" s="856"/>
      <c r="O26" s="856"/>
      <c r="P26" s="856"/>
      <c r="Q26" s="856"/>
      <c r="R26" s="856"/>
    </row>
    <row r="27" s="830" customFormat="1" ht="16.5" customHeight="1" spans="1:18">
      <c r="A27" s="847">
        <v>20</v>
      </c>
      <c r="B27" s="853" t="s">
        <v>25</v>
      </c>
      <c r="C27" s="853"/>
      <c r="D27" s="849">
        <f>'3-7预付款项'!I29</f>
        <v>0</v>
      </c>
      <c r="E27" s="849"/>
      <c r="F27" s="849"/>
      <c r="G27" s="849"/>
      <c r="H27" s="849"/>
      <c r="I27" s="849"/>
      <c r="J27" s="849">
        <f>'3-7预付款项'!K29</f>
        <v>0</v>
      </c>
      <c r="N27" s="856"/>
      <c r="O27" s="858"/>
      <c r="P27" s="858"/>
      <c r="Q27" s="858"/>
      <c r="R27" s="856"/>
    </row>
    <row r="28" s="830" customFormat="1" ht="16.5" customHeight="1" spans="1:18">
      <c r="A28" s="847">
        <v>21</v>
      </c>
      <c r="B28" s="853"/>
      <c r="C28" s="853"/>
      <c r="D28" s="849"/>
      <c r="E28" s="849"/>
      <c r="F28" s="849"/>
      <c r="G28" s="849"/>
      <c r="H28" s="849"/>
      <c r="I28" s="849"/>
      <c r="J28" s="849"/>
      <c r="N28" s="856"/>
      <c r="O28" s="858"/>
      <c r="P28" s="858"/>
      <c r="Q28" s="858"/>
      <c r="R28" s="856"/>
    </row>
    <row r="29" s="830" customFormat="1" ht="16.5" customHeight="1" spans="1:18">
      <c r="A29" s="847">
        <v>22</v>
      </c>
      <c r="B29" s="848" t="s">
        <v>26</v>
      </c>
      <c r="C29" s="849"/>
      <c r="D29" s="849"/>
      <c r="E29" s="849"/>
      <c r="F29" s="849"/>
      <c r="G29" s="849"/>
      <c r="H29" s="849"/>
      <c r="I29" s="849"/>
      <c r="J29" s="849"/>
      <c r="N29" s="856"/>
      <c r="O29" s="858"/>
      <c r="P29" s="858"/>
      <c r="Q29" s="858"/>
      <c r="R29" s="856"/>
    </row>
    <row r="30" s="830" customFormat="1" ht="16.5" customHeight="1" spans="1:18">
      <c r="A30" s="847">
        <v>23</v>
      </c>
      <c r="B30" s="850" t="s">
        <v>27</v>
      </c>
      <c r="C30" s="849"/>
      <c r="D30" s="849">
        <f>'3-8其他应收款'!H25</f>
        <v>0</v>
      </c>
      <c r="E30" s="849"/>
      <c r="F30" s="849"/>
      <c r="G30" s="849"/>
      <c r="H30" s="849"/>
      <c r="I30" s="849"/>
      <c r="J30" s="849">
        <f>'3-8其他应收款'!J25</f>
        <v>0</v>
      </c>
      <c r="N30" s="856"/>
      <c r="O30" s="858"/>
      <c r="P30" s="858"/>
      <c r="Q30" s="858"/>
      <c r="R30" s="856"/>
    </row>
    <row r="31" s="830" customFormat="1" ht="16.5" customHeight="1" spans="1:18">
      <c r="A31" s="847">
        <v>24</v>
      </c>
      <c r="B31" s="850" t="s">
        <v>18</v>
      </c>
      <c r="C31" s="849"/>
      <c r="D31" s="849">
        <f>'3-8其他应收款'!H26</f>
        <v>0</v>
      </c>
      <c r="E31" s="849"/>
      <c r="F31" s="849"/>
      <c r="G31" s="849"/>
      <c r="H31" s="849"/>
      <c r="I31" s="849"/>
      <c r="J31" s="849">
        <f>'3-8其他应收款'!J26</f>
        <v>0</v>
      </c>
      <c r="N31" s="856"/>
      <c r="O31" s="856"/>
      <c r="P31" s="856"/>
      <c r="Q31" s="856"/>
      <c r="R31" s="856"/>
    </row>
    <row r="32" s="830" customFormat="1" ht="16.5" customHeight="1" spans="1:18">
      <c r="A32" s="847">
        <v>25</v>
      </c>
      <c r="B32" s="850" t="s">
        <v>19</v>
      </c>
      <c r="C32" s="849"/>
      <c r="D32" s="849">
        <f>'3-8其他应收款'!H27</f>
        <v>0</v>
      </c>
      <c r="E32" s="849"/>
      <c r="F32" s="849"/>
      <c r="G32" s="849"/>
      <c r="H32" s="849"/>
      <c r="I32" s="849"/>
      <c r="J32" s="849">
        <f>'3-8其他应收款'!J27</f>
        <v>0</v>
      </c>
      <c r="N32" s="856"/>
      <c r="O32" s="856"/>
      <c r="P32" s="856"/>
      <c r="Q32" s="856"/>
      <c r="R32" s="856"/>
    </row>
    <row r="33" s="830" customFormat="1" ht="16.5" customHeight="1" spans="1:18">
      <c r="A33" s="847">
        <v>26</v>
      </c>
      <c r="B33" s="849" t="s">
        <v>28</v>
      </c>
      <c r="C33" s="849"/>
      <c r="D33" s="849">
        <f>'3-8其他应收款'!H28</f>
        <v>0</v>
      </c>
      <c r="E33" s="849"/>
      <c r="F33" s="849"/>
      <c r="G33" s="849"/>
      <c r="H33" s="849"/>
      <c r="I33" s="849"/>
      <c r="J33" s="849">
        <f>'3-8其他应收款'!J28</f>
        <v>0</v>
      </c>
      <c r="N33" s="856"/>
      <c r="O33" s="856"/>
      <c r="P33" s="856"/>
      <c r="Q33" s="856"/>
      <c r="R33" s="856"/>
    </row>
    <row r="34" s="830" customFormat="1" ht="16.5" customHeight="1" spans="1:18">
      <c r="A34" s="847">
        <v>27</v>
      </c>
      <c r="B34" s="849"/>
      <c r="C34" s="849"/>
      <c r="D34" s="849"/>
      <c r="E34" s="849"/>
      <c r="F34" s="849"/>
      <c r="G34" s="849"/>
      <c r="H34" s="849"/>
      <c r="I34" s="849"/>
      <c r="J34" s="849"/>
      <c r="N34" s="856"/>
      <c r="O34" s="856"/>
      <c r="P34" s="856"/>
      <c r="Q34" s="856"/>
      <c r="R34" s="856"/>
    </row>
    <row r="35" s="830" customFormat="1" ht="16.5" customHeight="1" spans="1:10">
      <c r="A35" s="847">
        <v>28</v>
      </c>
      <c r="B35" s="848" t="s">
        <v>29</v>
      </c>
      <c r="C35" s="849"/>
      <c r="D35" s="849"/>
      <c r="E35" s="849"/>
      <c r="F35" s="849"/>
      <c r="G35" s="849"/>
      <c r="H35" s="849"/>
      <c r="I35" s="849"/>
      <c r="J35" s="849"/>
    </row>
    <row r="36" s="830" customFormat="1" ht="16.5" customHeight="1" spans="1:10">
      <c r="A36" s="847">
        <v>29</v>
      </c>
      <c r="B36" s="850" t="s">
        <v>30</v>
      </c>
      <c r="C36" s="849"/>
      <c r="D36" s="849">
        <f>'3-9-1材料采购（在途物资）'!F26</f>
        <v>0</v>
      </c>
      <c r="E36" s="849"/>
      <c r="F36" s="849"/>
      <c r="G36" s="849"/>
      <c r="H36" s="849"/>
      <c r="I36" s="849"/>
      <c r="J36" s="849">
        <f>'3-9-1材料采购（在途物资）'!J26</f>
        <v>0</v>
      </c>
    </row>
    <row r="37" s="830" customFormat="1" ht="16.5" customHeight="1" spans="1:10">
      <c r="A37" s="847">
        <v>30</v>
      </c>
      <c r="B37" s="850" t="s">
        <v>31</v>
      </c>
      <c r="C37" s="849"/>
      <c r="D37" s="849">
        <f>'3-9-1材料采购（在途物资）'!F27</f>
        <v>0</v>
      </c>
      <c r="E37" s="849"/>
      <c r="F37" s="849"/>
      <c r="G37" s="849"/>
      <c r="H37" s="849"/>
      <c r="I37" s="849"/>
      <c r="J37" s="849">
        <f>'3-9-1材料采购（在途物资）'!J27</f>
        <v>0</v>
      </c>
    </row>
    <row r="38" s="830" customFormat="1" ht="16.5" customHeight="1" spans="1:10">
      <c r="A38" s="847">
        <v>31</v>
      </c>
      <c r="B38" s="849" t="s">
        <v>32</v>
      </c>
      <c r="C38" s="849"/>
      <c r="D38" s="849">
        <f>'3-9-1材料采购（在途物资）'!F28</f>
        <v>0</v>
      </c>
      <c r="E38" s="849"/>
      <c r="F38" s="849"/>
      <c r="G38" s="849"/>
      <c r="H38" s="849"/>
      <c r="I38" s="849"/>
      <c r="J38" s="849">
        <f>'3-9-1材料采购（在途物资）'!J28</f>
        <v>0</v>
      </c>
    </row>
    <row r="39" s="830" customFormat="1" ht="16.5" customHeight="1" spans="1:10">
      <c r="A39" s="847">
        <v>32</v>
      </c>
      <c r="B39" s="849"/>
      <c r="C39" s="849"/>
      <c r="D39" s="849"/>
      <c r="E39" s="849"/>
      <c r="F39" s="849"/>
      <c r="G39" s="849"/>
      <c r="H39" s="849"/>
      <c r="I39" s="849"/>
      <c r="J39" s="849"/>
    </row>
    <row r="40" s="830" customFormat="1" ht="16.5" customHeight="1" spans="1:10">
      <c r="A40" s="847">
        <v>33</v>
      </c>
      <c r="B40" s="848" t="s">
        <v>33</v>
      </c>
      <c r="C40" s="849"/>
      <c r="D40" s="849"/>
      <c r="E40" s="849"/>
      <c r="F40" s="849"/>
      <c r="G40" s="849"/>
      <c r="H40" s="849"/>
      <c r="I40" s="849"/>
      <c r="J40" s="849"/>
    </row>
    <row r="41" s="830" customFormat="1" ht="16.5" customHeight="1" spans="1:10">
      <c r="A41" s="847">
        <v>34</v>
      </c>
      <c r="B41" s="850" t="s">
        <v>34</v>
      </c>
      <c r="C41" s="849"/>
      <c r="D41" s="849">
        <f>'3-9-2原材料'!G25</f>
        <v>0</v>
      </c>
      <c r="E41" s="849"/>
      <c r="F41" s="849"/>
      <c r="G41" s="849"/>
      <c r="H41" s="849"/>
      <c r="I41" s="849"/>
      <c r="J41" s="849">
        <f>'3-9-2原材料'!M25</f>
        <v>0</v>
      </c>
    </row>
    <row r="42" s="830" customFormat="1" ht="16.5" customHeight="1" spans="1:10">
      <c r="A42" s="847">
        <v>35</v>
      </c>
      <c r="B42" s="850" t="s">
        <v>35</v>
      </c>
      <c r="C42" s="849"/>
      <c r="D42" s="849">
        <f>'3-9-2原材料'!G26</f>
        <v>0</v>
      </c>
      <c r="E42" s="849"/>
      <c r="F42" s="849"/>
      <c r="G42" s="849"/>
      <c r="H42" s="849"/>
      <c r="I42" s="849"/>
      <c r="J42" s="849">
        <f>'3-9-2原材料'!M26</f>
        <v>0</v>
      </c>
    </row>
    <row r="43" s="830" customFormat="1" ht="16.5" customHeight="1" spans="1:10">
      <c r="A43" s="847">
        <v>36</v>
      </c>
      <c r="B43" s="849" t="s">
        <v>36</v>
      </c>
      <c r="C43" s="849"/>
      <c r="D43" s="849">
        <f>'3-9-2原材料'!G27</f>
        <v>0</v>
      </c>
      <c r="E43" s="849"/>
      <c r="F43" s="849"/>
      <c r="G43" s="849"/>
      <c r="H43" s="849"/>
      <c r="I43" s="849"/>
      <c r="J43" s="849">
        <f>'3-9-2原材料'!M27</f>
        <v>0</v>
      </c>
    </row>
    <row r="44" s="830" customFormat="1" ht="16.5" customHeight="1" spans="1:10">
      <c r="A44" s="847">
        <v>37</v>
      </c>
      <c r="B44" s="849"/>
      <c r="C44" s="849"/>
      <c r="D44" s="849"/>
      <c r="E44" s="849"/>
      <c r="F44" s="849"/>
      <c r="G44" s="849"/>
      <c r="H44" s="849"/>
      <c r="I44" s="849"/>
      <c r="J44" s="849"/>
    </row>
    <row r="45" s="830" customFormat="1" ht="16.5" customHeight="1" spans="1:10">
      <c r="A45" s="847">
        <v>38</v>
      </c>
      <c r="B45" s="848" t="s">
        <v>37</v>
      </c>
      <c r="C45" s="849"/>
      <c r="D45" s="849"/>
      <c r="E45" s="849"/>
      <c r="F45" s="849"/>
      <c r="G45" s="849"/>
      <c r="H45" s="849"/>
      <c r="I45" s="849"/>
      <c r="J45" s="849"/>
    </row>
    <row r="46" s="830" customFormat="1" ht="16.5" customHeight="1" spans="1:10">
      <c r="A46" s="847">
        <v>39</v>
      </c>
      <c r="B46" s="850" t="s">
        <v>38</v>
      </c>
      <c r="C46" s="849"/>
      <c r="D46" s="849">
        <f>'3-9-3在库周转材料'!G26</f>
        <v>0</v>
      </c>
      <c r="E46" s="849"/>
      <c r="F46" s="849"/>
      <c r="G46" s="849"/>
      <c r="H46" s="849"/>
      <c r="I46" s="849"/>
      <c r="J46" s="849">
        <f>'3-9-3在库周转材料'!M26</f>
        <v>0</v>
      </c>
    </row>
    <row r="47" s="830" customFormat="1" ht="16.5" customHeight="1" spans="1:10">
      <c r="A47" s="847">
        <v>40</v>
      </c>
      <c r="B47" s="850" t="s">
        <v>39</v>
      </c>
      <c r="C47" s="849"/>
      <c r="D47" s="849">
        <f>'3-9-3在库周转材料'!G27</f>
        <v>0</v>
      </c>
      <c r="E47" s="849"/>
      <c r="F47" s="849"/>
      <c r="G47" s="849"/>
      <c r="H47" s="849"/>
      <c r="I47" s="849"/>
      <c r="J47" s="849">
        <f>'3-9-3在库周转材料'!M27</f>
        <v>0</v>
      </c>
    </row>
    <row r="48" s="830" customFormat="1" ht="16.5" customHeight="1" spans="1:10">
      <c r="A48" s="847">
        <v>41</v>
      </c>
      <c r="B48" s="849" t="s">
        <v>40</v>
      </c>
      <c r="C48" s="849"/>
      <c r="D48" s="849">
        <f>'3-9-3在库周转材料'!G28</f>
        <v>0</v>
      </c>
      <c r="E48" s="849"/>
      <c r="F48" s="849"/>
      <c r="G48" s="849"/>
      <c r="H48" s="849"/>
      <c r="I48" s="849"/>
      <c r="J48" s="849">
        <f>'3-9-3在库周转材料'!M28</f>
        <v>0</v>
      </c>
    </row>
    <row r="49" s="830" customFormat="1" ht="16.5" customHeight="1" spans="1:10">
      <c r="A49" s="847">
        <v>42</v>
      </c>
      <c r="B49" s="849"/>
      <c r="C49" s="849"/>
      <c r="D49" s="849"/>
      <c r="E49" s="849"/>
      <c r="F49" s="849"/>
      <c r="G49" s="849"/>
      <c r="H49" s="849"/>
      <c r="I49" s="849"/>
      <c r="J49" s="849"/>
    </row>
    <row r="50" s="830" customFormat="1" ht="16.5" customHeight="1" spans="1:10">
      <c r="A50" s="847">
        <v>43</v>
      </c>
      <c r="B50" s="848" t="s">
        <v>41</v>
      </c>
      <c r="C50" s="849"/>
      <c r="D50" s="849"/>
      <c r="E50" s="849"/>
      <c r="F50" s="849"/>
      <c r="G50" s="849"/>
      <c r="H50" s="849"/>
      <c r="I50" s="849"/>
      <c r="J50" s="849"/>
    </row>
    <row r="51" s="830" customFormat="1" ht="16.5" customHeight="1" spans="1:10">
      <c r="A51" s="847">
        <v>44</v>
      </c>
      <c r="B51" s="850" t="s">
        <v>42</v>
      </c>
      <c r="C51" s="849"/>
      <c r="D51" s="849">
        <f>'3-9-4委托加工物资'!G26</f>
        <v>0</v>
      </c>
      <c r="E51" s="849"/>
      <c r="F51" s="849"/>
      <c r="G51" s="849"/>
      <c r="H51" s="849"/>
      <c r="I51" s="849"/>
      <c r="J51" s="849">
        <f>'3-9-4委托加工物资'!K26</f>
        <v>0</v>
      </c>
    </row>
    <row r="52" s="830" customFormat="1" ht="16.5" customHeight="1" spans="1:10">
      <c r="A52" s="847">
        <v>45</v>
      </c>
      <c r="B52" s="850" t="s">
        <v>43</v>
      </c>
      <c r="C52" s="849"/>
      <c r="D52" s="849">
        <f>'3-9-4委托加工物资'!G27</f>
        <v>0</v>
      </c>
      <c r="E52" s="849"/>
      <c r="F52" s="849"/>
      <c r="G52" s="849"/>
      <c r="H52" s="849"/>
      <c r="I52" s="849"/>
      <c r="J52" s="849">
        <f>'3-9-4委托加工物资'!K27</f>
        <v>0</v>
      </c>
    </row>
    <row r="53" s="830" customFormat="1" ht="16.5" customHeight="1" spans="1:10">
      <c r="A53" s="847">
        <v>46</v>
      </c>
      <c r="B53" s="849" t="s">
        <v>44</v>
      </c>
      <c r="C53" s="849"/>
      <c r="D53" s="849">
        <f>'3-9-4委托加工物资'!G28</f>
        <v>0</v>
      </c>
      <c r="E53" s="849"/>
      <c r="F53" s="849"/>
      <c r="G53" s="849"/>
      <c r="H53" s="849"/>
      <c r="I53" s="849"/>
      <c r="J53" s="849">
        <f>'3-9-4委托加工物资'!K28</f>
        <v>0</v>
      </c>
    </row>
    <row r="54" s="830" customFormat="1" ht="16.5" customHeight="1" spans="1:10">
      <c r="A54" s="847">
        <v>47</v>
      </c>
      <c r="B54" s="849"/>
      <c r="C54" s="849"/>
      <c r="D54" s="849"/>
      <c r="E54" s="849"/>
      <c r="F54" s="849"/>
      <c r="G54" s="849"/>
      <c r="H54" s="849"/>
      <c r="I54" s="849"/>
      <c r="J54" s="849"/>
    </row>
    <row r="55" s="830" customFormat="1" ht="16.5" customHeight="1" spans="1:10">
      <c r="A55" s="847">
        <v>48</v>
      </c>
      <c r="B55" s="848" t="s">
        <v>45</v>
      </c>
      <c r="C55" s="849"/>
      <c r="D55" s="849"/>
      <c r="E55" s="849"/>
      <c r="F55" s="849"/>
      <c r="G55" s="849"/>
      <c r="H55" s="849"/>
      <c r="I55" s="849"/>
      <c r="J55" s="849"/>
    </row>
    <row r="56" s="830" customFormat="1" ht="16.5" customHeight="1" spans="1:10">
      <c r="A56" s="847">
        <v>49</v>
      </c>
      <c r="B56" s="850" t="s">
        <v>46</v>
      </c>
      <c r="C56" s="849"/>
      <c r="D56" s="849">
        <f>'3-9-5产成品（库存商品）'!I26</f>
        <v>0</v>
      </c>
      <c r="E56" s="849"/>
      <c r="F56" s="849"/>
      <c r="G56" s="849"/>
      <c r="H56" s="849"/>
      <c r="I56" s="849"/>
      <c r="J56" s="849">
        <f>'3-9-5产成品（库存商品）'!M26</f>
        <v>0</v>
      </c>
    </row>
    <row r="57" s="830" customFormat="1" ht="16.5" customHeight="1" spans="1:10">
      <c r="A57" s="847">
        <v>50</v>
      </c>
      <c r="B57" s="850" t="s">
        <v>47</v>
      </c>
      <c r="C57" s="849"/>
      <c r="D57" s="849">
        <f>'3-9-5产成品（库存商品）'!I27</f>
        <v>0</v>
      </c>
      <c r="E57" s="849"/>
      <c r="F57" s="849"/>
      <c r="G57" s="849"/>
      <c r="H57" s="849"/>
      <c r="I57" s="849"/>
      <c r="J57" s="849">
        <f>'3-9-5产成品（库存商品）'!M27</f>
        <v>0</v>
      </c>
    </row>
    <row r="58" s="830" customFormat="1" ht="16.5" customHeight="1" spans="1:10">
      <c r="A58" s="847">
        <v>51</v>
      </c>
      <c r="B58" s="849" t="s">
        <v>48</v>
      </c>
      <c r="C58" s="849"/>
      <c r="D58" s="849">
        <f>'3-9-5产成品（库存商品）'!I28</f>
        <v>0</v>
      </c>
      <c r="E58" s="849"/>
      <c r="F58" s="849"/>
      <c r="G58" s="849"/>
      <c r="H58" s="849"/>
      <c r="I58" s="849"/>
      <c r="J58" s="849">
        <f>'3-9-5产成品（库存商品）'!M28</f>
        <v>0</v>
      </c>
    </row>
    <row r="59" s="830" customFormat="1" ht="16.5" customHeight="1" spans="1:10">
      <c r="A59" s="847">
        <v>52</v>
      </c>
      <c r="B59" s="849"/>
      <c r="C59" s="849"/>
      <c r="D59" s="849"/>
      <c r="E59" s="849"/>
      <c r="F59" s="849"/>
      <c r="G59" s="849"/>
      <c r="H59" s="849"/>
      <c r="I59" s="849"/>
      <c r="J59" s="849"/>
    </row>
    <row r="60" s="830" customFormat="1" ht="16.5" customHeight="1" spans="1:10">
      <c r="A60" s="847">
        <v>53</v>
      </c>
      <c r="B60" s="848" t="s">
        <v>49</v>
      </c>
      <c r="C60" s="849"/>
      <c r="D60" s="849"/>
      <c r="E60" s="849"/>
      <c r="F60" s="849"/>
      <c r="G60" s="849"/>
      <c r="H60" s="849"/>
      <c r="I60" s="849"/>
      <c r="J60" s="849"/>
    </row>
    <row r="61" s="830" customFormat="1" ht="16.5" customHeight="1" spans="1:10">
      <c r="A61" s="847">
        <v>54</v>
      </c>
      <c r="B61" s="850" t="s">
        <v>50</v>
      </c>
      <c r="C61" s="849"/>
      <c r="D61" s="849">
        <f>'3-9-6在产品（自制半成品）'!F26</f>
        <v>0</v>
      </c>
      <c r="E61" s="849"/>
      <c r="F61" s="849"/>
      <c r="G61" s="849"/>
      <c r="H61" s="849"/>
      <c r="I61" s="849"/>
      <c r="J61" s="849">
        <f>'3-9-6在产品（自制半成品）'!K26</f>
        <v>0</v>
      </c>
    </row>
    <row r="62" s="830" customFormat="1" ht="16.5" customHeight="1" spans="1:10">
      <c r="A62" s="847">
        <v>55</v>
      </c>
      <c r="B62" s="850" t="s">
        <v>51</v>
      </c>
      <c r="C62" s="849"/>
      <c r="D62" s="849">
        <f>'3-9-6在产品（自制半成品）'!F27</f>
        <v>0</v>
      </c>
      <c r="E62" s="849"/>
      <c r="F62" s="849"/>
      <c r="G62" s="849"/>
      <c r="H62" s="849"/>
      <c r="I62" s="849"/>
      <c r="J62" s="849">
        <f>'3-9-6在产品（自制半成品）'!K27</f>
        <v>0</v>
      </c>
    </row>
    <row r="63" s="830" customFormat="1" ht="16.5" customHeight="1" spans="1:10">
      <c r="A63" s="847">
        <v>56</v>
      </c>
      <c r="B63" s="849" t="s">
        <v>52</v>
      </c>
      <c r="C63" s="849"/>
      <c r="D63" s="849">
        <f>'3-9-6在产品（自制半成品）'!F28</f>
        <v>0</v>
      </c>
      <c r="E63" s="849"/>
      <c r="F63" s="849"/>
      <c r="G63" s="849"/>
      <c r="H63" s="849"/>
      <c r="I63" s="849"/>
      <c r="J63" s="849">
        <f>'3-9-6在产品（自制半成品）'!K28</f>
        <v>0</v>
      </c>
    </row>
    <row r="64" s="830" customFormat="1" ht="16.5" customHeight="1" spans="1:10">
      <c r="A64" s="847">
        <v>57</v>
      </c>
      <c r="B64" s="849"/>
      <c r="C64" s="849"/>
      <c r="D64" s="849"/>
      <c r="E64" s="849"/>
      <c r="F64" s="849"/>
      <c r="G64" s="849"/>
      <c r="H64" s="849"/>
      <c r="I64" s="849"/>
      <c r="J64" s="849"/>
    </row>
    <row r="65" s="830" customFormat="1" ht="16.5" customHeight="1" spans="1:10">
      <c r="A65" s="847">
        <v>58</v>
      </c>
      <c r="B65" s="848" t="s">
        <v>53</v>
      </c>
      <c r="C65" s="849"/>
      <c r="D65" s="849"/>
      <c r="E65" s="849"/>
      <c r="F65" s="849"/>
      <c r="G65" s="849"/>
      <c r="H65" s="849"/>
      <c r="I65" s="849"/>
      <c r="J65" s="849"/>
    </row>
    <row r="66" s="830" customFormat="1" ht="16.5" customHeight="1" spans="1:10">
      <c r="A66" s="847">
        <v>59</v>
      </c>
      <c r="B66" s="850" t="s">
        <v>54</v>
      </c>
      <c r="C66" s="849"/>
      <c r="D66" s="849">
        <f>'3-9-7发出商品'!G26</f>
        <v>0</v>
      </c>
      <c r="E66" s="849"/>
      <c r="F66" s="849"/>
      <c r="G66" s="849"/>
      <c r="H66" s="849"/>
      <c r="I66" s="849"/>
      <c r="J66" s="849">
        <f>'3-9-7发出商品'!K26</f>
        <v>0</v>
      </c>
    </row>
    <row r="67" s="830" customFormat="1" ht="16.5" customHeight="1" spans="1:10">
      <c r="A67" s="847">
        <v>60</v>
      </c>
      <c r="B67" s="850" t="s">
        <v>55</v>
      </c>
      <c r="C67" s="849"/>
      <c r="D67" s="849">
        <f>'3-9-7发出商品'!G27</f>
        <v>0</v>
      </c>
      <c r="E67" s="849"/>
      <c r="F67" s="849"/>
      <c r="G67" s="849"/>
      <c r="H67" s="849"/>
      <c r="I67" s="849"/>
      <c r="J67" s="849">
        <f>'3-9-7发出商品'!K27</f>
        <v>0</v>
      </c>
    </row>
    <row r="68" s="830" customFormat="1" ht="16.5" customHeight="1" spans="1:10">
      <c r="A68" s="847">
        <v>61</v>
      </c>
      <c r="B68" s="849" t="s">
        <v>56</v>
      </c>
      <c r="C68" s="849"/>
      <c r="D68" s="849">
        <f>'3-9-7发出商品'!G28</f>
        <v>0</v>
      </c>
      <c r="E68" s="849"/>
      <c r="F68" s="849"/>
      <c r="G68" s="849"/>
      <c r="H68" s="849"/>
      <c r="I68" s="849"/>
      <c r="J68" s="849">
        <f>'3-9-7发出商品'!K28</f>
        <v>0</v>
      </c>
    </row>
    <row r="69" s="830" customFormat="1" ht="16.5" customHeight="1" spans="1:10">
      <c r="A69" s="847">
        <v>62</v>
      </c>
      <c r="B69" s="849"/>
      <c r="C69" s="849"/>
      <c r="D69" s="849"/>
      <c r="E69" s="849"/>
      <c r="F69" s="849"/>
      <c r="G69" s="849"/>
      <c r="H69" s="849"/>
      <c r="I69" s="849"/>
      <c r="J69" s="849"/>
    </row>
    <row r="70" s="830" customFormat="1" ht="16.5" customHeight="1" spans="1:10">
      <c r="A70" s="847">
        <v>63</v>
      </c>
      <c r="B70" s="848" t="s">
        <v>57</v>
      </c>
      <c r="C70" s="849"/>
      <c r="D70" s="849"/>
      <c r="E70" s="849"/>
      <c r="F70" s="849"/>
      <c r="G70" s="849"/>
      <c r="H70" s="849"/>
      <c r="I70" s="849"/>
      <c r="J70" s="849"/>
    </row>
    <row r="71" s="830" customFormat="1" ht="16.5" customHeight="1" spans="1:10">
      <c r="A71" s="847">
        <v>64</v>
      </c>
      <c r="B71" s="850" t="s">
        <v>38</v>
      </c>
      <c r="C71" s="849"/>
      <c r="D71" s="849">
        <f>'3-9-8在用周转材料'!G26</f>
        <v>0</v>
      </c>
      <c r="E71" s="849"/>
      <c r="F71" s="849"/>
      <c r="G71" s="849"/>
      <c r="H71" s="849"/>
      <c r="I71" s="849"/>
      <c r="J71" s="849">
        <f>'3-9-8在用周转材料'!L26</f>
        <v>0</v>
      </c>
    </row>
    <row r="72" s="830" customFormat="1" ht="16.5" customHeight="1" spans="1:10">
      <c r="A72" s="847">
        <v>65</v>
      </c>
      <c r="B72" s="850" t="s">
        <v>39</v>
      </c>
      <c r="C72" s="849"/>
      <c r="D72" s="849">
        <f>'3-9-8在用周转材料'!G27</f>
        <v>0</v>
      </c>
      <c r="E72" s="849"/>
      <c r="F72" s="849"/>
      <c r="G72" s="849"/>
      <c r="H72" s="849"/>
      <c r="I72" s="849"/>
      <c r="J72" s="849">
        <f>'3-9-8在用周转材料'!L27</f>
        <v>0</v>
      </c>
    </row>
    <row r="73" s="830" customFormat="1" ht="16.5" customHeight="1" spans="1:10">
      <c r="A73" s="847">
        <v>66</v>
      </c>
      <c r="B73" s="849" t="s">
        <v>40</v>
      </c>
      <c r="C73" s="849"/>
      <c r="D73" s="849">
        <f>'3-9-8在用周转材料'!G28</f>
        <v>0</v>
      </c>
      <c r="E73" s="849"/>
      <c r="F73" s="849"/>
      <c r="G73" s="849"/>
      <c r="H73" s="849"/>
      <c r="I73" s="849"/>
      <c r="J73" s="849">
        <f>'3-9-8在用周转材料'!L28</f>
        <v>0</v>
      </c>
    </row>
    <row r="74" s="830" customFormat="1" ht="16.5" customHeight="1" spans="1:10">
      <c r="A74" s="847">
        <v>67</v>
      </c>
      <c r="B74" s="849"/>
      <c r="C74" s="849"/>
      <c r="D74" s="849"/>
      <c r="E74" s="849"/>
      <c r="F74" s="849"/>
      <c r="G74" s="849"/>
      <c r="H74" s="849"/>
      <c r="I74" s="849"/>
      <c r="J74" s="849"/>
    </row>
    <row r="75" s="830" customFormat="1" ht="16.5" customHeight="1" spans="1:10">
      <c r="A75" s="847">
        <v>68</v>
      </c>
      <c r="B75" s="848" t="s">
        <v>58</v>
      </c>
      <c r="C75" s="849"/>
      <c r="D75" s="849"/>
      <c r="E75" s="849"/>
      <c r="F75" s="849"/>
      <c r="G75" s="849"/>
      <c r="H75" s="849"/>
      <c r="I75" s="849"/>
      <c r="J75" s="849"/>
    </row>
    <row r="76" s="830" customFormat="1" ht="16.5" customHeight="1" spans="1:10">
      <c r="A76" s="847">
        <v>69</v>
      </c>
      <c r="B76" s="850" t="s">
        <v>59</v>
      </c>
      <c r="C76" s="849"/>
      <c r="D76" s="849">
        <f>'3-9-9开发产品'!T26</f>
        <v>0</v>
      </c>
      <c r="E76" s="849"/>
      <c r="F76" s="849"/>
      <c r="G76" s="849"/>
      <c r="H76" s="849"/>
      <c r="I76" s="849"/>
      <c r="J76" s="849">
        <f>'3-9-9开发产品'!W26</f>
        <v>0</v>
      </c>
    </row>
    <row r="77" s="830" customFormat="1" ht="16.5" customHeight="1" spans="1:10">
      <c r="A77" s="847">
        <v>70</v>
      </c>
      <c r="B77" s="850" t="s">
        <v>60</v>
      </c>
      <c r="C77" s="849"/>
      <c r="D77" s="849">
        <f>'3-9-9开发产品'!T27</f>
        <v>0</v>
      </c>
      <c r="E77" s="849"/>
      <c r="F77" s="849"/>
      <c r="G77" s="849"/>
      <c r="H77" s="849"/>
      <c r="I77" s="849"/>
      <c r="J77" s="849">
        <f>'3-9-9开发产品'!W27</f>
        <v>0</v>
      </c>
    </row>
    <row r="78" s="830" customFormat="1" ht="16.5" customHeight="1" spans="1:10">
      <c r="A78" s="847">
        <v>71</v>
      </c>
      <c r="B78" s="849" t="s">
        <v>61</v>
      </c>
      <c r="C78" s="849"/>
      <c r="D78" s="849">
        <f>'3-9-9开发产品'!T28</f>
        <v>0</v>
      </c>
      <c r="E78" s="849"/>
      <c r="F78" s="849"/>
      <c r="G78" s="849"/>
      <c r="H78" s="849"/>
      <c r="I78" s="849"/>
      <c r="J78" s="849">
        <f>'3-9-9开发产品'!W28</f>
        <v>0</v>
      </c>
    </row>
    <row r="79" s="830" customFormat="1" ht="16.5" customHeight="1" spans="1:10">
      <c r="A79" s="847">
        <v>72</v>
      </c>
      <c r="B79" s="849"/>
      <c r="C79" s="849"/>
      <c r="D79" s="849"/>
      <c r="E79" s="849"/>
      <c r="F79" s="849"/>
      <c r="G79" s="849"/>
      <c r="H79" s="849"/>
      <c r="I79" s="849"/>
      <c r="J79" s="849"/>
    </row>
    <row r="80" s="830" customFormat="1" ht="16.5" customHeight="1" spans="1:10">
      <c r="A80" s="847">
        <v>73</v>
      </c>
      <c r="B80" s="848" t="s">
        <v>62</v>
      </c>
      <c r="C80" s="849"/>
      <c r="D80" s="849"/>
      <c r="E80" s="849"/>
      <c r="F80" s="849"/>
      <c r="G80" s="849"/>
      <c r="H80" s="849"/>
      <c r="I80" s="849"/>
      <c r="J80" s="849"/>
    </row>
    <row r="81" s="830" customFormat="1" ht="16.5" customHeight="1" spans="1:10">
      <c r="A81" s="847">
        <v>74</v>
      </c>
      <c r="B81" s="860" t="s">
        <v>63</v>
      </c>
      <c r="C81" s="849"/>
      <c r="D81" s="849">
        <f>'3-9-10开发成本'!U25</f>
        <v>0</v>
      </c>
      <c r="E81" s="849"/>
      <c r="F81" s="849"/>
      <c r="G81" s="849"/>
      <c r="H81" s="849"/>
      <c r="I81" s="849"/>
      <c r="J81" s="849">
        <f>'3-9-10开发成本'!X25</f>
        <v>0</v>
      </c>
    </row>
    <row r="82" s="830" customFormat="1" ht="16.5" customHeight="1" spans="1:10">
      <c r="A82" s="847">
        <v>75</v>
      </c>
      <c r="B82" s="860" t="s">
        <v>64</v>
      </c>
      <c r="C82" s="849"/>
      <c r="D82" s="849">
        <f>'3-9-10开发成本'!U26</f>
        <v>0</v>
      </c>
      <c r="E82" s="849"/>
      <c r="F82" s="849"/>
      <c r="G82" s="849"/>
      <c r="H82" s="849"/>
      <c r="I82" s="849"/>
      <c r="J82" s="849">
        <f>'3-9-10开发成本'!X26</f>
        <v>0</v>
      </c>
    </row>
    <row r="83" s="830" customFormat="1" ht="16.5" customHeight="1" spans="1:10">
      <c r="A83" s="847">
        <v>76</v>
      </c>
      <c r="B83" s="861" t="s">
        <v>65</v>
      </c>
      <c r="C83" s="849"/>
      <c r="D83" s="849">
        <f>'3-9-10开发成本'!U27</f>
        <v>0</v>
      </c>
      <c r="E83" s="849"/>
      <c r="F83" s="849"/>
      <c r="G83" s="849"/>
      <c r="H83" s="849"/>
      <c r="I83" s="849"/>
      <c r="J83" s="849">
        <f>'3-9-10开发成本'!X27</f>
        <v>0</v>
      </c>
    </row>
    <row r="84" s="830" customFormat="1" ht="16.5" customHeight="1" spans="1:10">
      <c r="A84" s="847">
        <v>77</v>
      </c>
      <c r="B84" s="861"/>
      <c r="C84" s="849"/>
      <c r="D84" s="849"/>
      <c r="E84" s="849"/>
      <c r="F84" s="849"/>
      <c r="G84" s="849"/>
      <c r="H84" s="849"/>
      <c r="I84" s="849"/>
      <c r="J84" s="849"/>
    </row>
    <row r="85" s="830" customFormat="1" ht="16.5" customHeight="1" spans="1:10">
      <c r="A85" s="847">
        <v>78</v>
      </c>
      <c r="B85" s="848" t="s">
        <v>66</v>
      </c>
      <c r="C85" s="849"/>
      <c r="D85" s="849"/>
      <c r="E85" s="849"/>
      <c r="F85" s="849"/>
      <c r="G85" s="849"/>
      <c r="H85" s="849"/>
      <c r="I85" s="849"/>
      <c r="J85" s="849"/>
    </row>
    <row r="86" s="830" customFormat="1" ht="16.5" customHeight="1" spans="1:10">
      <c r="A86" s="847">
        <v>79</v>
      </c>
      <c r="B86" s="850" t="s">
        <v>67</v>
      </c>
      <c r="C86" s="849"/>
      <c r="D86" s="849">
        <f>'4-3长期应收'!E25</f>
        <v>0</v>
      </c>
      <c r="E86" s="849"/>
      <c r="F86" s="849"/>
      <c r="G86" s="849"/>
      <c r="H86" s="849"/>
      <c r="I86" s="849"/>
      <c r="J86" s="849">
        <f>'4-3长期应收'!G25</f>
        <v>0</v>
      </c>
    </row>
    <row r="87" s="830" customFormat="1" ht="16.5" customHeight="1" spans="1:10">
      <c r="A87" s="847">
        <v>80</v>
      </c>
      <c r="B87" s="850" t="s">
        <v>68</v>
      </c>
      <c r="C87" s="849"/>
      <c r="D87" s="849">
        <f>'4-3长期应收'!E26</f>
        <v>0</v>
      </c>
      <c r="E87" s="849"/>
      <c r="F87" s="849"/>
      <c r="G87" s="849"/>
      <c r="H87" s="849"/>
      <c r="I87" s="849"/>
      <c r="J87" s="849">
        <f>'4-3长期应收'!G26</f>
        <v>0</v>
      </c>
    </row>
    <row r="88" s="830" customFormat="1" ht="16.5" customHeight="1" spans="1:10">
      <c r="A88" s="847">
        <v>81</v>
      </c>
      <c r="B88" s="849" t="s">
        <v>69</v>
      </c>
      <c r="C88" s="849"/>
      <c r="D88" s="849">
        <f>'4-3长期应收'!E27</f>
        <v>0</v>
      </c>
      <c r="E88" s="849"/>
      <c r="F88" s="849"/>
      <c r="G88" s="849"/>
      <c r="H88" s="849"/>
      <c r="I88" s="849"/>
      <c r="J88" s="849">
        <f>'4-3长期应收'!G27</f>
        <v>0</v>
      </c>
    </row>
    <row r="89" s="830" customFormat="1" ht="16.5" customHeight="1" spans="1:10">
      <c r="A89" s="847">
        <v>82</v>
      </c>
      <c r="B89" s="849"/>
      <c r="C89" s="849"/>
      <c r="D89" s="849"/>
      <c r="E89" s="849"/>
      <c r="F89" s="849"/>
      <c r="G89" s="849"/>
      <c r="H89" s="849"/>
      <c r="I89" s="849"/>
      <c r="J89" s="849"/>
    </row>
    <row r="90" s="830" customFormat="1" ht="16.5" customHeight="1" spans="1:10">
      <c r="A90" s="847">
        <v>83</v>
      </c>
      <c r="B90" s="848" t="s">
        <v>70</v>
      </c>
      <c r="C90" s="849"/>
      <c r="D90" s="849"/>
      <c r="E90" s="849"/>
      <c r="F90" s="849"/>
      <c r="G90" s="849"/>
      <c r="H90" s="849"/>
      <c r="I90" s="849"/>
      <c r="J90" s="849"/>
    </row>
    <row r="91" s="830" customFormat="1" ht="16.5" customHeight="1" spans="1:10">
      <c r="A91" s="847">
        <v>84</v>
      </c>
      <c r="B91" s="862" t="s">
        <v>71</v>
      </c>
      <c r="C91" s="849"/>
      <c r="D91" s="849">
        <f>'4-4长期股权投资'!I25</f>
        <v>0</v>
      </c>
      <c r="E91" s="849"/>
      <c r="F91" s="849"/>
      <c r="G91" s="849"/>
      <c r="H91" s="849"/>
      <c r="I91" s="849"/>
      <c r="J91" s="849">
        <f>'4-4长期股权投资'!K25</f>
        <v>0</v>
      </c>
    </row>
    <row r="92" s="830" customFormat="1" ht="16.5" customHeight="1" spans="1:10">
      <c r="A92" s="847">
        <v>85</v>
      </c>
      <c r="B92" s="862" t="s">
        <v>72</v>
      </c>
      <c r="C92" s="849"/>
      <c r="D92" s="849">
        <f>'4-4长期股权投资'!I26</f>
        <v>0</v>
      </c>
      <c r="E92" s="849"/>
      <c r="F92" s="849"/>
      <c r="G92" s="849"/>
      <c r="H92" s="849"/>
      <c r="I92" s="849"/>
      <c r="J92" s="849">
        <f>'4-4长期股权投资'!K26</f>
        <v>0</v>
      </c>
    </row>
    <row r="93" s="830" customFormat="1" ht="16.5" customHeight="1" spans="1:10">
      <c r="A93" s="847">
        <v>86</v>
      </c>
      <c r="B93" s="849" t="s">
        <v>73</v>
      </c>
      <c r="C93" s="849"/>
      <c r="D93" s="849">
        <f>'4-4长期股权投资'!I27</f>
        <v>0</v>
      </c>
      <c r="E93" s="849"/>
      <c r="F93" s="849"/>
      <c r="G93" s="849"/>
      <c r="H93" s="849"/>
      <c r="I93" s="849"/>
      <c r="J93" s="849">
        <f>'4-4长期股权投资'!K27</f>
        <v>0</v>
      </c>
    </row>
    <row r="94" s="830" customFormat="1" ht="16.5" customHeight="1" spans="1:10">
      <c r="A94" s="847">
        <v>87</v>
      </c>
      <c r="B94" s="849"/>
      <c r="C94" s="849"/>
      <c r="D94" s="849"/>
      <c r="E94" s="849"/>
      <c r="F94" s="849"/>
      <c r="G94" s="849"/>
      <c r="H94" s="849"/>
      <c r="I94" s="849"/>
      <c r="J94" s="849"/>
    </row>
    <row r="95" s="830" customFormat="1" ht="16.5" customHeight="1" spans="1:10">
      <c r="A95" s="847">
        <v>88</v>
      </c>
      <c r="B95" s="848" t="s">
        <v>74</v>
      </c>
      <c r="C95" s="849"/>
      <c r="D95" s="849"/>
      <c r="E95" s="849"/>
      <c r="F95" s="849"/>
      <c r="G95" s="849"/>
      <c r="H95" s="849"/>
      <c r="I95" s="849"/>
      <c r="J95" s="849"/>
    </row>
    <row r="96" s="830" customFormat="1" ht="16.5" customHeight="1" spans="1:10">
      <c r="A96" s="847">
        <v>89</v>
      </c>
      <c r="B96" s="850" t="s">
        <v>75</v>
      </c>
      <c r="C96" s="862"/>
      <c r="D96" s="849">
        <f>'4-5其他权益工具投资'!J25</f>
        <v>0</v>
      </c>
      <c r="E96" s="849"/>
      <c r="F96" s="849"/>
      <c r="G96" s="849"/>
      <c r="H96" s="849"/>
      <c r="I96" s="849"/>
      <c r="J96" s="849">
        <f>'4-5其他权益工具投资'!L25</f>
        <v>0</v>
      </c>
    </row>
    <row r="97" s="830" customFormat="1" ht="16.5" customHeight="1" spans="1:10">
      <c r="A97" s="847">
        <v>90</v>
      </c>
      <c r="B97" s="850" t="s">
        <v>76</v>
      </c>
      <c r="C97" s="862"/>
      <c r="D97" s="849">
        <f>'4-5其他权益工具投资'!J26</f>
        <v>0</v>
      </c>
      <c r="E97" s="849"/>
      <c r="F97" s="849"/>
      <c r="G97" s="849"/>
      <c r="H97" s="849"/>
      <c r="I97" s="849"/>
      <c r="J97" s="849">
        <f>'4-5其他权益工具投资'!L26</f>
        <v>0</v>
      </c>
    </row>
    <row r="98" s="830" customFormat="1" ht="16.5" customHeight="1" spans="1:10">
      <c r="A98" s="847">
        <v>91</v>
      </c>
      <c r="B98" s="849" t="s">
        <v>77</v>
      </c>
      <c r="C98" s="849"/>
      <c r="D98" s="849">
        <f>'4-5其他权益工具投资'!J27</f>
        <v>0</v>
      </c>
      <c r="E98" s="849"/>
      <c r="F98" s="849"/>
      <c r="G98" s="849"/>
      <c r="H98" s="849"/>
      <c r="I98" s="849"/>
      <c r="J98" s="849">
        <f>'4-5其他权益工具投资'!L27</f>
        <v>0</v>
      </c>
    </row>
    <row r="99" s="830" customFormat="1" ht="16.5" customHeight="1" spans="1:10">
      <c r="A99" s="847">
        <v>92</v>
      </c>
      <c r="B99" s="849"/>
      <c r="C99" s="849"/>
      <c r="D99" s="849"/>
      <c r="E99" s="849"/>
      <c r="F99" s="849"/>
      <c r="G99" s="849"/>
      <c r="H99" s="849"/>
      <c r="I99" s="849"/>
      <c r="J99" s="849"/>
    </row>
    <row r="100" s="830" customFormat="1" ht="16.5" customHeight="1" spans="1:10">
      <c r="A100" s="847">
        <v>93</v>
      </c>
      <c r="B100" s="848" t="s">
        <v>78</v>
      </c>
      <c r="C100" s="849"/>
      <c r="D100" s="849"/>
      <c r="E100" s="849"/>
      <c r="F100" s="849"/>
      <c r="G100" s="849"/>
      <c r="H100" s="849"/>
      <c r="I100" s="849"/>
      <c r="J100" s="849"/>
    </row>
    <row r="101" s="830" customFormat="1" ht="16.5" customHeight="1" spans="1:10">
      <c r="A101" s="847">
        <v>94</v>
      </c>
      <c r="B101" s="850" t="s">
        <v>79</v>
      </c>
      <c r="C101" s="849"/>
      <c r="D101" s="849">
        <f>'4-6其他非流动金融资产'!J25</f>
        <v>0</v>
      </c>
      <c r="E101" s="849"/>
      <c r="F101" s="849"/>
      <c r="G101" s="849"/>
      <c r="H101" s="849"/>
      <c r="I101" s="849"/>
      <c r="J101" s="849">
        <f>'4-6其他非流动金融资产'!L25</f>
        <v>0</v>
      </c>
    </row>
    <row r="102" s="830" customFormat="1" ht="16.5" customHeight="1" spans="1:10">
      <c r="A102" s="847">
        <v>95</v>
      </c>
      <c r="B102" s="850" t="s">
        <v>80</v>
      </c>
      <c r="C102" s="849"/>
      <c r="D102" s="849">
        <f>'4-6其他非流动金融资产'!J26</f>
        <v>0</v>
      </c>
      <c r="E102" s="849"/>
      <c r="F102" s="849"/>
      <c r="G102" s="849"/>
      <c r="H102" s="849"/>
      <c r="I102" s="849"/>
      <c r="J102" s="849">
        <f>'4-6其他非流动金融资产'!L26</f>
        <v>0</v>
      </c>
    </row>
    <row r="103" s="830" customFormat="1" ht="16.5" customHeight="1" spans="1:10">
      <c r="A103" s="847">
        <v>96</v>
      </c>
      <c r="B103" s="849" t="s">
        <v>81</v>
      </c>
      <c r="C103" s="849"/>
      <c r="D103" s="849">
        <f>'4-6其他非流动金融资产'!J27</f>
        <v>0</v>
      </c>
      <c r="E103" s="849"/>
      <c r="F103" s="849"/>
      <c r="G103" s="849"/>
      <c r="H103" s="849"/>
      <c r="I103" s="849"/>
      <c r="J103" s="849">
        <f>'4-6其他非流动金融资产'!L27</f>
        <v>0</v>
      </c>
    </row>
    <row r="104" s="830" customFormat="1" ht="16.5" customHeight="1" spans="1:10">
      <c r="A104" s="847">
        <v>97</v>
      </c>
      <c r="B104" s="849"/>
      <c r="C104" s="849"/>
      <c r="D104" s="849"/>
      <c r="E104" s="849"/>
      <c r="F104" s="849"/>
      <c r="G104" s="849"/>
      <c r="H104" s="849"/>
      <c r="I104" s="849"/>
      <c r="J104" s="849"/>
    </row>
    <row r="105" s="830" customFormat="1" ht="16.5" customHeight="1" spans="1:10">
      <c r="A105" s="847">
        <v>98</v>
      </c>
      <c r="B105" s="848" t="s">
        <v>82</v>
      </c>
      <c r="C105" s="849"/>
      <c r="D105" s="849"/>
      <c r="E105" s="849"/>
      <c r="F105" s="849"/>
      <c r="G105" s="849"/>
      <c r="H105" s="849"/>
      <c r="I105" s="849"/>
      <c r="J105" s="849"/>
    </row>
    <row r="106" s="830" customFormat="1" ht="16.5" customHeight="1" spans="1:10">
      <c r="A106" s="847">
        <v>99</v>
      </c>
      <c r="B106" s="863" t="str">
        <f>'4-7-1投资性房地产（成本计量）'!A25</f>
        <v>投资性房地产－房屋合计</v>
      </c>
      <c r="C106" s="864">
        <f>'4-7-1投资性房地产（成本计量）'!R25</f>
        <v>0</v>
      </c>
      <c r="D106" s="864">
        <f>'4-7-1投资性房地产（成本计量）'!S25</f>
        <v>0</v>
      </c>
      <c r="E106" s="864">
        <f>'4-7-1投资性房地产（成本计量）'!U25</f>
        <v>0</v>
      </c>
      <c r="F106" s="864"/>
      <c r="G106" s="864"/>
      <c r="H106" s="864"/>
      <c r="I106" s="864"/>
      <c r="J106" s="864">
        <f>'4-7-1投资性房地产（成本计量）'!W25</f>
        <v>0</v>
      </c>
    </row>
    <row r="107" s="830" customFormat="1" ht="16.5" customHeight="1" spans="1:10">
      <c r="A107" s="847">
        <v>100</v>
      </c>
      <c r="B107" s="863" t="str">
        <f>'4-7-1投资性房地产（成本计量）'!A26</f>
        <v>减：投资性房地产减值准备</v>
      </c>
      <c r="C107" s="864">
        <f>'4-7-1投资性房地产（成本计量）'!R26</f>
        <v>0</v>
      </c>
      <c r="D107" s="864">
        <f>'4-7-1投资性房地产（成本计量）'!S26</f>
        <v>0</v>
      </c>
      <c r="E107" s="864">
        <f>'4-7-1投资性房地产（成本计量）'!U26</f>
        <v>0</v>
      </c>
      <c r="F107" s="864"/>
      <c r="G107" s="864"/>
      <c r="H107" s="864"/>
      <c r="I107" s="864"/>
      <c r="J107" s="864">
        <f>'4-7-1投资性房地产（成本计量）'!W26</f>
        <v>0</v>
      </c>
    </row>
    <row r="108" s="830" customFormat="1" ht="16.5" customHeight="1" spans="1:10">
      <c r="A108" s="847">
        <v>101</v>
      </c>
      <c r="B108" s="863" t="str">
        <f>'4-7-1投资性房地产（成本计量）'!A27</f>
        <v>投资性房地产－房屋净额</v>
      </c>
      <c r="C108" s="865">
        <f>'4-7-1投资性房地产（成本计量）'!R27</f>
        <v>0</v>
      </c>
      <c r="D108" s="865">
        <f>'4-7-1投资性房地产（成本计量）'!S27</f>
        <v>0</v>
      </c>
      <c r="E108" s="865">
        <f>'4-7-1投资性房地产（成本计量）'!U27</f>
        <v>0</v>
      </c>
      <c r="F108" s="865"/>
      <c r="G108" s="865"/>
      <c r="H108" s="865"/>
      <c r="I108" s="865"/>
      <c r="J108" s="865">
        <f>'4-7-1投资性房地产（成本计量）'!W27</f>
        <v>0</v>
      </c>
    </row>
    <row r="109" s="830" customFormat="1" ht="16.5" customHeight="1" spans="1:10">
      <c r="A109" s="847">
        <v>102</v>
      </c>
      <c r="B109" s="863"/>
      <c r="C109" s="865"/>
      <c r="D109" s="865"/>
      <c r="E109" s="865"/>
      <c r="F109" s="865"/>
      <c r="G109" s="865"/>
      <c r="H109" s="865"/>
      <c r="I109" s="865"/>
      <c r="J109" s="865"/>
    </row>
    <row r="110" s="830" customFormat="1" ht="16.5" customHeight="1" spans="1:10">
      <c r="A110" s="847">
        <v>103</v>
      </c>
      <c r="B110" s="848" t="s">
        <v>83</v>
      </c>
      <c r="C110" s="853"/>
      <c r="D110" s="853"/>
      <c r="E110" s="853"/>
      <c r="F110" s="853"/>
      <c r="G110" s="853"/>
      <c r="H110" s="853"/>
      <c r="I110" s="853"/>
      <c r="J110" s="853"/>
    </row>
    <row r="111" s="830" customFormat="1" ht="16.5" customHeight="1" spans="1:10">
      <c r="A111" s="847">
        <v>104</v>
      </c>
      <c r="B111" s="863" t="s">
        <v>84</v>
      </c>
      <c r="C111" s="849"/>
      <c r="D111" s="849">
        <f>'4-7-3投资性地产（成本计量）'!N31</f>
        <v>0</v>
      </c>
      <c r="E111" s="849"/>
      <c r="F111" s="849"/>
      <c r="G111" s="849"/>
      <c r="H111" s="849"/>
      <c r="I111" s="849"/>
      <c r="J111" s="853">
        <f>'4-7-3投资性地产（成本计量）'!P31</f>
        <v>0</v>
      </c>
    </row>
    <row r="112" s="830" customFormat="1" ht="16.5" customHeight="1" spans="1:10">
      <c r="A112" s="847">
        <v>105</v>
      </c>
      <c r="B112" s="863" t="s">
        <v>85</v>
      </c>
      <c r="C112" s="849"/>
      <c r="D112" s="849">
        <f>'4-7-3投资性地产（成本计量）'!N32</f>
        <v>0</v>
      </c>
      <c r="E112" s="849"/>
      <c r="F112" s="849"/>
      <c r="G112" s="849"/>
      <c r="H112" s="849"/>
      <c r="I112" s="849"/>
      <c r="J112" s="853">
        <f>'4-7-3投资性地产（成本计量）'!P32</f>
        <v>0</v>
      </c>
    </row>
    <row r="113" s="830" customFormat="1" ht="16.5" customHeight="1" spans="1:10">
      <c r="A113" s="847">
        <v>106</v>
      </c>
      <c r="B113" s="853" t="s">
        <v>86</v>
      </c>
      <c r="C113" s="849"/>
      <c r="D113" s="849">
        <f>'4-7-3投资性地产（成本计量）'!N33</f>
        <v>0</v>
      </c>
      <c r="E113" s="849"/>
      <c r="F113" s="849"/>
      <c r="G113" s="849"/>
      <c r="H113" s="849"/>
      <c r="I113" s="849"/>
      <c r="J113" s="853">
        <f>'4-7-3投资性地产（成本计量）'!P33</f>
        <v>0</v>
      </c>
    </row>
    <row r="114" s="830" customFormat="1" ht="16.5" customHeight="1" spans="1:10">
      <c r="A114" s="847">
        <v>107</v>
      </c>
      <c r="B114" s="853"/>
      <c r="C114" s="849"/>
      <c r="D114" s="849"/>
      <c r="E114" s="849"/>
      <c r="F114" s="849"/>
      <c r="G114" s="849"/>
      <c r="H114" s="849"/>
      <c r="I114" s="849"/>
      <c r="J114" s="853"/>
    </row>
    <row r="115" s="830" customFormat="1" ht="16.5" customHeight="1" spans="1:10">
      <c r="A115" s="847">
        <v>108</v>
      </c>
      <c r="B115" s="848" t="s">
        <v>87</v>
      </c>
      <c r="C115" s="849"/>
      <c r="D115" s="849"/>
      <c r="E115" s="849"/>
      <c r="F115" s="849"/>
      <c r="G115" s="849"/>
      <c r="H115" s="849"/>
      <c r="I115" s="849"/>
      <c r="J115" s="849"/>
    </row>
    <row r="116" s="830" customFormat="1" ht="16.5" customHeight="1" spans="1:10">
      <c r="A116" s="847">
        <v>109</v>
      </c>
      <c r="B116" s="866" t="s">
        <v>88</v>
      </c>
      <c r="C116" s="849">
        <f>'4-8-1房屋建筑物'!U25</f>
        <v>0</v>
      </c>
      <c r="D116" s="849">
        <f>'4-8-1房屋建筑物'!V25</f>
        <v>0</v>
      </c>
      <c r="E116" s="849">
        <f>'4-8-1房屋建筑物'!X25</f>
        <v>0</v>
      </c>
      <c r="F116" s="849"/>
      <c r="G116" s="849"/>
      <c r="H116" s="849"/>
      <c r="I116" s="849"/>
      <c r="J116" s="849">
        <f>'4-8-1房屋建筑物'!Z25</f>
        <v>0</v>
      </c>
    </row>
    <row r="117" s="830" customFormat="1" ht="16.5" customHeight="1" spans="1:10">
      <c r="A117" s="847">
        <v>110</v>
      </c>
      <c r="B117" s="866" t="s">
        <v>89</v>
      </c>
      <c r="C117" s="849">
        <f>'4-8-1房屋建筑物'!U26</f>
        <v>0</v>
      </c>
      <c r="D117" s="849">
        <f>'4-8-1房屋建筑物'!V26</f>
        <v>0</v>
      </c>
      <c r="E117" s="849">
        <f>'4-8-1房屋建筑物'!X26</f>
        <v>0</v>
      </c>
      <c r="F117" s="849"/>
      <c r="G117" s="849"/>
      <c r="H117" s="849"/>
      <c r="I117" s="849"/>
      <c r="J117" s="849">
        <f>'4-8-1房屋建筑物'!Z26</f>
        <v>0</v>
      </c>
    </row>
    <row r="118" s="830" customFormat="1" ht="16.5" customHeight="1" spans="1:10">
      <c r="A118" s="847">
        <v>111</v>
      </c>
      <c r="B118" s="849" t="s">
        <v>90</v>
      </c>
      <c r="C118" s="849">
        <f>'4-8-1房屋建筑物'!U27</f>
        <v>0</v>
      </c>
      <c r="D118" s="849">
        <f>'4-8-1房屋建筑物'!V27</f>
        <v>0</v>
      </c>
      <c r="E118" s="849">
        <f>'4-8-1房屋建筑物'!X27</f>
        <v>0</v>
      </c>
      <c r="F118" s="849"/>
      <c r="G118" s="849"/>
      <c r="H118" s="849"/>
      <c r="I118" s="849"/>
      <c r="J118" s="849">
        <f>'4-8-1房屋建筑物'!Z27</f>
        <v>0</v>
      </c>
    </row>
    <row r="119" s="830" customFormat="1" ht="16.5" customHeight="1" spans="1:10">
      <c r="A119" s="847">
        <v>112</v>
      </c>
      <c r="B119" s="849"/>
      <c r="C119" s="849"/>
      <c r="D119" s="849"/>
      <c r="E119" s="849"/>
      <c r="F119" s="849"/>
      <c r="G119" s="849"/>
      <c r="H119" s="849"/>
      <c r="I119" s="849"/>
      <c r="J119" s="849"/>
    </row>
    <row r="120" s="830" customFormat="1" ht="16.5" customHeight="1" spans="1:10">
      <c r="A120" s="847">
        <v>113</v>
      </c>
      <c r="B120" s="848" t="s">
        <v>91</v>
      </c>
      <c r="C120" s="849"/>
      <c r="D120" s="849"/>
      <c r="E120" s="849"/>
      <c r="F120" s="849"/>
      <c r="G120" s="849"/>
      <c r="H120" s="849"/>
      <c r="I120" s="849"/>
      <c r="J120" s="849"/>
    </row>
    <row r="121" s="830" customFormat="1" ht="16.5" customHeight="1" spans="1:10">
      <c r="A121" s="847">
        <v>114</v>
      </c>
      <c r="B121" s="850" t="s">
        <v>92</v>
      </c>
      <c r="C121" s="849">
        <f>'4-8-2构筑物'!L25</f>
        <v>0</v>
      </c>
      <c r="D121" s="849">
        <f>'4-8-2构筑物'!M25</f>
        <v>0</v>
      </c>
      <c r="E121" s="849">
        <f>'4-8-2构筑物'!O25</f>
        <v>0</v>
      </c>
      <c r="F121" s="849"/>
      <c r="G121" s="849"/>
      <c r="H121" s="849"/>
      <c r="I121" s="849"/>
      <c r="J121" s="849">
        <f>'4-8-2构筑物'!Q25</f>
        <v>0</v>
      </c>
    </row>
    <row r="122" s="830" customFormat="1" ht="16.5" customHeight="1" spans="1:10">
      <c r="A122" s="847">
        <v>115</v>
      </c>
      <c r="B122" s="850" t="s">
        <v>93</v>
      </c>
      <c r="C122" s="849">
        <f>'4-8-2构筑物'!L26</f>
        <v>0</v>
      </c>
      <c r="D122" s="849">
        <f>'4-8-2构筑物'!M26</f>
        <v>0</v>
      </c>
      <c r="E122" s="849">
        <f>'4-8-2构筑物'!O26</f>
        <v>0</v>
      </c>
      <c r="F122" s="849"/>
      <c r="G122" s="849"/>
      <c r="H122" s="849"/>
      <c r="I122" s="849"/>
      <c r="J122" s="849">
        <f>'4-8-2构筑物'!Q26</f>
        <v>0</v>
      </c>
    </row>
    <row r="123" s="830" customFormat="1" ht="16.5" customHeight="1" spans="1:10">
      <c r="A123" s="847">
        <v>116</v>
      </c>
      <c r="B123" s="849" t="s">
        <v>94</v>
      </c>
      <c r="C123" s="849">
        <f>'4-8-2构筑物'!L27</f>
        <v>0</v>
      </c>
      <c r="D123" s="849">
        <f>'4-8-2构筑物'!M27</f>
        <v>0</v>
      </c>
      <c r="E123" s="849">
        <f>'4-8-2构筑物'!O27</f>
        <v>0</v>
      </c>
      <c r="F123" s="849"/>
      <c r="G123" s="849"/>
      <c r="H123" s="849"/>
      <c r="I123" s="849"/>
      <c r="J123" s="849">
        <f>'4-8-2构筑物'!Q27</f>
        <v>0</v>
      </c>
    </row>
    <row r="124" s="830" customFormat="1" ht="16.5" customHeight="1" spans="1:10">
      <c r="A124" s="847">
        <v>117</v>
      </c>
      <c r="B124" s="849"/>
      <c r="C124" s="849"/>
      <c r="D124" s="849"/>
      <c r="E124" s="849"/>
      <c r="F124" s="849"/>
      <c r="G124" s="849"/>
      <c r="H124" s="849"/>
      <c r="I124" s="849"/>
      <c r="J124" s="849"/>
    </row>
    <row r="125" s="830" customFormat="1" ht="16.5" customHeight="1" spans="1:10">
      <c r="A125" s="847">
        <v>118</v>
      </c>
      <c r="B125" s="848" t="s">
        <v>95</v>
      </c>
      <c r="C125" s="849"/>
      <c r="D125" s="849"/>
      <c r="E125" s="849"/>
      <c r="F125" s="849"/>
      <c r="G125" s="849"/>
      <c r="H125" s="849"/>
      <c r="I125" s="849"/>
      <c r="J125" s="849"/>
    </row>
    <row r="126" s="830" customFormat="1" ht="16.5" customHeight="1" spans="1:10">
      <c r="A126" s="847">
        <v>119</v>
      </c>
      <c r="B126" s="850" t="s">
        <v>96</v>
      </c>
      <c r="C126" s="849">
        <f>'4-8-3管道沟槽'!M25</f>
        <v>0</v>
      </c>
      <c r="D126" s="849">
        <f>'4-8-3管道沟槽'!N25</f>
        <v>0</v>
      </c>
      <c r="E126" s="849">
        <f>'4-8-3管道沟槽'!P25</f>
        <v>0</v>
      </c>
      <c r="F126" s="849"/>
      <c r="G126" s="849"/>
      <c r="H126" s="849"/>
      <c r="I126" s="849"/>
      <c r="J126" s="849">
        <f>'4-8-3管道沟槽'!R25</f>
        <v>0</v>
      </c>
    </row>
    <row r="127" s="830" customFormat="1" ht="16.5" customHeight="1" spans="1:10">
      <c r="A127" s="847">
        <v>120</v>
      </c>
      <c r="B127" s="850" t="s">
        <v>97</v>
      </c>
      <c r="C127" s="849">
        <f>'4-8-3管道沟槽'!M26</f>
        <v>0</v>
      </c>
      <c r="D127" s="849">
        <f>'4-8-3管道沟槽'!N26</f>
        <v>0</v>
      </c>
      <c r="E127" s="849">
        <f>'4-8-3管道沟槽'!P26</f>
        <v>0</v>
      </c>
      <c r="F127" s="849"/>
      <c r="G127" s="849"/>
      <c r="H127" s="849"/>
      <c r="I127" s="849"/>
      <c r="J127" s="849">
        <f>'4-8-3管道沟槽'!R26</f>
        <v>0</v>
      </c>
    </row>
    <row r="128" s="830" customFormat="1" ht="16.5" customHeight="1" spans="1:10">
      <c r="A128" s="847">
        <v>121</v>
      </c>
      <c r="B128" s="849" t="s">
        <v>98</v>
      </c>
      <c r="C128" s="849">
        <f>'4-8-3管道沟槽'!M27</f>
        <v>0</v>
      </c>
      <c r="D128" s="849">
        <f>'4-8-3管道沟槽'!N27</f>
        <v>0</v>
      </c>
      <c r="E128" s="849">
        <f>'4-8-3管道沟槽'!P27</f>
        <v>0</v>
      </c>
      <c r="F128" s="849"/>
      <c r="G128" s="849"/>
      <c r="H128" s="849"/>
      <c r="I128" s="849"/>
      <c r="J128" s="849">
        <f>'4-8-3管道沟槽'!R27</f>
        <v>0</v>
      </c>
    </row>
    <row r="129" s="830" customFormat="1" ht="16.5" customHeight="1" spans="1:10">
      <c r="A129" s="847">
        <v>122</v>
      </c>
      <c r="B129" s="849"/>
      <c r="C129" s="849"/>
      <c r="D129" s="849"/>
      <c r="E129" s="849"/>
      <c r="F129" s="849"/>
      <c r="G129" s="849"/>
      <c r="H129" s="849"/>
      <c r="I129" s="849"/>
      <c r="J129" s="849"/>
    </row>
    <row r="130" s="830" customFormat="1" ht="16.5" customHeight="1" spans="1:10">
      <c r="A130" s="847">
        <v>123</v>
      </c>
      <c r="B130" s="848" t="s">
        <v>99</v>
      </c>
      <c r="C130" s="849"/>
      <c r="D130" s="849"/>
      <c r="E130" s="849"/>
      <c r="F130" s="849"/>
      <c r="G130" s="849"/>
      <c r="H130" s="849"/>
      <c r="I130" s="849"/>
      <c r="J130" s="849"/>
    </row>
    <row r="131" s="830" customFormat="1" ht="16.5" customHeight="1" spans="1:10">
      <c r="A131" s="847">
        <v>124</v>
      </c>
      <c r="B131" s="850" t="s">
        <v>100</v>
      </c>
      <c r="C131" s="274">
        <f>'4-8-4井巷工程'!S25</f>
        <v>0</v>
      </c>
      <c r="D131" s="274">
        <f>'4-8-4井巷工程'!T25</f>
        <v>0</v>
      </c>
      <c r="E131" s="849">
        <f>'4-8-4井巷工程'!V25</f>
        <v>0</v>
      </c>
      <c r="F131" s="849"/>
      <c r="G131" s="849"/>
      <c r="H131" s="849"/>
      <c r="I131" s="849"/>
      <c r="J131" s="849">
        <f>'4-8-4井巷工程'!X25</f>
        <v>0</v>
      </c>
    </row>
    <row r="132" s="830" customFormat="1" ht="16.5" customHeight="1" spans="1:10">
      <c r="A132" s="847">
        <v>125</v>
      </c>
      <c r="B132" s="850" t="s">
        <v>101</v>
      </c>
      <c r="C132" s="849">
        <f>'4-8-4井巷工程'!S26</f>
        <v>0</v>
      </c>
      <c r="D132" s="849">
        <f>'4-8-4井巷工程'!T26</f>
        <v>0</v>
      </c>
      <c r="E132" s="849">
        <f>'4-8-4井巷工程'!V26</f>
        <v>0</v>
      </c>
      <c r="F132" s="849"/>
      <c r="G132" s="849"/>
      <c r="H132" s="849"/>
      <c r="I132" s="849"/>
      <c r="J132" s="849">
        <f>'4-8-4井巷工程'!X26</f>
        <v>0</v>
      </c>
    </row>
    <row r="133" s="830" customFormat="1" ht="16.5" customHeight="1" spans="1:10">
      <c r="A133" s="847">
        <v>126</v>
      </c>
      <c r="B133" s="849" t="s">
        <v>102</v>
      </c>
      <c r="C133" s="849">
        <f>'4-8-4井巷工程'!S27</f>
        <v>0</v>
      </c>
      <c r="D133" s="849">
        <f>'4-8-4井巷工程'!T27</f>
        <v>0</v>
      </c>
      <c r="E133" s="849">
        <f>'4-8-4井巷工程'!V27</f>
        <v>0</v>
      </c>
      <c r="F133" s="849"/>
      <c r="G133" s="849"/>
      <c r="H133" s="849"/>
      <c r="I133" s="849"/>
      <c r="J133" s="849">
        <f>'4-8-4井巷工程'!X27</f>
        <v>0</v>
      </c>
    </row>
    <row r="134" s="830" customFormat="1" ht="16.5" customHeight="1" spans="1:10">
      <c r="A134" s="847">
        <v>127</v>
      </c>
      <c r="B134" s="849"/>
      <c r="C134" s="849"/>
      <c r="D134" s="849"/>
      <c r="E134" s="849"/>
      <c r="F134" s="849"/>
      <c r="G134" s="849"/>
      <c r="H134" s="849"/>
      <c r="I134" s="849"/>
      <c r="J134" s="849"/>
    </row>
    <row r="135" s="830" customFormat="1" ht="16.5" customHeight="1" spans="1:10">
      <c r="A135" s="847">
        <v>128</v>
      </c>
      <c r="B135" s="848" t="s">
        <v>103</v>
      </c>
      <c r="C135" s="274"/>
      <c r="D135" s="274"/>
      <c r="E135" s="849"/>
      <c r="F135" s="849"/>
      <c r="G135" s="849"/>
      <c r="H135" s="849"/>
      <c r="I135" s="849"/>
      <c r="J135" s="849"/>
    </row>
    <row r="136" s="830" customFormat="1" ht="16.5" customHeight="1" spans="1:10">
      <c r="A136" s="847">
        <v>129</v>
      </c>
      <c r="B136" s="850" t="s">
        <v>104</v>
      </c>
      <c r="C136" s="849" t="e">
        <f>'4-8-5机器设备'!#REF!</f>
        <v>#REF!</v>
      </c>
      <c r="D136" s="849" t="e">
        <f>'4-8-5机器设备'!#REF!</f>
        <v>#REF!</v>
      </c>
      <c r="E136" s="849" t="e">
        <f>'4-8-5机器设备'!#REF!</f>
        <v>#REF!</v>
      </c>
      <c r="F136" s="849"/>
      <c r="G136" s="849"/>
      <c r="H136" s="849"/>
      <c r="I136" s="849"/>
      <c r="J136" s="849" t="e">
        <f>'4-8-5机器设备'!#REF!</f>
        <v>#REF!</v>
      </c>
    </row>
    <row r="137" s="830" customFormat="1" ht="16.5" customHeight="1" spans="1:10">
      <c r="A137" s="847">
        <v>130</v>
      </c>
      <c r="B137" s="850" t="s">
        <v>105</v>
      </c>
      <c r="C137" s="849" t="e">
        <f>'4-8-5机器设备'!#REF!</f>
        <v>#REF!</v>
      </c>
      <c r="D137" s="849" t="e">
        <f>'4-8-5机器设备'!#REF!</f>
        <v>#REF!</v>
      </c>
      <c r="E137" s="849" t="e">
        <f>'4-8-5机器设备'!#REF!</f>
        <v>#REF!</v>
      </c>
      <c r="F137" s="849"/>
      <c r="G137" s="849"/>
      <c r="H137" s="849"/>
      <c r="I137" s="849"/>
      <c r="J137" s="849" t="e">
        <f>'4-8-5机器设备'!#REF!</f>
        <v>#REF!</v>
      </c>
    </row>
    <row r="138" s="830" customFormat="1" ht="16.5" customHeight="1" spans="1:10">
      <c r="A138" s="847">
        <v>131</v>
      </c>
      <c r="B138" s="849" t="s">
        <v>106</v>
      </c>
      <c r="C138" s="849" t="e">
        <f>'4-8-5机器设备'!#REF!</f>
        <v>#REF!</v>
      </c>
      <c r="D138" s="849" t="e">
        <f>'4-8-5机器设备'!#REF!</f>
        <v>#REF!</v>
      </c>
      <c r="E138" s="849" t="e">
        <f>'4-8-5机器设备'!#REF!</f>
        <v>#REF!</v>
      </c>
      <c r="F138" s="849"/>
      <c r="G138" s="849"/>
      <c r="H138" s="849"/>
      <c r="I138" s="849"/>
      <c r="J138" s="849" t="e">
        <f>'4-8-5机器设备'!#REF!</f>
        <v>#REF!</v>
      </c>
    </row>
    <row r="139" s="830" customFormat="1" ht="16.5" customHeight="1" spans="1:10">
      <c r="A139" s="847">
        <v>132</v>
      </c>
      <c r="B139" s="849"/>
      <c r="C139" s="849"/>
      <c r="D139" s="849"/>
      <c r="E139" s="849"/>
      <c r="F139" s="849"/>
      <c r="G139" s="849"/>
      <c r="H139" s="849"/>
      <c r="I139" s="849"/>
      <c r="J139" s="849"/>
    </row>
    <row r="140" s="830" customFormat="1" ht="16.5" customHeight="1" spans="1:10">
      <c r="A140" s="847">
        <v>133</v>
      </c>
      <c r="B140" s="848" t="s">
        <v>107</v>
      </c>
      <c r="C140" s="849"/>
      <c r="D140" s="849"/>
      <c r="E140" s="849"/>
      <c r="F140" s="849"/>
      <c r="G140" s="849"/>
      <c r="H140" s="849"/>
      <c r="I140" s="849"/>
      <c r="J140" s="849"/>
    </row>
    <row r="141" s="830" customFormat="1" ht="16.5" customHeight="1" spans="1:10">
      <c r="A141" s="847">
        <v>134</v>
      </c>
      <c r="B141" s="850" t="s">
        <v>108</v>
      </c>
      <c r="C141" s="849">
        <f>'4-8-6车辆'!P25</f>
        <v>0</v>
      </c>
      <c r="D141" s="849">
        <f>'4-8-6车辆'!Q25</f>
        <v>0</v>
      </c>
      <c r="E141" s="849">
        <f>'4-8-6车辆'!S25</f>
        <v>0</v>
      </c>
      <c r="F141" s="849"/>
      <c r="G141" s="849"/>
      <c r="H141" s="849"/>
      <c r="I141" s="849"/>
      <c r="J141" s="849">
        <f>'4-8-6车辆'!U25</f>
        <v>0</v>
      </c>
    </row>
    <row r="142" s="830" customFormat="1" ht="16.5" customHeight="1" spans="1:10">
      <c r="A142" s="847">
        <v>135</v>
      </c>
      <c r="B142" s="850" t="s">
        <v>109</v>
      </c>
      <c r="C142" s="849">
        <f>'4-8-6车辆'!P26</f>
        <v>0</v>
      </c>
      <c r="D142" s="849">
        <f>'4-8-6车辆'!Q26</f>
        <v>0</v>
      </c>
      <c r="E142" s="849">
        <f>'4-8-6车辆'!S26</f>
        <v>0</v>
      </c>
      <c r="F142" s="849"/>
      <c r="G142" s="849"/>
      <c r="H142" s="849"/>
      <c r="I142" s="849"/>
      <c r="J142" s="849">
        <f>'4-8-6车辆'!U26</f>
        <v>0</v>
      </c>
    </row>
    <row r="143" s="830" customFormat="1" ht="16.5" customHeight="1" spans="1:10">
      <c r="A143" s="847">
        <v>136</v>
      </c>
      <c r="B143" s="849" t="s">
        <v>110</v>
      </c>
      <c r="C143" s="849">
        <f>'4-8-6车辆'!P27</f>
        <v>0</v>
      </c>
      <c r="D143" s="849">
        <f>'4-8-6车辆'!Q27</f>
        <v>0</v>
      </c>
      <c r="E143" s="849">
        <f>'4-8-6车辆'!S27</f>
        <v>0</v>
      </c>
      <c r="F143" s="849"/>
      <c r="G143" s="849"/>
      <c r="H143" s="849"/>
      <c r="I143" s="849"/>
      <c r="J143" s="849">
        <f>'4-8-6车辆'!U27</f>
        <v>0</v>
      </c>
    </row>
    <row r="144" s="830" customFormat="1" ht="16.5" customHeight="1" spans="1:10">
      <c r="A144" s="847">
        <v>137</v>
      </c>
      <c r="B144" s="849"/>
      <c r="C144" s="849"/>
      <c r="D144" s="849"/>
      <c r="E144" s="849"/>
      <c r="F144" s="849"/>
      <c r="G144" s="849"/>
      <c r="H144" s="849"/>
      <c r="I144" s="849"/>
      <c r="J144" s="849"/>
    </row>
    <row r="145" s="830" customFormat="1" ht="16.5" customHeight="1" spans="1:10">
      <c r="A145" s="847">
        <v>138</v>
      </c>
      <c r="B145" s="848" t="s">
        <v>111</v>
      </c>
      <c r="C145" s="849"/>
      <c r="D145" s="849"/>
      <c r="E145" s="849"/>
      <c r="F145" s="849"/>
      <c r="G145" s="849"/>
      <c r="H145" s="849"/>
      <c r="I145" s="849"/>
      <c r="J145" s="849"/>
    </row>
    <row r="146" s="830" customFormat="1" ht="16.5" customHeight="1" spans="1:10">
      <c r="A146" s="847">
        <v>139</v>
      </c>
      <c r="B146" s="850" t="s">
        <v>112</v>
      </c>
      <c r="C146" s="849" t="e">
        <f>#REF!</f>
        <v>#REF!</v>
      </c>
      <c r="D146" s="849" t="e">
        <f>#REF!</f>
        <v>#REF!</v>
      </c>
      <c r="E146" s="849" t="e">
        <f>#REF!</f>
        <v>#REF!</v>
      </c>
      <c r="F146" s="849"/>
      <c r="G146" s="849"/>
      <c r="H146" s="849"/>
      <c r="I146" s="849"/>
      <c r="J146" s="849" t="e">
        <f>#REF!</f>
        <v>#REF!</v>
      </c>
    </row>
    <row r="147" s="830" customFormat="1" ht="16.5" customHeight="1" spans="1:10">
      <c r="A147" s="847">
        <v>140</v>
      </c>
      <c r="B147" s="850" t="s">
        <v>113</v>
      </c>
      <c r="C147" s="849" t="e">
        <f>#REF!</f>
        <v>#REF!</v>
      </c>
      <c r="D147" s="849" t="e">
        <f>#REF!</f>
        <v>#REF!</v>
      </c>
      <c r="E147" s="849" t="e">
        <f>#REF!</f>
        <v>#REF!</v>
      </c>
      <c r="F147" s="849"/>
      <c r="G147" s="849"/>
      <c r="H147" s="849"/>
      <c r="I147" s="849"/>
      <c r="J147" s="849" t="e">
        <f>#REF!</f>
        <v>#REF!</v>
      </c>
    </row>
    <row r="148" s="830" customFormat="1" ht="16.5" customHeight="1" spans="1:10">
      <c r="A148" s="847">
        <v>141</v>
      </c>
      <c r="B148" s="849" t="s">
        <v>114</v>
      </c>
      <c r="C148" s="849" t="e">
        <f>#REF!</f>
        <v>#REF!</v>
      </c>
      <c r="D148" s="849" t="e">
        <f>#REF!</f>
        <v>#REF!</v>
      </c>
      <c r="E148" s="849" t="e">
        <f>#REF!</f>
        <v>#REF!</v>
      </c>
      <c r="F148" s="849"/>
      <c r="G148" s="849"/>
      <c r="H148" s="849"/>
      <c r="I148" s="849"/>
      <c r="J148" s="849" t="e">
        <f>#REF!</f>
        <v>#REF!</v>
      </c>
    </row>
    <row r="149" s="830" customFormat="1" ht="16.5" customHeight="1" spans="1:10">
      <c r="A149" s="847">
        <v>142</v>
      </c>
      <c r="B149" s="849"/>
      <c r="C149" s="849"/>
      <c r="D149" s="849"/>
      <c r="E149" s="849"/>
      <c r="F149" s="849"/>
      <c r="G149" s="849"/>
      <c r="H149" s="849"/>
      <c r="I149" s="849"/>
      <c r="J149" s="849"/>
    </row>
    <row r="150" s="830" customFormat="1" ht="16.5" customHeight="1" spans="1:10">
      <c r="A150" s="847">
        <v>143</v>
      </c>
      <c r="B150" s="848" t="s">
        <v>115</v>
      </c>
      <c r="C150" s="849"/>
      <c r="D150" s="849"/>
      <c r="E150" s="849"/>
      <c r="F150" s="849"/>
      <c r="G150" s="849"/>
      <c r="H150" s="849"/>
      <c r="I150" s="849"/>
      <c r="J150" s="849"/>
    </row>
    <row r="151" s="830" customFormat="1" ht="16.5" customHeight="1" spans="1:10">
      <c r="A151" s="847">
        <v>144</v>
      </c>
      <c r="B151" s="850" t="s">
        <v>116</v>
      </c>
      <c r="C151" s="849">
        <f>'4-8-9船舶'!AL25</f>
        <v>0</v>
      </c>
      <c r="D151" s="849">
        <f>'4-8-9船舶'!AM25</f>
        <v>0</v>
      </c>
      <c r="E151" s="849">
        <f>'4-8-9船舶'!AO25</f>
        <v>0</v>
      </c>
      <c r="F151" s="849"/>
      <c r="G151" s="849"/>
      <c r="H151" s="849"/>
      <c r="I151" s="849"/>
      <c r="J151" s="849">
        <f>'4-8-9船舶'!AQ25</f>
        <v>0</v>
      </c>
    </row>
    <row r="152" s="830" customFormat="1" ht="16.5" customHeight="1" spans="1:10">
      <c r="A152" s="847">
        <v>145</v>
      </c>
      <c r="B152" s="850" t="s">
        <v>117</v>
      </c>
      <c r="C152" s="849">
        <f>'4-8-9船舶'!AL26</f>
        <v>0</v>
      </c>
      <c r="D152" s="849">
        <f>'4-8-9船舶'!AM26</f>
        <v>0</v>
      </c>
      <c r="E152" s="849">
        <f>'4-8-9船舶'!AO26</f>
        <v>0</v>
      </c>
      <c r="F152" s="849"/>
      <c r="G152" s="849"/>
      <c r="H152" s="849"/>
      <c r="I152" s="849"/>
      <c r="J152" s="849">
        <f>'4-8-9船舶'!AQ26</f>
        <v>0</v>
      </c>
    </row>
    <row r="153" s="830" customFormat="1" ht="16.5" customHeight="1" spans="1:10">
      <c r="A153" s="847">
        <v>146</v>
      </c>
      <c r="B153" s="849" t="s">
        <v>118</v>
      </c>
      <c r="C153" s="849">
        <f>'4-8-9船舶'!AL27</f>
        <v>0</v>
      </c>
      <c r="D153" s="849">
        <f>'4-8-9船舶'!AM27</f>
        <v>0</v>
      </c>
      <c r="E153" s="849">
        <f>'4-8-9船舶'!AO27</f>
        <v>0</v>
      </c>
      <c r="F153" s="849"/>
      <c r="G153" s="849"/>
      <c r="H153" s="849"/>
      <c r="I153" s="849"/>
      <c r="J153" s="849">
        <f>'4-8-9船舶'!AQ27</f>
        <v>0</v>
      </c>
    </row>
    <row r="154" s="830" customFormat="1" ht="16.5" customHeight="1" spans="1:10">
      <c r="A154" s="847">
        <v>147</v>
      </c>
      <c r="B154" s="849"/>
      <c r="C154" s="849"/>
      <c r="D154" s="849"/>
      <c r="E154" s="849"/>
      <c r="F154" s="849"/>
      <c r="G154" s="849"/>
      <c r="H154" s="849"/>
      <c r="I154" s="849"/>
      <c r="J154" s="849"/>
    </row>
    <row r="155" s="830" customFormat="1" ht="16.5" customHeight="1" spans="1:10">
      <c r="A155" s="847">
        <v>148</v>
      </c>
      <c r="B155" s="848" t="s">
        <v>119</v>
      </c>
      <c r="C155" s="849"/>
      <c r="D155" s="849"/>
      <c r="E155" s="849"/>
      <c r="F155" s="849"/>
      <c r="G155" s="849"/>
      <c r="H155" s="849"/>
      <c r="I155" s="849"/>
      <c r="J155" s="849"/>
    </row>
    <row r="156" s="830" customFormat="1" ht="16.5" customHeight="1" spans="1:10">
      <c r="A156" s="847">
        <v>149</v>
      </c>
      <c r="B156" s="850" t="s">
        <v>120</v>
      </c>
      <c r="C156" s="849"/>
      <c r="D156" s="849">
        <f>'4-9-1在建（土建）'!N25</f>
        <v>0</v>
      </c>
      <c r="E156" s="849"/>
      <c r="F156" s="849"/>
      <c r="G156" s="849"/>
      <c r="H156" s="849"/>
      <c r="I156" s="849"/>
      <c r="J156" s="849">
        <f>'4-9-1在建（土建）'!P25</f>
        <v>0</v>
      </c>
    </row>
    <row r="157" s="830" customFormat="1" ht="16.5" customHeight="1" spans="1:10">
      <c r="A157" s="847">
        <v>150</v>
      </c>
      <c r="B157" s="850" t="s">
        <v>121</v>
      </c>
      <c r="C157" s="849"/>
      <c r="D157" s="849">
        <f>'4-9-1在建（土建）'!N26</f>
        <v>0</v>
      </c>
      <c r="E157" s="849"/>
      <c r="F157" s="849"/>
      <c r="G157" s="849"/>
      <c r="H157" s="849"/>
      <c r="I157" s="849"/>
      <c r="J157" s="849">
        <f>'4-9-1在建（土建）'!P26</f>
        <v>0</v>
      </c>
    </row>
    <row r="158" s="830" customFormat="1" ht="16.5" customHeight="1" spans="1:10">
      <c r="A158" s="847">
        <v>151</v>
      </c>
      <c r="B158" s="849" t="s">
        <v>122</v>
      </c>
      <c r="C158" s="849"/>
      <c r="D158" s="849">
        <f>'4-9-1在建（土建）'!N27</f>
        <v>0</v>
      </c>
      <c r="E158" s="849"/>
      <c r="F158" s="849"/>
      <c r="G158" s="849"/>
      <c r="H158" s="849"/>
      <c r="I158" s="849"/>
      <c r="J158" s="849">
        <f>'4-9-1在建（土建）'!P27</f>
        <v>0</v>
      </c>
    </row>
    <row r="159" s="830" customFormat="1" ht="16.5" customHeight="1" spans="1:10">
      <c r="A159" s="847">
        <v>152</v>
      </c>
      <c r="B159" s="849"/>
      <c r="C159" s="849"/>
      <c r="D159" s="849"/>
      <c r="E159" s="849"/>
      <c r="F159" s="849"/>
      <c r="G159" s="849"/>
      <c r="H159" s="849"/>
      <c r="I159" s="849"/>
      <c r="J159" s="849"/>
    </row>
    <row r="160" s="830" customFormat="1" ht="16.5" customHeight="1" spans="1:10">
      <c r="A160" s="847">
        <v>153</v>
      </c>
      <c r="B160" s="848" t="s">
        <v>123</v>
      </c>
      <c r="C160" s="849"/>
      <c r="D160" s="849"/>
      <c r="E160" s="849"/>
      <c r="F160" s="849"/>
      <c r="G160" s="849"/>
      <c r="H160" s="849"/>
      <c r="I160" s="849"/>
      <c r="J160" s="849"/>
    </row>
    <row r="161" s="830" customFormat="1" ht="16.5" customHeight="1" spans="1:10">
      <c r="A161" s="847">
        <v>154</v>
      </c>
      <c r="B161" s="850" t="s">
        <v>124</v>
      </c>
      <c r="C161" s="849"/>
      <c r="D161" s="849">
        <f>'4-9-2在建（设备）'!O25</f>
        <v>0</v>
      </c>
      <c r="E161" s="849"/>
      <c r="F161" s="849"/>
      <c r="G161" s="849"/>
      <c r="H161" s="849"/>
      <c r="I161" s="849"/>
      <c r="J161" s="849">
        <f>'4-9-2在建（设备）'!T25</f>
        <v>0</v>
      </c>
    </row>
    <row r="162" s="830" customFormat="1" ht="16.5" customHeight="1" spans="1:10">
      <c r="A162" s="847">
        <v>155</v>
      </c>
      <c r="B162" s="850" t="s">
        <v>125</v>
      </c>
      <c r="C162" s="849"/>
      <c r="D162" s="849">
        <f>'4-9-2在建（设备）'!O26</f>
        <v>0</v>
      </c>
      <c r="E162" s="849"/>
      <c r="F162" s="849"/>
      <c r="G162" s="849"/>
      <c r="H162" s="849"/>
      <c r="I162" s="849"/>
      <c r="J162" s="849">
        <f>'4-9-2在建（设备）'!T26</f>
        <v>0</v>
      </c>
    </row>
    <row r="163" s="830" customFormat="1" ht="16.5" customHeight="1" spans="1:10">
      <c r="A163" s="847">
        <v>156</v>
      </c>
      <c r="B163" s="849" t="s">
        <v>126</v>
      </c>
      <c r="C163" s="849"/>
      <c r="D163" s="849">
        <f>'4-9-2在建（设备）'!O27</f>
        <v>0</v>
      </c>
      <c r="E163" s="849"/>
      <c r="F163" s="849"/>
      <c r="G163" s="849"/>
      <c r="H163" s="849"/>
      <c r="I163" s="849"/>
      <c r="J163" s="849">
        <f>'4-9-2在建（设备）'!T27</f>
        <v>0</v>
      </c>
    </row>
    <row r="164" s="830" customFormat="1" ht="16.5" customHeight="1" spans="1:10">
      <c r="A164" s="847">
        <v>157</v>
      </c>
      <c r="B164" s="849"/>
      <c r="C164" s="849"/>
      <c r="D164" s="849"/>
      <c r="E164" s="849"/>
      <c r="F164" s="849"/>
      <c r="G164" s="849"/>
      <c r="H164" s="849"/>
      <c r="I164" s="849"/>
      <c r="J164" s="849"/>
    </row>
    <row r="165" s="830" customFormat="1" ht="16.5" customHeight="1" spans="1:10">
      <c r="A165" s="847">
        <v>158</v>
      </c>
      <c r="B165" s="848" t="s">
        <v>127</v>
      </c>
      <c r="C165" s="849"/>
      <c r="D165" s="849"/>
      <c r="E165" s="849"/>
      <c r="F165" s="849"/>
      <c r="G165" s="849"/>
      <c r="H165" s="849"/>
      <c r="I165" s="849"/>
      <c r="J165" s="849"/>
    </row>
    <row r="166" s="830" customFormat="1" ht="16.5" customHeight="1" spans="1:10">
      <c r="A166" s="847">
        <v>159</v>
      </c>
      <c r="B166" s="850" t="s">
        <v>128</v>
      </c>
      <c r="C166" s="862"/>
      <c r="D166" s="862">
        <f>'4-9-4在建（工程物资）'!G25</f>
        <v>0</v>
      </c>
      <c r="E166" s="862"/>
      <c r="F166" s="862"/>
      <c r="G166" s="862"/>
      <c r="H166" s="862"/>
      <c r="I166" s="862"/>
      <c r="J166" s="849">
        <f>'4-9-4在建（工程物资）'!K25</f>
        <v>0</v>
      </c>
    </row>
    <row r="167" s="830" customFormat="1" ht="16.5" customHeight="1" spans="1:10">
      <c r="A167" s="847">
        <v>160</v>
      </c>
      <c r="B167" s="850" t="s">
        <v>129</v>
      </c>
      <c r="C167" s="862"/>
      <c r="D167" s="862">
        <f>'4-9-4在建（工程物资）'!G26</f>
        <v>0</v>
      </c>
      <c r="E167" s="862"/>
      <c r="F167" s="862"/>
      <c r="G167" s="862"/>
      <c r="H167" s="862"/>
      <c r="I167" s="862"/>
      <c r="J167" s="849">
        <f>'4-9-4在建（工程物资）'!K26</f>
        <v>0</v>
      </c>
    </row>
    <row r="168" s="830" customFormat="1" ht="16.5" customHeight="1" spans="1:10">
      <c r="A168" s="847">
        <v>161</v>
      </c>
      <c r="B168" s="849" t="s">
        <v>130</v>
      </c>
      <c r="C168" s="849"/>
      <c r="D168" s="849">
        <f>'4-9-4在建（工程物资）'!G27</f>
        <v>0</v>
      </c>
      <c r="E168" s="849"/>
      <c r="F168" s="849"/>
      <c r="G168" s="849"/>
      <c r="H168" s="849"/>
      <c r="I168" s="849"/>
      <c r="J168" s="849">
        <f>'4-9-4在建（工程物资）'!K27</f>
        <v>0</v>
      </c>
    </row>
    <row r="169" s="830" customFormat="1" ht="16.5" customHeight="1" spans="1:10">
      <c r="A169" s="847">
        <v>162</v>
      </c>
      <c r="B169" s="849"/>
      <c r="C169" s="849"/>
      <c r="D169" s="849"/>
      <c r="E169" s="849"/>
      <c r="F169" s="849"/>
      <c r="G169" s="849"/>
      <c r="H169" s="849"/>
      <c r="I169" s="849"/>
      <c r="J169" s="849"/>
    </row>
    <row r="170" s="830" customFormat="1" ht="16.5" customHeight="1" spans="1:10">
      <c r="A170" s="847">
        <v>163</v>
      </c>
      <c r="B170" s="848" t="s">
        <v>131</v>
      </c>
      <c r="C170" s="849"/>
      <c r="D170" s="849"/>
      <c r="E170" s="849"/>
      <c r="F170" s="849"/>
      <c r="G170" s="849"/>
      <c r="H170" s="849"/>
      <c r="I170" s="849"/>
      <c r="J170" s="849"/>
    </row>
    <row r="171" s="830" customFormat="1" ht="16.5" customHeight="1" spans="1:10">
      <c r="A171" s="847">
        <v>164</v>
      </c>
      <c r="B171" s="850" t="s">
        <v>132</v>
      </c>
      <c r="C171" s="849">
        <f>'4-10生产性生物资产'!G25</f>
        <v>0</v>
      </c>
      <c r="D171" s="849">
        <f>'4-10生产性生物资产'!H25</f>
        <v>0</v>
      </c>
      <c r="E171" s="849">
        <f>'4-10生产性生物资产'!J25</f>
        <v>0</v>
      </c>
      <c r="F171" s="849"/>
      <c r="G171" s="849"/>
      <c r="H171" s="849"/>
      <c r="I171" s="849"/>
      <c r="J171" s="849">
        <f>'4-10生产性生物资产'!L25</f>
        <v>0</v>
      </c>
    </row>
    <row r="172" s="830" customFormat="1" ht="16.5" customHeight="1" spans="1:10">
      <c r="A172" s="847">
        <v>165</v>
      </c>
      <c r="B172" s="850" t="s">
        <v>133</v>
      </c>
      <c r="C172" s="849">
        <f>'4-10生产性生物资产'!G26</f>
        <v>0</v>
      </c>
      <c r="D172" s="849">
        <f>'4-10生产性生物资产'!H26</f>
        <v>0</v>
      </c>
      <c r="E172" s="849">
        <f>'4-10生产性生物资产'!J26</f>
        <v>0</v>
      </c>
      <c r="F172" s="849"/>
      <c r="G172" s="849"/>
      <c r="H172" s="849"/>
      <c r="I172" s="849"/>
      <c r="J172" s="849">
        <f>'4-10生产性生物资产'!L26</f>
        <v>0</v>
      </c>
    </row>
    <row r="173" s="830" customFormat="1" ht="16.5" customHeight="1" spans="1:10">
      <c r="A173" s="847">
        <v>166</v>
      </c>
      <c r="B173" s="849" t="s">
        <v>134</v>
      </c>
      <c r="C173" s="849">
        <f>'4-10生产性生物资产'!G27</f>
        <v>0</v>
      </c>
      <c r="D173" s="849">
        <f>'4-10生产性生物资产'!H27</f>
        <v>0</v>
      </c>
      <c r="E173" s="849">
        <f>'4-10生产性生物资产'!J27</f>
        <v>0</v>
      </c>
      <c r="F173" s="849"/>
      <c r="G173" s="849"/>
      <c r="H173" s="849"/>
      <c r="I173" s="849"/>
      <c r="J173" s="849">
        <f>'4-10生产性生物资产'!L27</f>
        <v>0</v>
      </c>
    </row>
    <row r="174" s="830" customFormat="1" ht="16.5" customHeight="1" spans="1:10">
      <c r="A174" s="847">
        <v>167</v>
      </c>
      <c r="B174" s="849"/>
      <c r="C174" s="849"/>
      <c r="D174" s="849"/>
      <c r="E174" s="849"/>
      <c r="F174" s="849"/>
      <c r="G174" s="849"/>
      <c r="H174" s="849"/>
      <c r="I174" s="849"/>
      <c r="J174" s="849"/>
    </row>
    <row r="175" s="830" customFormat="1" ht="16.5" customHeight="1" spans="1:10">
      <c r="A175" s="847">
        <v>168</v>
      </c>
      <c r="B175" s="848" t="s">
        <v>135</v>
      </c>
      <c r="C175" s="849"/>
      <c r="D175" s="849"/>
      <c r="E175" s="849"/>
      <c r="F175" s="849"/>
      <c r="G175" s="849"/>
      <c r="H175" s="849"/>
      <c r="I175" s="849"/>
      <c r="J175" s="849"/>
    </row>
    <row r="176" s="830" customFormat="1" ht="16.5" customHeight="1" spans="1:10">
      <c r="A176" s="847">
        <v>169</v>
      </c>
      <c r="B176" s="850" t="s">
        <v>136</v>
      </c>
      <c r="C176" s="849">
        <f>'4-11油气资产'!I25</f>
        <v>0</v>
      </c>
      <c r="D176" s="849">
        <f>'4-11油气资产'!J25</f>
        <v>0</v>
      </c>
      <c r="E176" s="849">
        <f>'4-11油气资产'!L25</f>
        <v>0</v>
      </c>
      <c r="F176" s="849"/>
      <c r="G176" s="849"/>
      <c r="H176" s="849"/>
      <c r="I176" s="849"/>
      <c r="J176" s="849">
        <f>'4-11油气资产'!N25</f>
        <v>0</v>
      </c>
    </row>
    <row r="177" s="830" customFormat="1" ht="16.5" customHeight="1" spans="1:10">
      <c r="A177" s="847">
        <v>170</v>
      </c>
      <c r="B177" s="850" t="s">
        <v>137</v>
      </c>
      <c r="C177" s="849">
        <f>'4-11油气资产'!I26</f>
        <v>0</v>
      </c>
      <c r="D177" s="849">
        <f>'4-11油气资产'!J26</f>
        <v>0</v>
      </c>
      <c r="E177" s="849">
        <f>'4-11油气资产'!L26</f>
        <v>0</v>
      </c>
      <c r="F177" s="849"/>
      <c r="G177" s="849"/>
      <c r="H177" s="849"/>
      <c r="I177" s="849"/>
      <c r="J177" s="849">
        <f>'4-11油气资产'!N26</f>
        <v>0</v>
      </c>
    </row>
    <row r="178" s="830" customFormat="1" ht="16.5" customHeight="1" spans="1:10">
      <c r="A178" s="847">
        <v>171</v>
      </c>
      <c r="B178" s="849" t="s">
        <v>138</v>
      </c>
      <c r="C178" s="849">
        <f>'4-11油气资产'!I27</f>
        <v>0</v>
      </c>
      <c r="D178" s="849">
        <f>'4-11油气资产'!J27</f>
        <v>0</v>
      </c>
      <c r="E178" s="849">
        <f>'4-11油气资产'!L27</f>
        <v>0</v>
      </c>
      <c r="F178" s="849"/>
      <c r="G178" s="849"/>
      <c r="H178" s="849"/>
      <c r="I178" s="849"/>
      <c r="J178" s="849">
        <f>'4-11油气资产'!N27</f>
        <v>0</v>
      </c>
    </row>
    <row r="179" s="830" customFormat="1" ht="16.5" customHeight="1" spans="1:10">
      <c r="A179" s="847">
        <v>172</v>
      </c>
      <c r="B179" s="849"/>
      <c r="C179" s="849"/>
      <c r="D179" s="849"/>
      <c r="E179" s="849"/>
      <c r="F179" s="849"/>
      <c r="G179" s="849"/>
      <c r="H179" s="849"/>
      <c r="I179" s="849"/>
      <c r="J179" s="849"/>
    </row>
    <row r="180" s="830" customFormat="1" ht="16.5" customHeight="1" spans="1:10">
      <c r="A180" s="847">
        <v>173</v>
      </c>
      <c r="B180" s="848" t="s">
        <v>139</v>
      </c>
      <c r="C180" s="849"/>
      <c r="D180" s="849"/>
      <c r="E180" s="849"/>
      <c r="F180" s="849"/>
      <c r="G180" s="849"/>
      <c r="H180" s="849"/>
      <c r="I180" s="849"/>
      <c r="J180" s="849"/>
    </row>
    <row r="181" s="830" customFormat="1" ht="16.5" customHeight="1" spans="1:10">
      <c r="A181" s="847">
        <v>174</v>
      </c>
      <c r="B181" s="849" t="s">
        <v>140</v>
      </c>
      <c r="C181" s="849"/>
      <c r="D181" s="849">
        <f>'4-12使用权资产'!G25</f>
        <v>0</v>
      </c>
      <c r="E181" s="849"/>
      <c r="F181" s="849"/>
      <c r="G181" s="849"/>
      <c r="H181" s="849"/>
      <c r="I181" s="849"/>
      <c r="J181" s="849">
        <f>'4-12使用权资产'!I25</f>
        <v>0</v>
      </c>
    </row>
    <row r="182" s="830" customFormat="1" ht="16.5" customHeight="1" spans="1:10">
      <c r="A182" s="847">
        <v>175</v>
      </c>
      <c r="B182" s="849" t="s">
        <v>141</v>
      </c>
      <c r="C182" s="849"/>
      <c r="D182" s="849">
        <f>'4-12使用权资产'!G26</f>
        <v>0</v>
      </c>
      <c r="E182" s="849"/>
      <c r="F182" s="849"/>
      <c r="G182" s="849"/>
      <c r="H182" s="849"/>
      <c r="I182" s="849"/>
      <c r="J182" s="849">
        <f>'4-12使用权资产'!I26</f>
        <v>0</v>
      </c>
    </row>
    <row r="183" s="830" customFormat="1" ht="16.5" customHeight="1" spans="1:10">
      <c r="A183" s="847">
        <v>176</v>
      </c>
      <c r="B183" s="849" t="s">
        <v>142</v>
      </c>
      <c r="C183" s="849"/>
      <c r="D183" s="849">
        <f>'4-12使用权资产'!G27</f>
        <v>0</v>
      </c>
      <c r="E183" s="849"/>
      <c r="F183" s="849"/>
      <c r="G183" s="849"/>
      <c r="H183" s="849"/>
      <c r="I183" s="849"/>
      <c r="J183" s="849">
        <f>'4-12使用权资产'!I27</f>
        <v>0</v>
      </c>
    </row>
    <row r="184" s="830" customFormat="1" ht="16.5" customHeight="1" spans="1:10">
      <c r="A184" s="847">
        <v>177</v>
      </c>
      <c r="B184" s="849"/>
      <c r="C184" s="849"/>
      <c r="D184" s="849"/>
      <c r="E184" s="849"/>
      <c r="F184" s="849"/>
      <c r="G184" s="849"/>
      <c r="H184" s="849"/>
      <c r="I184" s="849"/>
      <c r="J184" s="849"/>
    </row>
    <row r="185" s="830" customFormat="1" ht="16.5" customHeight="1" spans="1:10">
      <c r="A185" s="847">
        <v>178</v>
      </c>
      <c r="B185" s="848" t="s">
        <v>143</v>
      </c>
      <c r="C185" s="849"/>
      <c r="D185" s="849"/>
      <c r="E185" s="849"/>
      <c r="F185" s="849"/>
      <c r="G185" s="849"/>
      <c r="H185" s="849"/>
      <c r="I185" s="849"/>
      <c r="J185" s="849"/>
    </row>
    <row r="186" s="830" customFormat="1" ht="16.5" customHeight="1" spans="1:10">
      <c r="A186" s="847">
        <v>179</v>
      </c>
      <c r="B186" s="850" t="s">
        <v>144</v>
      </c>
      <c r="C186" s="849"/>
      <c r="D186" s="849">
        <f>'4-13-1无形-土地'!P30</f>
        <v>0</v>
      </c>
      <c r="E186" s="849"/>
      <c r="F186" s="849"/>
      <c r="G186" s="849"/>
      <c r="H186" s="849"/>
      <c r="I186" s="849"/>
      <c r="J186" s="849">
        <f>'4-13-1无形-土地'!R30</f>
        <v>0</v>
      </c>
    </row>
    <row r="187" s="830" customFormat="1" ht="16.5" customHeight="1" spans="1:10">
      <c r="A187" s="847">
        <v>180</v>
      </c>
      <c r="B187" s="850" t="s">
        <v>145</v>
      </c>
      <c r="C187" s="849"/>
      <c r="D187" s="849">
        <f>'4-13-1无形-土地'!P31</f>
        <v>0</v>
      </c>
      <c r="E187" s="849"/>
      <c r="F187" s="849"/>
      <c r="G187" s="849"/>
      <c r="H187" s="849"/>
      <c r="I187" s="849"/>
      <c r="J187" s="849">
        <f>'4-13-1无形-土地'!R31</f>
        <v>0</v>
      </c>
    </row>
    <row r="188" s="830" customFormat="1" ht="16.5" customHeight="1" spans="1:10">
      <c r="A188" s="847">
        <v>181</v>
      </c>
      <c r="B188" s="849" t="s">
        <v>146</v>
      </c>
      <c r="C188" s="849"/>
      <c r="D188" s="849">
        <f>'4-13-1无形-土地'!P32</f>
        <v>0</v>
      </c>
      <c r="E188" s="849"/>
      <c r="F188" s="849"/>
      <c r="G188" s="849"/>
      <c r="H188" s="849"/>
      <c r="I188" s="849"/>
      <c r="J188" s="849">
        <f>'4-13-1无形-土地'!R32</f>
        <v>0</v>
      </c>
    </row>
    <row r="189" s="830" customFormat="1" ht="16.5" customHeight="1" spans="1:10">
      <c r="A189" s="847">
        <v>182</v>
      </c>
      <c r="B189" s="849"/>
      <c r="C189" s="849"/>
      <c r="D189" s="849"/>
      <c r="E189" s="849"/>
      <c r="F189" s="849"/>
      <c r="G189" s="849"/>
      <c r="H189" s="849"/>
      <c r="I189" s="849"/>
      <c r="J189" s="849"/>
    </row>
    <row r="190" s="830" customFormat="1" ht="16.5" customHeight="1" spans="1:10">
      <c r="A190" s="847">
        <v>183</v>
      </c>
      <c r="B190" s="848" t="s">
        <v>147</v>
      </c>
      <c r="C190" s="849"/>
      <c r="D190" s="849"/>
      <c r="E190" s="849"/>
      <c r="F190" s="849"/>
      <c r="G190" s="849"/>
      <c r="H190" s="849"/>
      <c r="I190" s="849"/>
      <c r="J190" s="849"/>
    </row>
    <row r="191" s="830" customFormat="1" ht="16.5" customHeight="1" spans="1:10">
      <c r="A191" s="847">
        <v>184</v>
      </c>
      <c r="B191" s="850" t="s">
        <v>148</v>
      </c>
      <c r="C191" s="849"/>
      <c r="D191" s="849">
        <f>'4-13-2无形-矿业权'!L28</f>
        <v>0</v>
      </c>
      <c r="E191" s="849"/>
      <c r="F191" s="849"/>
      <c r="G191" s="849"/>
      <c r="H191" s="849"/>
      <c r="I191" s="849"/>
      <c r="J191" s="849">
        <f>'4-13-2无形-矿业权'!N28</f>
        <v>0</v>
      </c>
    </row>
    <row r="192" s="830" customFormat="1" ht="16.5" customHeight="1" spans="1:10">
      <c r="A192" s="847">
        <v>185</v>
      </c>
      <c r="B192" s="850" t="s">
        <v>149</v>
      </c>
      <c r="C192" s="849"/>
      <c r="D192" s="849">
        <f>'4-13-2无形-矿业权'!L29</f>
        <v>0</v>
      </c>
      <c r="E192" s="849"/>
      <c r="F192" s="849"/>
      <c r="G192" s="849"/>
      <c r="H192" s="849"/>
      <c r="I192" s="849"/>
      <c r="J192" s="849">
        <f>'4-13-2无形-矿业权'!N29</f>
        <v>0</v>
      </c>
    </row>
    <row r="193" s="830" customFormat="1" ht="16.5" customHeight="1" spans="1:10">
      <c r="A193" s="847">
        <v>186</v>
      </c>
      <c r="B193" s="849" t="s">
        <v>150</v>
      </c>
      <c r="C193" s="849"/>
      <c r="D193" s="849">
        <f>'4-13-2无形-矿业权'!L30</f>
        <v>0</v>
      </c>
      <c r="E193" s="849"/>
      <c r="F193" s="849"/>
      <c r="G193" s="849"/>
      <c r="H193" s="849"/>
      <c r="I193" s="849"/>
      <c r="J193" s="849">
        <f>'4-13-2无形-矿业权'!N30</f>
        <v>0</v>
      </c>
    </row>
    <row r="194" s="830" customFormat="1" ht="16.5" customHeight="1" spans="1:10">
      <c r="A194" s="847">
        <v>187</v>
      </c>
      <c r="B194" s="849"/>
      <c r="C194" s="849"/>
      <c r="D194" s="849"/>
      <c r="E194" s="849"/>
      <c r="F194" s="849"/>
      <c r="G194" s="849"/>
      <c r="H194" s="849"/>
      <c r="I194" s="849"/>
      <c r="J194" s="849"/>
    </row>
    <row r="195" s="830" customFormat="1" ht="16.5" customHeight="1" spans="1:10">
      <c r="A195" s="847">
        <v>188</v>
      </c>
      <c r="B195" s="848" t="s">
        <v>151</v>
      </c>
      <c r="C195" s="849"/>
      <c r="D195" s="849"/>
      <c r="E195" s="849"/>
      <c r="F195" s="849"/>
      <c r="G195" s="849"/>
      <c r="H195" s="849"/>
      <c r="I195" s="849"/>
      <c r="J195" s="849"/>
    </row>
    <row r="196" s="830" customFormat="1" ht="16.5" customHeight="1" spans="1:10">
      <c r="A196" s="847">
        <v>189</v>
      </c>
      <c r="B196" s="850" t="s">
        <v>152</v>
      </c>
      <c r="C196" s="849"/>
      <c r="D196" s="849">
        <f>'4-13-3无形-其他'!J25</f>
        <v>0</v>
      </c>
      <c r="E196" s="849"/>
      <c r="F196" s="849"/>
      <c r="G196" s="849"/>
      <c r="H196" s="849"/>
      <c r="I196" s="849"/>
      <c r="J196" s="849">
        <f>'4-13-3无形-其他'!L25</f>
        <v>0</v>
      </c>
    </row>
    <row r="197" s="830" customFormat="1" ht="16.5" customHeight="1" spans="1:10">
      <c r="A197" s="847">
        <v>190</v>
      </c>
      <c r="B197" s="850" t="s">
        <v>153</v>
      </c>
      <c r="C197" s="849"/>
      <c r="D197" s="849">
        <f>'4-13-3无形-其他'!J26</f>
        <v>0</v>
      </c>
      <c r="E197" s="849"/>
      <c r="F197" s="849"/>
      <c r="G197" s="849"/>
      <c r="H197" s="849"/>
      <c r="I197" s="849"/>
      <c r="J197" s="849">
        <f>'4-13-3无形-其他'!L26</f>
        <v>0</v>
      </c>
    </row>
    <row r="198" s="830" customFormat="1" ht="16.5" customHeight="1" spans="1:10">
      <c r="A198" s="847">
        <v>191</v>
      </c>
      <c r="B198" s="849" t="s">
        <v>154</v>
      </c>
      <c r="C198" s="849"/>
      <c r="D198" s="849">
        <f>'4-13-3无形-其他'!J27</f>
        <v>0</v>
      </c>
      <c r="E198" s="849"/>
      <c r="F198" s="849"/>
      <c r="G198" s="849"/>
      <c r="H198" s="849"/>
      <c r="I198" s="849"/>
      <c r="J198" s="849">
        <f>'4-13-3无形-其他'!L27</f>
        <v>0</v>
      </c>
    </row>
    <row r="199" s="830" customFormat="1" ht="16.5" customHeight="1" spans="1:10">
      <c r="A199" s="847">
        <v>192</v>
      </c>
      <c r="B199" s="849"/>
      <c r="C199" s="849"/>
      <c r="D199" s="849"/>
      <c r="E199" s="849"/>
      <c r="F199" s="849"/>
      <c r="G199" s="849"/>
      <c r="H199" s="849"/>
      <c r="I199" s="849"/>
      <c r="J199" s="849"/>
    </row>
    <row r="200" s="830" customFormat="1" ht="16.5" customHeight="1" spans="1:10">
      <c r="A200" s="847">
        <v>193</v>
      </c>
      <c r="B200" s="848" t="s">
        <v>155</v>
      </c>
      <c r="C200" s="849"/>
      <c r="D200" s="849"/>
      <c r="E200" s="849"/>
      <c r="F200" s="849"/>
      <c r="G200" s="849"/>
      <c r="H200" s="849"/>
      <c r="I200" s="849"/>
      <c r="J200" s="849"/>
    </row>
    <row r="201" s="830" customFormat="1" ht="16.5" customHeight="1" spans="1:10">
      <c r="A201" s="847">
        <v>194</v>
      </c>
      <c r="B201" s="850" t="s">
        <v>156</v>
      </c>
      <c r="C201" s="849"/>
      <c r="D201" s="849">
        <f>'4-15商誉'!D25</f>
        <v>0</v>
      </c>
      <c r="E201" s="849"/>
      <c r="F201" s="849"/>
      <c r="G201" s="849"/>
      <c r="H201" s="849"/>
      <c r="I201" s="849"/>
      <c r="J201" s="849">
        <f>'4-15商誉'!E25</f>
        <v>0</v>
      </c>
    </row>
    <row r="202" s="830" customFormat="1" ht="16.5" customHeight="1" spans="1:10">
      <c r="A202" s="847">
        <v>195</v>
      </c>
      <c r="B202" s="850" t="s">
        <v>157</v>
      </c>
      <c r="C202" s="849"/>
      <c r="D202" s="849">
        <f>'4-15商誉'!D26</f>
        <v>0</v>
      </c>
      <c r="E202" s="849"/>
      <c r="F202" s="849"/>
      <c r="G202" s="849"/>
      <c r="H202" s="849"/>
      <c r="I202" s="849"/>
      <c r="J202" s="849">
        <f>'4-15商誉'!E26</f>
        <v>0</v>
      </c>
    </row>
    <row r="203" s="830" customFormat="1" ht="16.5" customHeight="1" spans="1:10">
      <c r="A203" s="847">
        <v>196</v>
      </c>
      <c r="B203" s="849" t="s">
        <v>158</v>
      </c>
      <c r="C203" s="849"/>
      <c r="D203" s="849">
        <f>'4-15商誉'!D27</f>
        <v>0</v>
      </c>
      <c r="E203" s="849"/>
      <c r="F203" s="849"/>
      <c r="G203" s="849"/>
      <c r="H203" s="849"/>
      <c r="I203" s="849"/>
      <c r="J203" s="849">
        <f>'4-15商誉'!E27</f>
        <v>0</v>
      </c>
    </row>
    <row r="204" s="830" customFormat="1" ht="12.75" spans="1:11">
      <c r="A204" s="867"/>
      <c r="K204" s="869" t="s">
        <v>159</v>
      </c>
    </row>
    <row r="205" s="830" customFormat="1" ht="12.75" spans="1:1">
      <c r="A205" s="867"/>
    </row>
    <row r="206" s="831" customFormat="1" ht="15" spans="1:1">
      <c r="A206" s="868"/>
    </row>
  </sheetData>
  <mergeCells count="8">
    <mergeCell ref="A2:J2"/>
    <mergeCell ref="A3:J3"/>
    <mergeCell ref="C6:D6"/>
    <mergeCell ref="E6:F6"/>
    <mergeCell ref="G6:H6"/>
    <mergeCell ref="I6:J6"/>
    <mergeCell ref="A6:A7"/>
    <mergeCell ref="B6:B7"/>
  </mergeCells>
  <hyperlinks>
    <hyperlink ref="A1" location="'1-汇总表'!Print_Area" display="返回索引目录"/>
  </hyperlinks>
  <pageMargins left="0.707638888888889" right="0.707638888888889" top="0.747916666666667" bottom="0.747916666666667" header="0.313888888888889" footer="0.313888888888889"/>
  <pageSetup paperSize="9" scale="78"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topLeftCell="A12" workbookViewId="0">
      <selection activeCell="F8" sqref="F8:G27"/>
    </sheetView>
  </sheetViews>
  <sheetFormatPr defaultColWidth="8.7" defaultRowHeight="12"/>
  <cols>
    <col min="1" max="1" width="9.7" style="810" customWidth="1"/>
    <col min="2" max="11" width="8.7" style="810"/>
    <col min="12" max="12" width="13.2" style="810" customWidth="1"/>
    <col min="13" max="13" width="7.2" style="810" customWidth="1"/>
    <col min="14" max="14" width="13.2" style="810" customWidth="1"/>
    <col min="15" max="16" width="8.7" style="810"/>
    <col min="17" max="17" width="13.2" style="810" customWidth="1"/>
    <col min="18" max="16384" width="8.7" style="810"/>
  </cols>
  <sheetData>
    <row r="1" spans="1:7">
      <c r="A1" s="785" t="s">
        <v>0</v>
      </c>
      <c r="B1" s="811"/>
      <c r="C1" s="811"/>
      <c r="D1" s="811"/>
      <c r="E1" s="811"/>
      <c r="F1" s="811"/>
      <c r="G1" s="811"/>
    </row>
    <row r="2" spans="1:7">
      <c r="A2" s="812" t="s">
        <v>160</v>
      </c>
      <c r="B2" s="812"/>
      <c r="C2" s="812"/>
      <c r="D2" s="812"/>
      <c r="E2" s="812"/>
      <c r="F2" s="812"/>
      <c r="G2" s="812"/>
    </row>
    <row r="3" spans="1:7">
      <c r="A3" s="813">
        <f>基本信息输入表!M7</f>
        <v>45708</v>
      </c>
      <c r="B3" s="813"/>
      <c r="C3" s="813"/>
      <c r="D3" s="813"/>
      <c r="E3" s="813"/>
      <c r="F3" s="813"/>
      <c r="G3" s="813"/>
    </row>
    <row r="4" spans="1:7">
      <c r="A4" s="814"/>
      <c r="B4" s="814"/>
      <c r="C4" s="814"/>
      <c r="D4" s="814"/>
      <c r="E4" s="814"/>
      <c r="F4" s="814"/>
      <c r="G4" s="814"/>
    </row>
    <row r="5" spans="1:7">
      <c r="A5" s="814"/>
      <c r="B5" s="814"/>
      <c r="C5" s="814"/>
      <c r="D5" s="814"/>
      <c r="E5" s="814"/>
      <c r="F5" s="814"/>
      <c r="G5" s="815"/>
    </row>
    <row r="6" spans="1:7">
      <c r="A6" s="816" t="str">
        <f>基本信息输入表!M6</f>
        <v>中国石油天然气股份有限公司塔里木油田分公司塔西南勘探开发公司</v>
      </c>
      <c r="B6" s="816"/>
      <c r="C6" s="816"/>
      <c r="D6" s="816"/>
      <c r="E6" s="811"/>
      <c r="F6" s="811"/>
      <c r="G6" s="815"/>
    </row>
    <row r="7" s="809" customFormat="1" ht="29.25" customHeight="1" spans="1:17">
      <c r="A7" s="817" t="s">
        <v>4</v>
      </c>
      <c r="B7" s="817" t="s">
        <v>161</v>
      </c>
      <c r="C7" s="817" t="s">
        <v>162</v>
      </c>
      <c r="D7" s="817" t="s">
        <v>163</v>
      </c>
      <c r="E7" s="817" t="s">
        <v>164</v>
      </c>
      <c r="F7" s="817" t="s">
        <v>165</v>
      </c>
      <c r="G7" s="818" t="s">
        <v>166</v>
      </c>
      <c r="H7" s="819" t="s">
        <v>167</v>
      </c>
      <c r="I7" s="819" t="s">
        <v>168</v>
      </c>
      <c r="J7" s="819" t="s">
        <v>169</v>
      </c>
      <c r="K7" s="819" t="s">
        <v>170</v>
      </c>
      <c r="L7" s="819" t="s">
        <v>171</v>
      </c>
      <c r="M7" s="819" t="s">
        <v>172</v>
      </c>
      <c r="N7" s="819" t="s">
        <v>173</v>
      </c>
      <c r="O7" s="819" t="s">
        <v>174</v>
      </c>
      <c r="P7" s="819" t="s">
        <v>175</v>
      </c>
      <c r="Q7" s="819" t="s">
        <v>176</v>
      </c>
    </row>
    <row r="8" spans="1:17">
      <c r="A8" s="820" t="str">
        <f>IF(B8="","",ROW()-6)</f>
        <v/>
      </c>
      <c r="B8" s="821"/>
      <c r="C8" s="822"/>
      <c r="D8" s="821"/>
      <c r="E8" s="823"/>
      <c r="F8" s="824"/>
      <c r="G8" s="825"/>
      <c r="H8" s="826"/>
      <c r="I8" s="826"/>
      <c r="J8" s="827"/>
      <c r="K8" s="827"/>
      <c r="L8" s="828"/>
      <c r="M8" s="828"/>
      <c r="N8" s="828"/>
      <c r="O8" s="827"/>
      <c r="P8" s="827"/>
      <c r="Q8" s="819" t="s">
        <v>177</v>
      </c>
    </row>
    <row r="9" spans="1:17">
      <c r="A9" s="820" t="str">
        <f t="shared" ref="A9:A27" si="0">IF(B9="","",ROW()-6)</f>
        <v/>
      </c>
      <c r="B9" s="821"/>
      <c r="C9" s="822"/>
      <c r="D9" s="821"/>
      <c r="E9" s="823"/>
      <c r="F9" s="824"/>
      <c r="G9" s="825"/>
      <c r="H9" s="826"/>
      <c r="I9" s="826"/>
      <c r="J9" s="827"/>
      <c r="K9" s="827"/>
      <c r="L9" s="828"/>
      <c r="M9" s="828"/>
      <c r="N9" s="828"/>
      <c r="O9" s="827"/>
      <c r="P9" s="827"/>
      <c r="Q9" s="819" t="s">
        <v>178</v>
      </c>
    </row>
    <row r="10" spans="1:17">
      <c r="A10" s="820" t="str">
        <f t="shared" si="0"/>
        <v/>
      </c>
      <c r="B10" s="821"/>
      <c r="C10" s="822"/>
      <c r="D10" s="821"/>
      <c r="E10" s="823"/>
      <c r="F10" s="824"/>
      <c r="G10" s="825"/>
      <c r="H10" s="826"/>
      <c r="I10" s="826"/>
      <c r="J10" s="827"/>
      <c r="K10" s="827"/>
      <c r="L10" s="828"/>
      <c r="M10" s="828"/>
      <c r="N10" s="828"/>
      <c r="O10" s="827"/>
      <c r="P10" s="827"/>
      <c r="Q10" s="819" t="s">
        <v>179</v>
      </c>
    </row>
    <row r="11" spans="1:17">
      <c r="A11" s="820" t="str">
        <f t="shared" si="0"/>
        <v/>
      </c>
      <c r="B11" s="821"/>
      <c r="C11" s="822"/>
      <c r="D11" s="821"/>
      <c r="E11" s="823"/>
      <c r="F11" s="824"/>
      <c r="G11" s="825"/>
      <c r="H11" s="826"/>
      <c r="I11" s="826"/>
      <c r="J11" s="827"/>
      <c r="K11" s="827"/>
      <c r="L11" s="828"/>
      <c r="M11" s="828"/>
      <c r="N11" s="828"/>
      <c r="O11" s="827"/>
      <c r="P11" s="827"/>
      <c r="Q11" s="819" t="s">
        <v>180</v>
      </c>
    </row>
    <row r="12" spans="1:17">
      <c r="A12" s="820" t="str">
        <f t="shared" si="0"/>
        <v/>
      </c>
      <c r="B12" s="821"/>
      <c r="C12" s="822"/>
      <c r="D12" s="821"/>
      <c r="E12" s="823"/>
      <c r="F12" s="824"/>
      <c r="G12" s="825"/>
      <c r="H12" s="826"/>
      <c r="I12" s="826"/>
      <c r="J12" s="827"/>
      <c r="K12" s="827"/>
      <c r="L12" s="827"/>
      <c r="M12" s="827"/>
      <c r="N12" s="827"/>
      <c r="O12" s="827"/>
      <c r="P12" s="827"/>
      <c r="Q12" s="826"/>
    </row>
    <row r="13" spans="1:17">
      <c r="A13" s="820" t="str">
        <f t="shared" si="0"/>
        <v/>
      </c>
      <c r="B13" s="821"/>
      <c r="C13" s="822"/>
      <c r="D13" s="821"/>
      <c r="E13" s="823"/>
      <c r="F13" s="824"/>
      <c r="G13" s="825"/>
      <c r="H13" s="826"/>
      <c r="I13" s="826"/>
      <c r="J13" s="827"/>
      <c r="K13" s="827"/>
      <c r="L13" s="827"/>
      <c r="M13" s="827"/>
      <c r="N13" s="827"/>
      <c r="O13" s="827"/>
      <c r="P13" s="827"/>
      <c r="Q13" s="826"/>
    </row>
    <row r="14" spans="1:17">
      <c r="A14" s="820" t="str">
        <f t="shared" si="0"/>
        <v/>
      </c>
      <c r="B14" s="821"/>
      <c r="C14" s="822"/>
      <c r="D14" s="821"/>
      <c r="E14" s="823"/>
      <c r="F14" s="824"/>
      <c r="G14" s="825"/>
      <c r="H14" s="826"/>
      <c r="I14" s="826"/>
      <c r="J14" s="827"/>
      <c r="K14" s="827"/>
      <c r="L14" s="827"/>
      <c r="M14" s="827"/>
      <c r="N14" s="827"/>
      <c r="O14" s="827"/>
      <c r="P14" s="827"/>
      <c r="Q14" s="826"/>
    </row>
    <row r="15" spans="1:17">
      <c r="A15" s="820" t="str">
        <f t="shared" si="0"/>
        <v/>
      </c>
      <c r="B15" s="821"/>
      <c r="C15" s="822"/>
      <c r="D15" s="821"/>
      <c r="E15" s="823"/>
      <c r="F15" s="824"/>
      <c r="G15" s="825"/>
      <c r="H15" s="826"/>
      <c r="I15" s="826"/>
      <c r="J15" s="827"/>
      <c r="K15" s="827"/>
      <c r="L15" s="827"/>
      <c r="M15" s="827"/>
      <c r="N15" s="827"/>
      <c r="O15" s="827"/>
      <c r="P15" s="827"/>
      <c r="Q15" s="826"/>
    </row>
    <row r="16" spans="1:17">
      <c r="A16" s="820" t="str">
        <f t="shared" si="0"/>
        <v/>
      </c>
      <c r="B16" s="821"/>
      <c r="C16" s="822"/>
      <c r="D16" s="821"/>
      <c r="E16" s="823"/>
      <c r="F16" s="824"/>
      <c r="G16" s="825"/>
      <c r="H16" s="826"/>
      <c r="I16" s="826"/>
      <c r="J16" s="827"/>
      <c r="K16" s="827"/>
      <c r="L16" s="827"/>
      <c r="M16" s="827"/>
      <c r="N16" s="827"/>
      <c r="O16" s="827"/>
      <c r="P16" s="827"/>
      <c r="Q16" s="826"/>
    </row>
    <row r="17" spans="1:17">
      <c r="A17" s="820" t="str">
        <f t="shared" si="0"/>
        <v/>
      </c>
      <c r="B17" s="821"/>
      <c r="C17" s="822"/>
      <c r="D17" s="821"/>
      <c r="E17" s="823"/>
      <c r="F17" s="824"/>
      <c r="G17" s="825"/>
      <c r="H17" s="826"/>
      <c r="I17" s="826"/>
      <c r="J17" s="827"/>
      <c r="K17" s="827"/>
      <c r="L17" s="827"/>
      <c r="M17" s="827"/>
      <c r="N17" s="827"/>
      <c r="O17" s="827"/>
      <c r="P17" s="827"/>
      <c r="Q17" s="826"/>
    </row>
    <row r="18" spans="1:17">
      <c r="A18" s="820" t="str">
        <f t="shared" si="0"/>
        <v/>
      </c>
      <c r="B18" s="821"/>
      <c r="C18" s="822"/>
      <c r="D18" s="821"/>
      <c r="E18" s="823"/>
      <c r="F18" s="824"/>
      <c r="G18" s="825"/>
      <c r="H18" s="826"/>
      <c r="I18" s="826"/>
      <c r="J18" s="827"/>
      <c r="K18" s="827"/>
      <c r="L18" s="827"/>
      <c r="M18" s="827"/>
      <c r="N18" s="827"/>
      <c r="O18" s="827"/>
      <c r="P18" s="827"/>
      <c r="Q18" s="826"/>
    </row>
    <row r="19" spans="1:17">
      <c r="A19" s="820" t="str">
        <f t="shared" si="0"/>
        <v/>
      </c>
      <c r="B19" s="821"/>
      <c r="C19" s="822"/>
      <c r="D19" s="821"/>
      <c r="E19" s="823"/>
      <c r="F19" s="824"/>
      <c r="G19" s="825"/>
      <c r="H19" s="826"/>
      <c r="I19" s="826"/>
      <c r="J19" s="827"/>
      <c r="K19" s="827"/>
      <c r="L19" s="827"/>
      <c r="M19" s="827"/>
      <c r="N19" s="827"/>
      <c r="O19" s="827"/>
      <c r="P19" s="827"/>
      <c r="Q19" s="826"/>
    </row>
    <row r="20" spans="1:17">
      <c r="A20" s="820" t="str">
        <f t="shared" si="0"/>
        <v/>
      </c>
      <c r="B20" s="821"/>
      <c r="C20" s="822"/>
      <c r="D20" s="821"/>
      <c r="E20" s="823"/>
      <c r="F20" s="824"/>
      <c r="G20" s="825"/>
      <c r="H20" s="826"/>
      <c r="I20" s="826"/>
      <c r="J20" s="827"/>
      <c r="K20" s="827"/>
      <c r="L20" s="827"/>
      <c r="M20" s="827"/>
      <c r="N20" s="827"/>
      <c r="O20" s="827"/>
      <c r="P20" s="827"/>
      <c r="Q20" s="826"/>
    </row>
    <row r="21" spans="1:17">
      <c r="A21" s="820" t="str">
        <f t="shared" si="0"/>
        <v/>
      </c>
      <c r="B21" s="821"/>
      <c r="C21" s="822"/>
      <c r="D21" s="821"/>
      <c r="E21" s="823"/>
      <c r="F21" s="824"/>
      <c r="G21" s="825"/>
      <c r="H21" s="826"/>
      <c r="I21" s="826"/>
      <c r="J21" s="827"/>
      <c r="K21" s="827"/>
      <c r="L21" s="827"/>
      <c r="M21" s="827"/>
      <c r="N21" s="827"/>
      <c r="O21" s="827"/>
      <c r="P21" s="827"/>
      <c r="Q21" s="826"/>
    </row>
    <row r="22" spans="1:17">
      <c r="A22" s="820" t="str">
        <f t="shared" si="0"/>
        <v/>
      </c>
      <c r="B22" s="821"/>
      <c r="C22" s="822"/>
      <c r="D22" s="821"/>
      <c r="E22" s="823"/>
      <c r="F22" s="824"/>
      <c r="G22" s="825"/>
      <c r="H22" s="826"/>
      <c r="I22" s="826"/>
      <c r="J22" s="827"/>
      <c r="K22" s="827"/>
      <c r="L22" s="827"/>
      <c r="M22" s="827"/>
      <c r="N22" s="827"/>
      <c r="O22" s="827"/>
      <c r="P22" s="827"/>
      <c r="Q22" s="826"/>
    </row>
    <row r="23" spans="1:17">
      <c r="A23" s="820" t="str">
        <f t="shared" si="0"/>
        <v/>
      </c>
      <c r="B23" s="821"/>
      <c r="C23" s="822"/>
      <c r="D23" s="821"/>
      <c r="E23" s="823"/>
      <c r="F23" s="824"/>
      <c r="G23" s="825"/>
      <c r="H23" s="826"/>
      <c r="I23" s="826"/>
      <c r="J23" s="827"/>
      <c r="K23" s="827"/>
      <c r="L23" s="827"/>
      <c r="M23" s="827"/>
      <c r="N23" s="827"/>
      <c r="O23" s="827"/>
      <c r="P23" s="827"/>
      <c r="Q23" s="826"/>
    </row>
    <row r="24" spans="1:17">
      <c r="A24" s="820" t="str">
        <f t="shared" si="0"/>
        <v/>
      </c>
      <c r="B24" s="821"/>
      <c r="C24" s="822"/>
      <c r="D24" s="821"/>
      <c r="E24" s="823"/>
      <c r="F24" s="824"/>
      <c r="G24" s="825"/>
      <c r="H24" s="826"/>
      <c r="I24" s="826"/>
      <c r="J24" s="827"/>
      <c r="K24" s="827"/>
      <c r="L24" s="827"/>
      <c r="M24" s="827"/>
      <c r="N24" s="827"/>
      <c r="O24" s="827"/>
      <c r="P24" s="827"/>
      <c r="Q24" s="826"/>
    </row>
    <row r="25" spans="1:17">
      <c r="A25" s="820" t="str">
        <f t="shared" si="0"/>
        <v/>
      </c>
      <c r="B25" s="821"/>
      <c r="C25" s="822"/>
      <c r="D25" s="821"/>
      <c r="E25" s="823"/>
      <c r="F25" s="824"/>
      <c r="G25" s="825"/>
      <c r="H25" s="826"/>
      <c r="I25" s="826"/>
      <c r="J25" s="827"/>
      <c r="K25" s="827"/>
      <c r="L25" s="827"/>
      <c r="M25" s="827"/>
      <c r="N25" s="827"/>
      <c r="O25" s="827"/>
      <c r="P25" s="827"/>
      <c r="Q25" s="826"/>
    </row>
    <row r="26" spans="1:17">
      <c r="A26" s="820" t="str">
        <f t="shared" si="0"/>
        <v/>
      </c>
      <c r="B26" s="821"/>
      <c r="C26" s="822"/>
      <c r="D26" s="821"/>
      <c r="E26" s="823"/>
      <c r="F26" s="824"/>
      <c r="G26" s="825"/>
      <c r="H26" s="826"/>
      <c r="I26" s="826"/>
      <c r="J26" s="827"/>
      <c r="K26" s="827"/>
      <c r="L26" s="827"/>
      <c r="M26" s="827"/>
      <c r="N26" s="827"/>
      <c r="O26" s="827"/>
      <c r="P26" s="827"/>
      <c r="Q26" s="826"/>
    </row>
    <row r="27" spans="1:17">
      <c r="A27" s="820" t="str">
        <f t="shared" si="0"/>
        <v/>
      </c>
      <c r="B27" s="821"/>
      <c r="C27" s="822"/>
      <c r="D27" s="821"/>
      <c r="E27" s="823"/>
      <c r="F27" s="824"/>
      <c r="G27" s="825"/>
      <c r="H27" s="826"/>
      <c r="I27" s="826"/>
      <c r="J27" s="827"/>
      <c r="K27" s="827"/>
      <c r="L27" s="827"/>
      <c r="M27" s="827"/>
      <c r="N27" s="827"/>
      <c r="O27" s="827"/>
      <c r="P27" s="827"/>
      <c r="Q27" s="826"/>
    </row>
    <row r="28" spans="18:18">
      <c r="R28" s="829" t="s">
        <v>159</v>
      </c>
    </row>
  </sheetData>
  <mergeCells count="3">
    <mergeCell ref="A2:G2"/>
    <mergeCell ref="A3:G3"/>
    <mergeCell ref="A6:D6"/>
  </mergeCells>
  <hyperlinks>
    <hyperlink ref="A1" location="索引目录!A1" display="返回索引目录"/>
  </hyperlinks>
  <pageMargins left="0.699305555555556" right="0.699305555555556" top="0.75" bottom="0.75" header="0.3" footer="0.3"/>
  <pageSetup paperSize="9" scale="7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0"/>
  <sheetViews>
    <sheetView showGridLines="0" zoomScale="96" zoomScaleNormal="96" workbookViewId="0">
      <selection activeCell="S13" sqref="S13"/>
    </sheetView>
  </sheetViews>
  <sheetFormatPr defaultColWidth="9" defaultRowHeight="15.75"/>
  <cols>
    <col min="1" max="1" width="2.7" style="783" customWidth="1"/>
    <col min="2" max="2" width="2.5" style="783" customWidth="1"/>
    <col min="3" max="3" width="4.7" style="783" customWidth="1"/>
    <col min="4" max="4" width="2.7" style="783" customWidth="1"/>
    <col min="5" max="5" width="20.2" style="783" customWidth="1"/>
    <col min="6" max="10" width="2.7" style="783" customWidth="1"/>
    <col min="11" max="11" width="13.7" style="783" customWidth="1"/>
    <col min="12" max="12" width="2.7" style="783" customWidth="1"/>
    <col min="13" max="13" width="7" style="783" customWidth="1"/>
    <col min="14" max="15" width="7.7" style="783" customWidth="1"/>
    <col min="16" max="16" width="10.7" style="783" customWidth="1"/>
    <col min="17" max="17" width="10.7" style="783" customWidth="1" outlineLevel="1"/>
    <col min="18" max="18" width="8.5" style="783" customWidth="1" outlineLevel="1"/>
    <col min="19" max="24" width="9" style="783" customWidth="1"/>
    <col min="25" max="136" width="9" style="784" customWidth="1"/>
    <col min="137" max="16384" width="9" style="784"/>
  </cols>
  <sheetData>
    <row r="1" spans="1:3">
      <c r="A1" s="785" t="s">
        <v>0</v>
      </c>
      <c r="B1" s="786"/>
      <c r="C1" s="786"/>
    </row>
    <row r="4" spans="1:18">
      <c r="A4" s="787"/>
      <c r="B4" s="788"/>
      <c r="C4" s="788"/>
      <c r="D4" s="788"/>
      <c r="E4" s="788"/>
      <c r="F4" s="788"/>
      <c r="G4" s="788"/>
      <c r="H4" s="788"/>
      <c r="I4" s="788"/>
      <c r="J4" s="788"/>
      <c r="K4" s="788"/>
      <c r="L4" s="788"/>
      <c r="M4" s="788"/>
      <c r="N4" s="788"/>
      <c r="O4" s="788"/>
      <c r="P4" s="788"/>
      <c r="Q4" s="788"/>
      <c r="R4" s="788"/>
    </row>
    <row r="5" spans="1:18">
      <c r="A5" s="789" t="s">
        <v>181</v>
      </c>
      <c r="B5" s="790"/>
      <c r="C5" s="790"/>
      <c r="D5" s="790"/>
      <c r="E5" s="790"/>
      <c r="F5" s="790"/>
      <c r="G5" s="790"/>
      <c r="H5" s="790"/>
      <c r="I5" s="790"/>
      <c r="J5" s="790"/>
      <c r="K5" s="790"/>
      <c r="L5" s="790"/>
      <c r="M5" s="790"/>
      <c r="N5" s="790"/>
      <c r="O5" s="790"/>
      <c r="P5" s="790"/>
      <c r="Q5" s="790"/>
      <c r="R5" s="790"/>
    </row>
    <row r="6" spans="1:18">
      <c r="A6" s="791"/>
      <c r="B6" s="790" t="s">
        <v>182</v>
      </c>
      <c r="C6" s="790"/>
      <c r="D6" s="790"/>
      <c r="E6" s="790"/>
      <c r="F6" s="790"/>
      <c r="G6" s="790"/>
      <c r="H6" s="790"/>
      <c r="I6" s="790"/>
      <c r="J6" s="790"/>
      <c r="K6" s="795" t="s">
        <v>183</v>
      </c>
      <c r="L6" s="790"/>
      <c r="M6" s="796" t="s">
        <v>184</v>
      </c>
      <c r="N6" s="797"/>
      <c r="O6" s="797"/>
      <c r="P6" s="797"/>
      <c r="Q6" s="797"/>
      <c r="R6" s="804"/>
    </row>
    <row r="7" spans="1:18">
      <c r="A7" s="791"/>
      <c r="B7" s="790" t="s">
        <v>185</v>
      </c>
      <c r="C7" s="790"/>
      <c r="D7" s="790"/>
      <c r="E7" s="790"/>
      <c r="F7" s="790"/>
      <c r="G7" s="790"/>
      <c r="H7" s="790"/>
      <c r="I7" s="790"/>
      <c r="J7" s="790"/>
      <c r="K7" s="790"/>
      <c r="L7" s="790"/>
      <c r="M7" s="798">
        <v>45708</v>
      </c>
      <c r="N7" s="797"/>
      <c r="O7" s="797"/>
      <c r="P7" s="797"/>
      <c r="Q7" s="797"/>
      <c r="R7" s="804"/>
    </row>
    <row r="8" spans="1:18">
      <c r="A8" s="791"/>
      <c r="B8" s="790" t="s">
        <v>186</v>
      </c>
      <c r="C8" s="790"/>
      <c r="D8" s="790"/>
      <c r="E8" s="790"/>
      <c r="F8" s="790"/>
      <c r="G8" s="790"/>
      <c r="H8" s="790"/>
      <c r="I8" s="790"/>
      <c r="J8" s="790"/>
      <c r="K8" s="790"/>
      <c r="L8" s="790"/>
      <c r="M8" s="799" t="s">
        <v>187</v>
      </c>
      <c r="N8" s="797"/>
      <c r="O8" s="797"/>
      <c r="P8" s="797"/>
      <c r="Q8" s="797"/>
      <c r="R8" s="804"/>
    </row>
    <row r="9" spans="1:18">
      <c r="A9" s="791"/>
      <c r="B9" s="790" t="s">
        <v>188</v>
      </c>
      <c r="C9" s="790"/>
      <c r="D9" s="790"/>
      <c r="E9" s="790"/>
      <c r="F9" s="790"/>
      <c r="G9" s="790"/>
      <c r="H9" s="790"/>
      <c r="I9" s="790"/>
      <c r="J9" s="790"/>
      <c r="K9" s="790"/>
      <c r="L9" s="790"/>
      <c r="M9" s="799" t="s">
        <v>189</v>
      </c>
      <c r="N9" s="797"/>
      <c r="O9" s="797"/>
      <c r="P9" s="797"/>
      <c r="Q9" s="797"/>
      <c r="R9" s="804"/>
    </row>
    <row r="10" spans="1:18">
      <c r="A10" s="791"/>
      <c r="B10" s="790" t="s">
        <v>190</v>
      </c>
      <c r="C10" s="790"/>
      <c r="D10" s="790"/>
      <c r="E10" s="790"/>
      <c r="F10" s="790"/>
      <c r="G10" s="790"/>
      <c r="H10" s="790"/>
      <c r="I10" s="790"/>
      <c r="J10" s="790"/>
      <c r="K10" s="790"/>
      <c r="L10" s="790"/>
      <c r="M10" s="790"/>
      <c r="N10" s="790"/>
      <c r="O10" s="790"/>
      <c r="P10" s="790"/>
      <c r="Q10" s="790"/>
      <c r="R10" s="790"/>
    </row>
    <row r="11" spans="1:18">
      <c r="A11" s="791"/>
      <c r="B11" s="790"/>
      <c r="C11" s="790" t="s">
        <v>191</v>
      </c>
      <c r="D11" s="790" t="s">
        <v>192</v>
      </c>
      <c r="E11" s="790"/>
      <c r="F11" s="790"/>
      <c r="G11" s="790"/>
      <c r="H11" s="790"/>
      <c r="I11" s="790"/>
      <c r="J11" s="790"/>
      <c r="K11" s="790"/>
      <c r="L11" s="790"/>
      <c r="M11" s="793" t="s">
        <v>193</v>
      </c>
      <c r="N11" s="800"/>
      <c r="O11" s="793" t="s">
        <v>194</v>
      </c>
      <c r="P11" s="800"/>
      <c r="Q11" s="793" t="s">
        <v>195</v>
      </c>
      <c r="R11" s="800"/>
    </row>
    <row r="12" spans="1:18">
      <c r="A12" s="791"/>
      <c r="B12" s="792"/>
      <c r="C12" s="793" t="s">
        <v>196</v>
      </c>
      <c r="D12" s="794" t="s">
        <v>197</v>
      </c>
      <c r="E12" s="790"/>
      <c r="F12" s="790"/>
      <c r="G12" s="790"/>
      <c r="H12" s="790"/>
      <c r="I12" s="790"/>
      <c r="J12" s="790"/>
      <c r="K12" s="790"/>
      <c r="L12" s="790"/>
      <c r="M12" s="801" t="s">
        <v>198</v>
      </c>
      <c r="N12" s="800"/>
      <c r="O12" s="802">
        <v>45710</v>
      </c>
      <c r="P12" s="803"/>
      <c r="Q12" s="801" t="s">
        <v>199</v>
      </c>
      <c r="R12" s="800"/>
    </row>
    <row r="13" spans="1:18">
      <c r="A13" s="791"/>
      <c r="B13" s="792"/>
      <c r="C13" s="793" t="s">
        <v>196</v>
      </c>
      <c r="D13" s="794" t="s">
        <v>200</v>
      </c>
      <c r="E13" s="790"/>
      <c r="F13" s="790"/>
      <c r="G13" s="790"/>
      <c r="H13" s="790"/>
      <c r="I13" s="790"/>
      <c r="J13" s="790"/>
      <c r="K13" s="790"/>
      <c r="L13" s="790"/>
      <c r="M13" s="801" t="s">
        <v>198</v>
      </c>
      <c r="N13" s="800"/>
      <c r="O13" s="802">
        <v>45710</v>
      </c>
      <c r="P13" s="803"/>
      <c r="Q13" s="801" t="s">
        <v>199</v>
      </c>
      <c r="R13" s="800"/>
    </row>
    <row r="14" spans="1:18">
      <c r="A14" s="791"/>
      <c r="B14" s="792"/>
      <c r="C14" s="793" t="s">
        <v>196</v>
      </c>
      <c r="D14" s="794" t="s">
        <v>201</v>
      </c>
      <c r="E14" s="790"/>
      <c r="F14" s="790"/>
      <c r="G14" s="790"/>
      <c r="H14" s="790"/>
      <c r="I14" s="790"/>
      <c r="J14" s="790"/>
      <c r="K14" s="790"/>
      <c r="L14" s="790"/>
      <c r="M14" s="801" t="s">
        <v>198</v>
      </c>
      <c r="N14" s="800"/>
      <c r="O14" s="802">
        <v>45710</v>
      </c>
      <c r="P14" s="803"/>
      <c r="Q14" s="801" t="s">
        <v>199</v>
      </c>
      <c r="R14" s="800"/>
    </row>
    <row r="15" spans="1:18">
      <c r="A15" s="791"/>
      <c r="B15" s="792"/>
      <c r="C15" s="793" t="s">
        <v>196</v>
      </c>
      <c r="D15" s="794" t="s">
        <v>202</v>
      </c>
      <c r="E15" s="790"/>
      <c r="F15" s="790"/>
      <c r="G15" s="790"/>
      <c r="H15" s="790"/>
      <c r="I15" s="790"/>
      <c r="J15" s="790"/>
      <c r="K15" s="790"/>
      <c r="L15" s="790"/>
      <c r="M15" s="801" t="s">
        <v>198</v>
      </c>
      <c r="N15" s="800"/>
      <c r="O15" s="802">
        <v>45710</v>
      </c>
      <c r="P15" s="803"/>
      <c r="Q15" s="801" t="s">
        <v>199</v>
      </c>
      <c r="R15" s="800"/>
    </row>
    <row r="16" spans="1:18">
      <c r="A16" s="791"/>
      <c r="B16" s="792"/>
      <c r="C16" s="793" t="s">
        <v>196</v>
      </c>
      <c r="D16" s="794" t="s">
        <v>203</v>
      </c>
      <c r="E16" s="790"/>
      <c r="F16" s="790"/>
      <c r="G16" s="790"/>
      <c r="H16" s="790"/>
      <c r="I16" s="790"/>
      <c r="J16" s="790"/>
      <c r="K16" s="790"/>
      <c r="L16" s="790"/>
      <c r="M16" s="801" t="s">
        <v>198</v>
      </c>
      <c r="N16" s="800"/>
      <c r="O16" s="802">
        <v>45710</v>
      </c>
      <c r="P16" s="803"/>
      <c r="Q16" s="801" t="s">
        <v>199</v>
      </c>
      <c r="R16" s="800"/>
    </row>
    <row r="17" spans="1:18">
      <c r="A17" s="791"/>
      <c r="B17" s="792"/>
      <c r="C17" s="793" t="s">
        <v>196</v>
      </c>
      <c r="D17" s="794" t="s">
        <v>204</v>
      </c>
      <c r="E17" s="790"/>
      <c r="F17" s="790"/>
      <c r="G17" s="790"/>
      <c r="H17" s="790"/>
      <c r="I17" s="790"/>
      <c r="J17" s="790"/>
      <c r="K17" s="790"/>
      <c r="L17" s="790"/>
      <c r="M17" s="801" t="s">
        <v>198</v>
      </c>
      <c r="N17" s="800"/>
      <c r="O17" s="802">
        <v>45710</v>
      </c>
      <c r="P17" s="803"/>
      <c r="Q17" s="801" t="s">
        <v>199</v>
      </c>
      <c r="R17" s="800"/>
    </row>
    <row r="18" spans="1:18">
      <c r="A18" s="791"/>
      <c r="B18" s="792"/>
      <c r="C18" s="793" t="s">
        <v>196</v>
      </c>
      <c r="D18" s="794" t="s">
        <v>205</v>
      </c>
      <c r="E18" s="790"/>
      <c r="F18" s="790"/>
      <c r="G18" s="790"/>
      <c r="H18" s="790"/>
      <c r="I18" s="790"/>
      <c r="J18" s="790"/>
      <c r="K18" s="790"/>
      <c r="L18" s="790"/>
      <c r="M18" s="801" t="s">
        <v>198</v>
      </c>
      <c r="N18" s="800"/>
      <c r="O18" s="802">
        <v>45710</v>
      </c>
      <c r="P18" s="803"/>
      <c r="Q18" s="801" t="s">
        <v>199</v>
      </c>
      <c r="R18" s="800"/>
    </row>
    <row r="19" spans="1:18">
      <c r="A19" s="791"/>
      <c r="B19" s="792"/>
      <c r="C19" s="793" t="s">
        <v>196</v>
      </c>
      <c r="D19" s="794" t="s">
        <v>206</v>
      </c>
      <c r="E19" s="790"/>
      <c r="F19" s="790"/>
      <c r="G19" s="790"/>
      <c r="H19" s="790"/>
      <c r="I19" s="790"/>
      <c r="J19" s="790"/>
      <c r="K19" s="790"/>
      <c r="L19" s="790"/>
      <c r="M19" s="801" t="s">
        <v>198</v>
      </c>
      <c r="N19" s="800"/>
      <c r="O19" s="802">
        <v>45710</v>
      </c>
      <c r="P19" s="803"/>
      <c r="Q19" s="801" t="s">
        <v>199</v>
      </c>
      <c r="R19" s="800"/>
    </row>
    <row r="20" spans="1:18">
      <c r="A20" s="791"/>
      <c r="B20" s="792"/>
      <c r="C20" s="793" t="s">
        <v>196</v>
      </c>
      <c r="D20" s="794" t="s">
        <v>207</v>
      </c>
      <c r="E20" s="790"/>
      <c r="F20" s="790"/>
      <c r="G20" s="790"/>
      <c r="H20" s="790"/>
      <c r="I20" s="790"/>
      <c r="J20" s="790"/>
      <c r="K20" s="790"/>
      <c r="L20" s="790"/>
      <c r="M20" s="801" t="s">
        <v>198</v>
      </c>
      <c r="N20" s="800"/>
      <c r="O20" s="802">
        <v>45710</v>
      </c>
      <c r="P20" s="803"/>
      <c r="Q20" s="801" t="s">
        <v>199</v>
      </c>
      <c r="R20" s="800"/>
    </row>
    <row r="21" spans="1:18">
      <c r="A21" s="791"/>
      <c r="B21" s="792"/>
      <c r="C21" s="793" t="s">
        <v>196</v>
      </c>
      <c r="D21" s="794" t="s">
        <v>208</v>
      </c>
      <c r="E21" s="790"/>
      <c r="F21" s="790"/>
      <c r="G21" s="790"/>
      <c r="H21" s="790"/>
      <c r="I21" s="790"/>
      <c r="J21" s="790"/>
      <c r="K21" s="790"/>
      <c r="L21" s="790"/>
      <c r="M21" s="801" t="s">
        <v>198</v>
      </c>
      <c r="N21" s="800"/>
      <c r="O21" s="802">
        <v>45710</v>
      </c>
      <c r="P21" s="803"/>
      <c r="Q21" s="801" t="s">
        <v>199</v>
      </c>
      <c r="R21" s="800"/>
    </row>
    <row r="22" spans="1:18">
      <c r="A22" s="791"/>
      <c r="B22" s="792"/>
      <c r="C22" s="793" t="s">
        <v>196</v>
      </c>
      <c r="D22" s="794" t="s">
        <v>209</v>
      </c>
      <c r="E22" s="790"/>
      <c r="F22" s="790"/>
      <c r="G22" s="790"/>
      <c r="H22" s="790"/>
      <c r="I22" s="790"/>
      <c r="J22" s="790"/>
      <c r="K22" s="790"/>
      <c r="L22" s="790"/>
      <c r="M22" s="801" t="s">
        <v>198</v>
      </c>
      <c r="N22" s="800"/>
      <c r="O22" s="802">
        <v>45710</v>
      </c>
      <c r="P22" s="803"/>
      <c r="Q22" s="801" t="s">
        <v>199</v>
      </c>
      <c r="R22" s="800"/>
    </row>
    <row r="23" spans="1:18">
      <c r="A23" s="791"/>
      <c r="B23" s="792"/>
      <c r="C23" s="793" t="s">
        <v>196</v>
      </c>
      <c r="D23" s="794" t="s">
        <v>210</v>
      </c>
      <c r="E23" s="790"/>
      <c r="F23" s="790"/>
      <c r="G23" s="790"/>
      <c r="H23" s="790"/>
      <c r="I23" s="790"/>
      <c r="J23" s="790"/>
      <c r="K23" s="790"/>
      <c r="L23" s="790"/>
      <c r="M23" s="801" t="s">
        <v>198</v>
      </c>
      <c r="N23" s="800"/>
      <c r="O23" s="802">
        <v>45710</v>
      </c>
      <c r="P23" s="803"/>
      <c r="Q23" s="801" t="s">
        <v>199</v>
      </c>
      <c r="R23" s="800"/>
    </row>
    <row r="24" spans="1:18">
      <c r="A24" s="791"/>
      <c r="B24" s="792"/>
      <c r="C24" s="793" t="s">
        <v>196</v>
      </c>
      <c r="D24" s="794" t="s">
        <v>211</v>
      </c>
      <c r="E24" s="790"/>
      <c r="F24" s="790"/>
      <c r="G24" s="790"/>
      <c r="H24" s="790"/>
      <c r="I24" s="790"/>
      <c r="J24" s="790"/>
      <c r="K24" s="790"/>
      <c r="L24" s="790"/>
      <c r="M24" s="801" t="s">
        <v>198</v>
      </c>
      <c r="N24" s="800"/>
      <c r="O24" s="802">
        <v>45710</v>
      </c>
      <c r="P24" s="803"/>
      <c r="Q24" s="801" t="s">
        <v>199</v>
      </c>
      <c r="R24" s="800"/>
    </row>
    <row r="25" spans="1:18">
      <c r="A25" s="791"/>
      <c r="B25" s="792"/>
      <c r="C25" s="793" t="s">
        <v>196</v>
      </c>
      <c r="D25" s="794" t="s">
        <v>212</v>
      </c>
      <c r="E25" s="790"/>
      <c r="F25" s="790"/>
      <c r="G25" s="790"/>
      <c r="H25" s="790"/>
      <c r="I25" s="790"/>
      <c r="J25" s="790"/>
      <c r="K25" s="790"/>
      <c r="L25" s="790"/>
      <c r="M25" s="801" t="s">
        <v>198</v>
      </c>
      <c r="N25" s="800"/>
      <c r="O25" s="802">
        <v>45710</v>
      </c>
      <c r="P25" s="803"/>
      <c r="Q25" s="801" t="s">
        <v>199</v>
      </c>
      <c r="R25" s="800"/>
    </row>
    <row r="26" spans="1:18">
      <c r="A26" s="791"/>
      <c r="B26" s="792"/>
      <c r="C26" s="793" t="s">
        <v>196</v>
      </c>
      <c r="D26" s="790" t="s">
        <v>213</v>
      </c>
      <c r="E26" s="790"/>
      <c r="F26" s="790"/>
      <c r="G26" s="790"/>
      <c r="H26" s="790"/>
      <c r="I26" s="790"/>
      <c r="J26" s="790"/>
      <c r="K26" s="790"/>
      <c r="L26" s="790"/>
      <c r="M26" s="801" t="s">
        <v>198</v>
      </c>
      <c r="N26" s="800"/>
      <c r="O26" s="802">
        <v>45710</v>
      </c>
      <c r="P26" s="803"/>
      <c r="Q26" s="801" t="s">
        <v>199</v>
      </c>
      <c r="R26" s="800"/>
    </row>
    <row r="27" spans="1:18">
      <c r="A27" s="791"/>
      <c r="B27" s="792"/>
      <c r="C27" s="793" t="s">
        <v>196</v>
      </c>
      <c r="D27" s="794" t="s">
        <v>214</v>
      </c>
      <c r="E27" s="790"/>
      <c r="F27" s="790"/>
      <c r="G27" s="790"/>
      <c r="H27" s="790"/>
      <c r="I27" s="790"/>
      <c r="J27" s="790"/>
      <c r="K27" s="790"/>
      <c r="L27" s="790"/>
      <c r="M27" s="801" t="s">
        <v>198</v>
      </c>
      <c r="N27" s="800"/>
      <c r="O27" s="802">
        <v>45710</v>
      </c>
      <c r="P27" s="803"/>
      <c r="Q27" s="801" t="s">
        <v>199</v>
      </c>
      <c r="R27" s="800"/>
    </row>
    <row r="28" spans="1:18">
      <c r="A28" s="791"/>
      <c r="B28" s="792"/>
      <c r="C28" s="793" t="s">
        <v>196</v>
      </c>
      <c r="D28" s="794" t="s">
        <v>215</v>
      </c>
      <c r="E28" s="790"/>
      <c r="F28" s="790"/>
      <c r="G28" s="790"/>
      <c r="H28" s="790"/>
      <c r="I28" s="790"/>
      <c r="J28" s="790"/>
      <c r="K28" s="790"/>
      <c r="L28" s="790"/>
      <c r="M28" s="801" t="s">
        <v>198</v>
      </c>
      <c r="N28" s="800"/>
      <c r="O28" s="802">
        <v>45710</v>
      </c>
      <c r="P28" s="803"/>
      <c r="Q28" s="801" t="s">
        <v>199</v>
      </c>
      <c r="R28" s="800"/>
    </row>
    <row r="29" spans="1:18">
      <c r="A29" s="791"/>
      <c r="B29" s="792"/>
      <c r="C29" s="793" t="s">
        <v>196</v>
      </c>
      <c r="D29" s="794" t="s">
        <v>216</v>
      </c>
      <c r="E29" s="790"/>
      <c r="F29" s="790"/>
      <c r="G29" s="790"/>
      <c r="H29" s="790"/>
      <c r="I29" s="790"/>
      <c r="J29" s="790"/>
      <c r="K29" s="790"/>
      <c r="L29" s="790"/>
      <c r="M29" s="801" t="s">
        <v>198</v>
      </c>
      <c r="N29" s="800"/>
      <c r="O29" s="802">
        <v>45710</v>
      </c>
      <c r="P29" s="803"/>
      <c r="Q29" s="801" t="s">
        <v>199</v>
      </c>
      <c r="R29" s="800"/>
    </row>
    <row r="30" spans="1:18">
      <c r="A30" s="791"/>
      <c r="B30" s="792"/>
      <c r="C30" s="793" t="s">
        <v>196</v>
      </c>
      <c r="D30" s="794" t="s">
        <v>217</v>
      </c>
      <c r="E30" s="790"/>
      <c r="F30" s="790"/>
      <c r="G30" s="790"/>
      <c r="H30" s="790"/>
      <c r="I30" s="790"/>
      <c r="J30" s="790"/>
      <c r="K30" s="790"/>
      <c r="L30" s="790"/>
      <c r="M30" s="801" t="s">
        <v>198</v>
      </c>
      <c r="N30" s="800"/>
      <c r="O30" s="802">
        <v>45710</v>
      </c>
      <c r="P30" s="803"/>
      <c r="Q30" s="801" t="s">
        <v>199</v>
      </c>
      <c r="R30" s="800"/>
    </row>
    <row r="31" spans="1:18">
      <c r="A31" s="791"/>
      <c r="B31" s="792"/>
      <c r="C31" s="793" t="s">
        <v>196</v>
      </c>
      <c r="D31" s="794" t="s">
        <v>218</v>
      </c>
      <c r="E31" s="790"/>
      <c r="F31" s="790"/>
      <c r="G31" s="790"/>
      <c r="H31" s="790"/>
      <c r="I31" s="790"/>
      <c r="J31" s="790"/>
      <c r="K31" s="790"/>
      <c r="L31" s="790"/>
      <c r="M31" s="801" t="s">
        <v>198</v>
      </c>
      <c r="N31" s="800"/>
      <c r="O31" s="802">
        <v>45710</v>
      </c>
      <c r="P31" s="803"/>
      <c r="Q31" s="801" t="s">
        <v>199</v>
      </c>
      <c r="R31" s="800"/>
    </row>
    <row r="32" spans="1:18">
      <c r="A32" s="791"/>
      <c r="B32" s="792"/>
      <c r="C32" s="793" t="s">
        <v>196</v>
      </c>
      <c r="D32" s="794" t="s">
        <v>219</v>
      </c>
      <c r="E32" s="790"/>
      <c r="F32" s="790"/>
      <c r="G32" s="790"/>
      <c r="H32" s="790"/>
      <c r="I32" s="790"/>
      <c r="J32" s="790"/>
      <c r="K32" s="790"/>
      <c r="L32" s="790"/>
      <c r="M32" s="801" t="s">
        <v>198</v>
      </c>
      <c r="N32" s="800"/>
      <c r="O32" s="802">
        <v>45710</v>
      </c>
      <c r="P32" s="803"/>
      <c r="Q32" s="801" t="s">
        <v>199</v>
      </c>
      <c r="R32" s="800"/>
    </row>
    <row r="33" spans="1:18">
      <c r="A33" s="791"/>
      <c r="B33" s="792"/>
      <c r="C33" s="793" t="s">
        <v>196</v>
      </c>
      <c r="D33" s="794" t="s">
        <v>220</v>
      </c>
      <c r="E33" s="790"/>
      <c r="F33" s="790"/>
      <c r="G33" s="790"/>
      <c r="H33" s="790"/>
      <c r="I33" s="790"/>
      <c r="J33" s="790"/>
      <c r="K33" s="790"/>
      <c r="L33" s="790"/>
      <c r="M33" s="801" t="s">
        <v>198</v>
      </c>
      <c r="N33" s="800"/>
      <c r="O33" s="802">
        <v>45710</v>
      </c>
      <c r="P33" s="803"/>
      <c r="Q33" s="801" t="s">
        <v>199</v>
      </c>
      <c r="R33" s="800"/>
    </row>
    <row r="34" spans="1:18">
      <c r="A34" s="791"/>
      <c r="B34" s="792"/>
      <c r="C34" s="793" t="s">
        <v>196</v>
      </c>
      <c r="D34" s="794" t="s">
        <v>221</v>
      </c>
      <c r="E34" s="790"/>
      <c r="F34" s="790"/>
      <c r="G34" s="790"/>
      <c r="H34" s="790"/>
      <c r="I34" s="790"/>
      <c r="J34" s="790"/>
      <c r="K34" s="790"/>
      <c r="L34" s="790"/>
      <c r="M34" s="801" t="s">
        <v>198</v>
      </c>
      <c r="N34" s="800"/>
      <c r="O34" s="802">
        <v>45710</v>
      </c>
      <c r="P34" s="803"/>
      <c r="Q34" s="801" t="s">
        <v>199</v>
      </c>
      <c r="R34" s="800"/>
    </row>
    <row r="35" spans="1:18">
      <c r="A35" s="791"/>
      <c r="B35" s="792"/>
      <c r="C35" s="793" t="s">
        <v>196</v>
      </c>
      <c r="D35" s="794" t="s">
        <v>222</v>
      </c>
      <c r="E35" s="790"/>
      <c r="F35" s="790"/>
      <c r="G35" s="790"/>
      <c r="H35" s="790"/>
      <c r="I35" s="790"/>
      <c r="J35" s="790"/>
      <c r="K35" s="790"/>
      <c r="L35" s="790"/>
      <c r="M35" s="801" t="s">
        <v>198</v>
      </c>
      <c r="N35" s="800"/>
      <c r="O35" s="802">
        <v>45710</v>
      </c>
      <c r="P35" s="803"/>
      <c r="Q35" s="801" t="s">
        <v>199</v>
      </c>
      <c r="R35" s="800"/>
    </row>
    <row r="36" spans="1:18">
      <c r="A36" s="791"/>
      <c r="B36" s="792"/>
      <c r="C36" s="793" t="s">
        <v>196</v>
      </c>
      <c r="D36" s="794" t="s">
        <v>223</v>
      </c>
      <c r="E36" s="790"/>
      <c r="F36" s="790"/>
      <c r="G36" s="790"/>
      <c r="H36" s="790"/>
      <c r="I36" s="790"/>
      <c r="J36" s="790"/>
      <c r="K36" s="790"/>
      <c r="L36" s="790"/>
      <c r="M36" s="801" t="s">
        <v>198</v>
      </c>
      <c r="N36" s="800"/>
      <c r="O36" s="802">
        <v>45710</v>
      </c>
      <c r="P36" s="803"/>
      <c r="Q36" s="801" t="s">
        <v>199</v>
      </c>
      <c r="R36" s="800"/>
    </row>
    <row r="37" spans="1:18">
      <c r="A37" s="791"/>
      <c r="B37" s="792"/>
      <c r="C37" s="793" t="s">
        <v>196</v>
      </c>
      <c r="D37" s="794" t="s">
        <v>224</v>
      </c>
      <c r="E37" s="790"/>
      <c r="F37" s="790"/>
      <c r="G37" s="790"/>
      <c r="H37" s="790"/>
      <c r="I37" s="790"/>
      <c r="J37" s="790"/>
      <c r="K37" s="790"/>
      <c r="L37" s="790"/>
      <c r="M37" s="801" t="s">
        <v>198</v>
      </c>
      <c r="N37" s="800"/>
      <c r="O37" s="802">
        <v>45710</v>
      </c>
      <c r="P37" s="803"/>
      <c r="Q37" s="801" t="s">
        <v>199</v>
      </c>
      <c r="R37" s="800"/>
    </row>
    <row r="38" spans="1:18">
      <c r="A38" s="791"/>
      <c r="B38" s="792"/>
      <c r="C38" s="793" t="s">
        <v>196</v>
      </c>
      <c r="D38" s="794" t="s">
        <v>225</v>
      </c>
      <c r="E38" s="790"/>
      <c r="F38" s="790"/>
      <c r="G38" s="790"/>
      <c r="H38" s="790"/>
      <c r="I38" s="790"/>
      <c r="J38" s="790"/>
      <c r="K38" s="790"/>
      <c r="L38" s="790"/>
      <c r="M38" s="801" t="s">
        <v>198</v>
      </c>
      <c r="N38" s="800"/>
      <c r="O38" s="802">
        <v>45710</v>
      </c>
      <c r="P38" s="803"/>
      <c r="Q38" s="801" t="s">
        <v>199</v>
      </c>
      <c r="R38" s="800"/>
    </row>
    <row r="39" spans="1:18">
      <c r="A39" s="791"/>
      <c r="B39" s="792"/>
      <c r="C39" s="793" t="s">
        <v>196</v>
      </c>
      <c r="D39" s="794" t="s">
        <v>226</v>
      </c>
      <c r="E39" s="790"/>
      <c r="F39" s="790"/>
      <c r="G39" s="790"/>
      <c r="H39" s="790"/>
      <c r="I39" s="790"/>
      <c r="J39" s="790"/>
      <c r="K39" s="790"/>
      <c r="L39" s="790"/>
      <c r="M39" s="801" t="s">
        <v>198</v>
      </c>
      <c r="N39" s="800"/>
      <c r="O39" s="802">
        <v>45710</v>
      </c>
      <c r="P39" s="803"/>
      <c r="Q39" s="801" t="s">
        <v>199</v>
      </c>
      <c r="R39" s="800"/>
    </row>
    <row r="40" spans="1:18">
      <c r="A40" s="791"/>
      <c r="B40" s="792"/>
      <c r="C40" s="793" t="s">
        <v>196</v>
      </c>
      <c r="D40" s="794" t="s">
        <v>227</v>
      </c>
      <c r="E40" s="790"/>
      <c r="F40" s="790"/>
      <c r="G40" s="790"/>
      <c r="H40" s="790"/>
      <c r="I40" s="790"/>
      <c r="J40" s="790"/>
      <c r="K40" s="790"/>
      <c r="L40" s="790"/>
      <c r="M40" s="801" t="s">
        <v>198</v>
      </c>
      <c r="N40" s="800"/>
      <c r="O40" s="802">
        <v>45710</v>
      </c>
      <c r="P40" s="803"/>
      <c r="Q40" s="801" t="s">
        <v>199</v>
      </c>
      <c r="R40" s="800"/>
    </row>
    <row r="41" spans="1:18">
      <c r="A41" s="791"/>
      <c r="B41" s="792"/>
      <c r="C41" s="793" t="s">
        <v>196</v>
      </c>
      <c r="D41" s="790" t="s">
        <v>228</v>
      </c>
      <c r="E41" s="790"/>
      <c r="F41" s="790"/>
      <c r="G41" s="790"/>
      <c r="H41" s="790"/>
      <c r="I41" s="790"/>
      <c r="J41" s="790"/>
      <c r="K41" s="790"/>
      <c r="L41" s="790"/>
      <c r="M41" s="801" t="s">
        <v>198</v>
      </c>
      <c r="N41" s="800"/>
      <c r="O41" s="802">
        <v>45710</v>
      </c>
      <c r="P41" s="803"/>
      <c r="Q41" s="801" t="s">
        <v>199</v>
      </c>
      <c r="R41" s="800"/>
    </row>
    <row r="42" spans="1:18">
      <c r="A42" s="791"/>
      <c r="B42" s="792"/>
      <c r="C42" s="793" t="s">
        <v>196</v>
      </c>
      <c r="D42" s="790" t="s">
        <v>229</v>
      </c>
      <c r="E42" s="790"/>
      <c r="F42" s="790"/>
      <c r="G42" s="790"/>
      <c r="H42" s="790"/>
      <c r="I42" s="790"/>
      <c r="J42" s="790"/>
      <c r="K42" s="790"/>
      <c r="L42" s="790"/>
      <c r="M42" s="801" t="s">
        <v>198</v>
      </c>
      <c r="N42" s="800"/>
      <c r="O42" s="802">
        <v>45710</v>
      </c>
      <c r="P42" s="803"/>
      <c r="Q42" s="801" t="s">
        <v>199</v>
      </c>
      <c r="R42" s="800"/>
    </row>
    <row r="43" spans="1:18">
      <c r="A43" s="791"/>
      <c r="B43" s="792"/>
      <c r="C43" s="793" t="s">
        <v>196</v>
      </c>
      <c r="D43" s="794" t="s">
        <v>230</v>
      </c>
      <c r="E43" s="790"/>
      <c r="F43" s="790"/>
      <c r="G43" s="790"/>
      <c r="H43" s="790"/>
      <c r="I43" s="790"/>
      <c r="J43" s="790"/>
      <c r="K43" s="790"/>
      <c r="L43" s="790"/>
      <c r="M43" s="801" t="s">
        <v>198</v>
      </c>
      <c r="N43" s="800"/>
      <c r="O43" s="802">
        <v>45710</v>
      </c>
      <c r="P43" s="803"/>
      <c r="Q43" s="801" t="s">
        <v>199</v>
      </c>
      <c r="R43" s="800"/>
    </row>
    <row r="44" spans="1:18">
      <c r="A44" s="791"/>
      <c r="B44" s="792"/>
      <c r="C44" s="793" t="s">
        <v>196</v>
      </c>
      <c r="D44" s="794" t="s">
        <v>231</v>
      </c>
      <c r="E44" s="790"/>
      <c r="F44" s="790"/>
      <c r="G44" s="790"/>
      <c r="H44" s="790"/>
      <c r="I44" s="790"/>
      <c r="J44" s="790"/>
      <c r="K44" s="790"/>
      <c r="L44" s="790"/>
      <c r="M44" s="801" t="s">
        <v>198</v>
      </c>
      <c r="N44" s="800"/>
      <c r="O44" s="802">
        <v>45710</v>
      </c>
      <c r="P44" s="803"/>
      <c r="Q44" s="801" t="s">
        <v>199</v>
      </c>
      <c r="R44" s="800"/>
    </row>
    <row r="45" spans="1:18">
      <c r="A45" s="791"/>
      <c r="B45" s="792"/>
      <c r="C45" s="793" t="s">
        <v>196</v>
      </c>
      <c r="D45" s="794" t="s">
        <v>206</v>
      </c>
      <c r="E45" s="790"/>
      <c r="F45" s="790"/>
      <c r="G45" s="790"/>
      <c r="H45" s="790"/>
      <c r="I45" s="790"/>
      <c r="J45" s="790"/>
      <c r="K45" s="790"/>
      <c r="L45" s="790"/>
      <c r="M45" s="801" t="s">
        <v>198</v>
      </c>
      <c r="N45" s="800"/>
      <c r="O45" s="802">
        <v>45710</v>
      </c>
      <c r="P45" s="803"/>
      <c r="Q45" s="801" t="s">
        <v>199</v>
      </c>
      <c r="R45" s="800"/>
    </row>
    <row r="46" spans="1:18">
      <c r="A46" s="791"/>
      <c r="B46" s="792"/>
      <c r="C46" s="793" t="s">
        <v>196</v>
      </c>
      <c r="D46" s="794" t="s">
        <v>232</v>
      </c>
      <c r="E46" s="790"/>
      <c r="F46" s="790"/>
      <c r="G46" s="790"/>
      <c r="H46" s="790"/>
      <c r="I46" s="790"/>
      <c r="J46" s="790"/>
      <c r="K46" s="790"/>
      <c r="L46" s="790"/>
      <c r="M46" s="801" t="s">
        <v>198</v>
      </c>
      <c r="N46" s="800"/>
      <c r="O46" s="802">
        <v>45710</v>
      </c>
      <c r="P46" s="803"/>
      <c r="Q46" s="801" t="s">
        <v>199</v>
      </c>
      <c r="R46" s="800"/>
    </row>
    <row r="47" spans="1:18">
      <c r="A47" s="791"/>
      <c r="B47" s="792"/>
      <c r="C47" s="793" t="s">
        <v>196</v>
      </c>
      <c r="D47" s="794" t="s">
        <v>233</v>
      </c>
      <c r="E47" s="790"/>
      <c r="F47" s="790"/>
      <c r="G47" s="790"/>
      <c r="H47" s="790"/>
      <c r="I47" s="790"/>
      <c r="J47" s="790"/>
      <c r="K47" s="790"/>
      <c r="L47" s="790"/>
      <c r="M47" s="801" t="s">
        <v>198</v>
      </c>
      <c r="N47" s="800"/>
      <c r="O47" s="802">
        <v>45710</v>
      </c>
      <c r="P47" s="803"/>
      <c r="Q47" s="801" t="s">
        <v>199</v>
      </c>
      <c r="R47" s="800"/>
    </row>
    <row r="48" spans="1:18">
      <c r="A48" s="791"/>
      <c r="B48" s="792"/>
      <c r="C48" s="793" t="s">
        <v>196</v>
      </c>
      <c r="D48" s="794" t="s">
        <v>234</v>
      </c>
      <c r="E48" s="790"/>
      <c r="F48" s="790"/>
      <c r="G48" s="790"/>
      <c r="H48" s="790"/>
      <c r="I48" s="790"/>
      <c r="J48" s="790"/>
      <c r="K48" s="790"/>
      <c r="L48" s="790"/>
      <c r="M48" s="801" t="s">
        <v>198</v>
      </c>
      <c r="N48" s="800"/>
      <c r="O48" s="802">
        <v>45710</v>
      </c>
      <c r="P48" s="803"/>
      <c r="Q48" s="801" t="s">
        <v>199</v>
      </c>
      <c r="R48" s="800"/>
    </row>
    <row r="49" spans="1:18">
      <c r="A49" s="791"/>
      <c r="B49" s="792"/>
      <c r="C49" s="793" t="s">
        <v>196</v>
      </c>
      <c r="D49" s="790" t="s">
        <v>235</v>
      </c>
      <c r="E49" s="790"/>
      <c r="F49" s="790"/>
      <c r="G49" s="790"/>
      <c r="H49" s="790"/>
      <c r="I49" s="790"/>
      <c r="J49" s="790"/>
      <c r="K49" s="790"/>
      <c r="L49" s="790"/>
      <c r="M49" s="801" t="s">
        <v>198</v>
      </c>
      <c r="N49" s="800"/>
      <c r="O49" s="802">
        <v>45710</v>
      </c>
      <c r="P49" s="803"/>
      <c r="Q49" s="801" t="s">
        <v>199</v>
      </c>
      <c r="R49" s="800"/>
    </row>
    <row r="50" spans="1:18">
      <c r="A50" s="791"/>
      <c r="B50" s="792"/>
      <c r="C50" s="793" t="s">
        <v>196</v>
      </c>
      <c r="D50" s="794" t="s">
        <v>236</v>
      </c>
      <c r="E50" s="790"/>
      <c r="F50" s="790"/>
      <c r="G50" s="790"/>
      <c r="H50" s="790"/>
      <c r="I50" s="790"/>
      <c r="J50" s="790"/>
      <c r="K50" s="790"/>
      <c r="L50" s="790"/>
      <c r="M50" s="801" t="s">
        <v>198</v>
      </c>
      <c r="N50" s="800"/>
      <c r="O50" s="802">
        <v>45710</v>
      </c>
      <c r="P50" s="803"/>
      <c r="Q50" s="801" t="s">
        <v>199</v>
      </c>
      <c r="R50" s="800"/>
    </row>
    <row r="51" spans="1:18">
      <c r="A51" s="791"/>
      <c r="B51" s="792"/>
      <c r="C51" s="793" t="s">
        <v>196</v>
      </c>
      <c r="D51" s="794" t="s">
        <v>237</v>
      </c>
      <c r="E51" s="790"/>
      <c r="F51" s="790"/>
      <c r="G51" s="790"/>
      <c r="H51" s="790"/>
      <c r="I51" s="790"/>
      <c r="J51" s="790"/>
      <c r="K51" s="790"/>
      <c r="L51" s="790"/>
      <c r="M51" s="801" t="s">
        <v>198</v>
      </c>
      <c r="N51" s="800"/>
      <c r="O51" s="802">
        <v>45710</v>
      </c>
      <c r="P51" s="803"/>
      <c r="Q51" s="801" t="s">
        <v>199</v>
      </c>
      <c r="R51" s="800"/>
    </row>
    <row r="52" spans="1:18">
      <c r="A52" s="791"/>
      <c r="B52" s="792"/>
      <c r="C52" s="793" t="s">
        <v>196</v>
      </c>
      <c r="D52" s="794" t="s">
        <v>238</v>
      </c>
      <c r="E52" s="790"/>
      <c r="F52" s="790"/>
      <c r="G52" s="790"/>
      <c r="H52" s="790"/>
      <c r="I52" s="790"/>
      <c r="J52" s="790"/>
      <c r="K52" s="790"/>
      <c r="L52" s="790"/>
      <c r="M52" s="801" t="s">
        <v>198</v>
      </c>
      <c r="N52" s="800"/>
      <c r="O52" s="802">
        <v>45710</v>
      </c>
      <c r="P52" s="803"/>
      <c r="Q52" s="801" t="s">
        <v>199</v>
      </c>
      <c r="R52" s="800"/>
    </row>
    <row r="53" spans="1:18">
      <c r="A53" s="791"/>
      <c r="B53" s="792"/>
      <c r="C53" s="793" t="s">
        <v>196</v>
      </c>
      <c r="D53" s="794" t="s">
        <v>239</v>
      </c>
      <c r="E53" s="790"/>
      <c r="F53" s="790"/>
      <c r="G53" s="790"/>
      <c r="H53" s="790"/>
      <c r="I53" s="790"/>
      <c r="J53" s="790"/>
      <c r="K53" s="790"/>
      <c r="L53" s="790"/>
      <c r="M53" s="801" t="s">
        <v>198</v>
      </c>
      <c r="N53" s="800"/>
      <c r="O53" s="802">
        <v>45710</v>
      </c>
      <c r="P53" s="803"/>
      <c r="Q53" s="801" t="s">
        <v>199</v>
      </c>
      <c r="R53" s="800"/>
    </row>
    <row r="54" spans="1:23">
      <c r="A54" s="791"/>
      <c r="B54" s="792"/>
      <c r="C54" s="793" t="s">
        <v>196</v>
      </c>
      <c r="D54" s="794" t="s">
        <v>240</v>
      </c>
      <c r="E54" s="790"/>
      <c r="F54" s="790"/>
      <c r="G54" s="790"/>
      <c r="H54" s="790"/>
      <c r="I54" s="790"/>
      <c r="J54" s="790"/>
      <c r="K54" s="790"/>
      <c r="L54" s="790"/>
      <c r="M54" s="801" t="s">
        <v>198</v>
      </c>
      <c r="N54" s="800"/>
      <c r="O54" s="802">
        <v>45710</v>
      </c>
      <c r="P54" s="803"/>
      <c r="Q54" s="801" t="s">
        <v>199</v>
      </c>
      <c r="R54" s="800"/>
      <c r="U54" s="805"/>
      <c r="W54" s="806"/>
    </row>
    <row r="55" spans="1:18">
      <c r="A55" s="791"/>
      <c r="B55" s="792"/>
      <c r="C55" s="793" t="s">
        <v>196</v>
      </c>
      <c r="D55" s="794" t="s">
        <v>241</v>
      </c>
      <c r="E55" s="790"/>
      <c r="F55" s="790"/>
      <c r="G55" s="790"/>
      <c r="H55" s="790"/>
      <c r="I55" s="790"/>
      <c r="J55" s="790"/>
      <c r="K55" s="790"/>
      <c r="L55" s="790"/>
      <c r="M55" s="801" t="s">
        <v>198</v>
      </c>
      <c r="N55" s="800"/>
      <c r="O55" s="802">
        <v>45710</v>
      </c>
      <c r="P55" s="803"/>
      <c r="Q55" s="801" t="s">
        <v>199</v>
      </c>
      <c r="R55" s="800"/>
    </row>
    <row r="56" spans="1:18">
      <c r="A56" s="791"/>
      <c r="B56" s="792"/>
      <c r="C56" s="793" t="s">
        <v>196</v>
      </c>
      <c r="D56" s="794" t="s">
        <v>242</v>
      </c>
      <c r="E56" s="790"/>
      <c r="F56" s="790"/>
      <c r="G56" s="790"/>
      <c r="H56" s="790"/>
      <c r="I56" s="790"/>
      <c r="J56" s="790"/>
      <c r="K56" s="790"/>
      <c r="L56" s="790"/>
      <c r="M56" s="801" t="s">
        <v>198</v>
      </c>
      <c r="N56" s="800"/>
      <c r="O56" s="802">
        <v>45710</v>
      </c>
      <c r="P56" s="803"/>
      <c r="Q56" s="801" t="s">
        <v>199</v>
      </c>
      <c r="R56" s="800"/>
    </row>
    <row r="57" spans="1:18">
      <c r="A57" s="791"/>
      <c r="B57" s="792"/>
      <c r="C57" s="793" t="s">
        <v>196</v>
      </c>
      <c r="D57" s="794" t="s">
        <v>243</v>
      </c>
      <c r="E57" s="790"/>
      <c r="F57" s="790"/>
      <c r="G57" s="790"/>
      <c r="H57" s="790"/>
      <c r="I57" s="790"/>
      <c r="J57" s="790"/>
      <c r="K57" s="790"/>
      <c r="L57" s="790"/>
      <c r="M57" s="801" t="s">
        <v>198</v>
      </c>
      <c r="N57" s="800"/>
      <c r="O57" s="802">
        <v>45710</v>
      </c>
      <c r="P57" s="803"/>
      <c r="Q57" s="801" t="s">
        <v>199</v>
      </c>
      <c r="R57" s="800"/>
    </row>
    <row r="58" spans="1:18">
      <c r="A58" s="791"/>
      <c r="B58" s="792"/>
      <c r="C58" s="793" t="s">
        <v>196</v>
      </c>
      <c r="D58" s="794" t="s">
        <v>244</v>
      </c>
      <c r="E58" s="790"/>
      <c r="F58" s="790"/>
      <c r="G58" s="790"/>
      <c r="H58" s="790"/>
      <c r="I58" s="790"/>
      <c r="J58" s="790"/>
      <c r="K58" s="790"/>
      <c r="L58" s="790"/>
      <c r="M58" s="801" t="s">
        <v>198</v>
      </c>
      <c r="N58" s="800"/>
      <c r="O58" s="802">
        <v>45710</v>
      </c>
      <c r="P58" s="803"/>
      <c r="Q58" s="801" t="s">
        <v>199</v>
      </c>
      <c r="R58" s="800"/>
    </row>
    <row r="59" spans="1:18">
      <c r="A59" s="791"/>
      <c r="B59" s="792"/>
      <c r="C59" s="793" t="s">
        <v>196</v>
      </c>
      <c r="D59" s="794" t="s">
        <v>245</v>
      </c>
      <c r="E59" s="790"/>
      <c r="F59" s="790"/>
      <c r="G59" s="790"/>
      <c r="H59" s="790"/>
      <c r="I59" s="790"/>
      <c r="J59" s="790"/>
      <c r="K59" s="790"/>
      <c r="L59" s="790"/>
      <c r="M59" s="801" t="s">
        <v>198</v>
      </c>
      <c r="N59" s="800"/>
      <c r="O59" s="802">
        <v>45710</v>
      </c>
      <c r="P59" s="803"/>
      <c r="Q59" s="801" t="s">
        <v>199</v>
      </c>
      <c r="R59" s="800"/>
    </row>
    <row r="60" spans="1:18">
      <c r="A60" s="791"/>
      <c r="B60" s="792"/>
      <c r="C60" s="793" t="s">
        <v>196</v>
      </c>
      <c r="D60" s="794" t="s">
        <v>246</v>
      </c>
      <c r="E60" s="790"/>
      <c r="F60" s="790"/>
      <c r="G60" s="790"/>
      <c r="H60" s="790"/>
      <c r="I60" s="790"/>
      <c r="J60" s="790"/>
      <c r="K60" s="790"/>
      <c r="L60" s="790"/>
      <c r="M60" s="801" t="s">
        <v>198</v>
      </c>
      <c r="N60" s="800"/>
      <c r="O60" s="802">
        <v>45710</v>
      </c>
      <c r="P60" s="803"/>
      <c r="Q60" s="801" t="s">
        <v>199</v>
      </c>
      <c r="R60" s="800"/>
    </row>
    <row r="61" spans="1:18">
      <c r="A61" s="791"/>
      <c r="B61" s="792"/>
      <c r="C61" s="793" t="s">
        <v>196</v>
      </c>
      <c r="D61" s="794" t="s">
        <v>247</v>
      </c>
      <c r="E61" s="790"/>
      <c r="F61" s="790"/>
      <c r="G61" s="790"/>
      <c r="H61" s="790"/>
      <c r="I61" s="790"/>
      <c r="J61" s="790"/>
      <c r="K61" s="790"/>
      <c r="L61" s="790"/>
      <c r="M61" s="801" t="s">
        <v>198</v>
      </c>
      <c r="N61" s="800"/>
      <c r="O61" s="802">
        <v>45710</v>
      </c>
      <c r="P61" s="803"/>
      <c r="Q61" s="801" t="s">
        <v>199</v>
      </c>
      <c r="R61" s="800"/>
    </row>
    <row r="62" spans="1:18">
      <c r="A62" s="791"/>
      <c r="B62" s="792"/>
      <c r="C62" s="793" t="s">
        <v>196</v>
      </c>
      <c r="D62" s="794" t="s">
        <v>248</v>
      </c>
      <c r="E62" s="790"/>
      <c r="F62" s="790"/>
      <c r="G62" s="790"/>
      <c r="H62" s="790"/>
      <c r="I62" s="790"/>
      <c r="J62" s="790"/>
      <c r="K62" s="790"/>
      <c r="L62" s="790"/>
      <c r="M62" s="801" t="s">
        <v>198</v>
      </c>
      <c r="N62" s="800"/>
      <c r="O62" s="802">
        <v>45710</v>
      </c>
      <c r="P62" s="803"/>
      <c r="Q62" s="801" t="s">
        <v>199</v>
      </c>
      <c r="R62" s="800"/>
    </row>
    <row r="63" spans="1:18">
      <c r="A63" s="791"/>
      <c r="B63" s="792"/>
      <c r="C63" s="793" t="s">
        <v>196</v>
      </c>
      <c r="D63" s="794" t="s">
        <v>249</v>
      </c>
      <c r="E63" s="790"/>
      <c r="F63" s="790"/>
      <c r="G63" s="790"/>
      <c r="H63" s="790"/>
      <c r="I63" s="790"/>
      <c r="J63" s="790"/>
      <c r="K63" s="790"/>
      <c r="L63" s="790"/>
      <c r="M63" s="801" t="s">
        <v>198</v>
      </c>
      <c r="N63" s="800"/>
      <c r="O63" s="802">
        <v>45710</v>
      </c>
      <c r="P63" s="803"/>
      <c r="Q63" s="801" t="s">
        <v>199</v>
      </c>
      <c r="R63" s="800"/>
    </row>
    <row r="64" spans="1:18">
      <c r="A64" s="791"/>
      <c r="B64" s="792"/>
      <c r="C64" s="793" t="s">
        <v>196</v>
      </c>
      <c r="D64" s="794" t="s">
        <v>250</v>
      </c>
      <c r="E64" s="790"/>
      <c r="F64" s="790"/>
      <c r="G64" s="790"/>
      <c r="H64" s="790"/>
      <c r="I64" s="790"/>
      <c r="J64" s="790"/>
      <c r="K64" s="790"/>
      <c r="L64" s="790"/>
      <c r="M64" s="801" t="s">
        <v>198</v>
      </c>
      <c r="N64" s="800"/>
      <c r="O64" s="802">
        <v>45710</v>
      </c>
      <c r="P64" s="803"/>
      <c r="Q64" s="801" t="s">
        <v>199</v>
      </c>
      <c r="R64" s="800"/>
    </row>
    <row r="65" spans="1:18">
      <c r="A65" s="791"/>
      <c r="B65" s="792"/>
      <c r="C65" s="793" t="s">
        <v>196</v>
      </c>
      <c r="D65" s="794" t="s">
        <v>251</v>
      </c>
      <c r="E65" s="790"/>
      <c r="F65" s="790"/>
      <c r="G65" s="790"/>
      <c r="H65" s="790"/>
      <c r="I65" s="790"/>
      <c r="J65" s="790"/>
      <c r="K65" s="790"/>
      <c r="L65" s="790"/>
      <c r="M65" s="801" t="s">
        <v>198</v>
      </c>
      <c r="N65" s="800"/>
      <c r="O65" s="802">
        <v>45710</v>
      </c>
      <c r="P65" s="803"/>
      <c r="Q65" s="801" t="s">
        <v>199</v>
      </c>
      <c r="R65" s="800"/>
    </row>
    <row r="66" spans="1:18">
      <c r="A66" s="791"/>
      <c r="B66" s="792"/>
      <c r="C66" s="793" t="s">
        <v>196</v>
      </c>
      <c r="D66" s="794" t="s">
        <v>252</v>
      </c>
      <c r="E66" s="790"/>
      <c r="F66" s="790"/>
      <c r="G66" s="790"/>
      <c r="H66" s="790"/>
      <c r="I66" s="790"/>
      <c r="J66" s="790"/>
      <c r="K66" s="790"/>
      <c r="L66" s="790"/>
      <c r="M66" s="801" t="s">
        <v>198</v>
      </c>
      <c r="N66" s="800"/>
      <c r="O66" s="802">
        <v>45710</v>
      </c>
      <c r="P66" s="803"/>
      <c r="Q66" s="801" t="s">
        <v>199</v>
      </c>
      <c r="R66" s="800"/>
    </row>
    <row r="67" spans="1:18">
      <c r="A67" s="791"/>
      <c r="B67" s="792"/>
      <c r="C67" s="793" t="s">
        <v>196</v>
      </c>
      <c r="D67" s="794" t="s">
        <v>253</v>
      </c>
      <c r="E67" s="790"/>
      <c r="F67" s="790"/>
      <c r="G67" s="790"/>
      <c r="H67" s="790"/>
      <c r="I67" s="790"/>
      <c r="J67" s="790"/>
      <c r="K67" s="790"/>
      <c r="L67" s="790"/>
      <c r="M67" s="801" t="s">
        <v>198</v>
      </c>
      <c r="N67" s="800"/>
      <c r="O67" s="802">
        <v>45710</v>
      </c>
      <c r="P67" s="803"/>
      <c r="Q67" s="801" t="s">
        <v>199</v>
      </c>
      <c r="R67" s="800"/>
    </row>
    <row r="68" spans="1:18">
      <c r="A68" s="791"/>
      <c r="B68" s="792"/>
      <c r="C68" s="793" t="s">
        <v>196</v>
      </c>
      <c r="D68" s="794" t="s">
        <v>254</v>
      </c>
      <c r="E68" s="790"/>
      <c r="F68" s="790"/>
      <c r="G68" s="790"/>
      <c r="H68" s="790"/>
      <c r="I68" s="790"/>
      <c r="J68" s="790"/>
      <c r="K68" s="790"/>
      <c r="L68" s="790"/>
      <c r="M68" s="801" t="s">
        <v>198</v>
      </c>
      <c r="N68" s="800"/>
      <c r="O68" s="802">
        <v>45710</v>
      </c>
      <c r="P68" s="803"/>
      <c r="Q68" s="801" t="s">
        <v>199</v>
      </c>
      <c r="R68" s="800"/>
    </row>
    <row r="69" spans="1:18">
      <c r="A69" s="791"/>
      <c r="B69" s="792"/>
      <c r="C69" s="793" t="s">
        <v>196</v>
      </c>
      <c r="D69" s="794" t="s">
        <v>255</v>
      </c>
      <c r="E69" s="790"/>
      <c r="F69" s="790"/>
      <c r="G69" s="790"/>
      <c r="H69" s="790"/>
      <c r="I69" s="790"/>
      <c r="J69" s="790"/>
      <c r="K69" s="790"/>
      <c r="L69" s="790"/>
      <c r="M69" s="801" t="s">
        <v>198</v>
      </c>
      <c r="N69" s="800"/>
      <c r="O69" s="802">
        <v>45710</v>
      </c>
      <c r="P69" s="803"/>
      <c r="Q69" s="801" t="s">
        <v>199</v>
      </c>
      <c r="R69" s="800"/>
    </row>
    <row r="70" spans="1:18">
      <c r="A70" s="791"/>
      <c r="B70" s="792"/>
      <c r="C70" s="793" t="s">
        <v>196</v>
      </c>
      <c r="D70" s="794" t="s">
        <v>256</v>
      </c>
      <c r="E70" s="790"/>
      <c r="F70" s="790"/>
      <c r="G70" s="790"/>
      <c r="H70" s="790"/>
      <c r="I70" s="790"/>
      <c r="J70" s="790"/>
      <c r="K70" s="790"/>
      <c r="L70" s="790"/>
      <c r="M70" s="801" t="s">
        <v>198</v>
      </c>
      <c r="N70" s="800"/>
      <c r="O70" s="802">
        <v>45710</v>
      </c>
      <c r="P70" s="803"/>
      <c r="Q70" s="801" t="s">
        <v>199</v>
      </c>
      <c r="R70" s="800"/>
    </row>
    <row r="71" spans="1:18">
      <c r="A71" s="791"/>
      <c r="B71" s="792"/>
      <c r="C71" s="793" t="s">
        <v>196</v>
      </c>
      <c r="D71" s="794" t="s">
        <v>257</v>
      </c>
      <c r="E71" s="790"/>
      <c r="F71" s="790"/>
      <c r="G71" s="790"/>
      <c r="H71" s="790"/>
      <c r="I71" s="790"/>
      <c r="J71" s="790"/>
      <c r="K71" s="790"/>
      <c r="L71" s="790"/>
      <c r="M71" s="801" t="s">
        <v>198</v>
      </c>
      <c r="N71" s="800"/>
      <c r="O71" s="802">
        <v>45710</v>
      </c>
      <c r="P71" s="803"/>
      <c r="Q71" s="801" t="s">
        <v>199</v>
      </c>
      <c r="R71" s="800"/>
    </row>
    <row r="72" spans="1:18">
      <c r="A72" s="791"/>
      <c r="B72" s="792"/>
      <c r="C72" s="793" t="s">
        <v>196</v>
      </c>
      <c r="D72" s="794" t="s">
        <v>258</v>
      </c>
      <c r="E72" s="790"/>
      <c r="F72" s="790"/>
      <c r="G72" s="790"/>
      <c r="H72" s="790"/>
      <c r="I72" s="790"/>
      <c r="J72" s="790"/>
      <c r="K72" s="790"/>
      <c r="L72" s="790"/>
      <c r="M72" s="801" t="s">
        <v>198</v>
      </c>
      <c r="N72" s="800"/>
      <c r="O72" s="802">
        <v>45710</v>
      </c>
      <c r="P72" s="803"/>
      <c r="Q72" s="801" t="s">
        <v>199</v>
      </c>
      <c r="R72" s="800"/>
    </row>
    <row r="73" spans="1:18">
      <c r="A73" s="791"/>
      <c r="B73" s="792"/>
      <c r="C73" s="793" t="s">
        <v>196</v>
      </c>
      <c r="D73" s="794" t="s">
        <v>259</v>
      </c>
      <c r="E73" s="790"/>
      <c r="F73" s="790"/>
      <c r="G73" s="790"/>
      <c r="H73" s="790"/>
      <c r="I73" s="790"/>
      <c r="J73" s="790"/>
      <c r="K73" s="790"/>
      <c r="L73" s="790"/>
      <c r="M73" s="801" t="s">
        <v>198</v>
      </c>
      <c r="N73" s="800"/>
      <c r="O73" s="802">
        <v>45710</v>
      </c>
      <c r="P73" s="803"/>
      <c r="Q73" s="801" t="s">
        <v>199</v>
      </c>
      <c r="R73" s="800"/>
    </row>
    <row r="74" spans="1:18">
      <c r="A74" s="791"/>
      <c r="B74" s="792"/>
      <c r="C74" s="793" t="s">
        <v>196</v>
      </c>
      <c r="D74" s="794" t="s">
        <v>260</v>
      </c>
      <c r="E74" s="790"/>
      <c r="F74" s="790"/>
      <c r="G74" s="790"/>
      <c r="H74" s="790"/>
      <c r="I74" s="790"/>
      <c r="J74" s="790"/>
      <c r="K74" s="790"/>
      <c r="L74" s="790"/>
      <c r="M74" s="801" t="s">
        <v>198</v>
      </c>
      <c r="N74" s="800"/>
      <c r="O74" s="802">
        <v>45710</v>
      </c>
      <c r="P74" s="803"/>
      <c r="Q74" s="801" t="s">
        <v>199</v>
      </c>
      <c r="R74" s="800"/>
    </row>
    <row r="75" spans="1:18">
      <c r="A75" s="791"/>
      <c r="B75" s="792"/>
      <c r="C75" s="793" t="s">
        <v>196</v>
      </c>
      <c r="D75" s="794" t="s">
        <v>261</v>
      </c>
      <c r="E75" s="790"/>
      <c r="F75" s="790"/>
      <c r="G75" s="790"/>
      <c r="H75" s="790"/>
      <c r="I75" s="790"/>
      <c r="J75" s="790"/>
      <c r="K75" s="790"/>
      <c r="L75" s="790"/>
      <c r="M75" s="801" t="s">
        <v>198</v>
      </c>
      <c r="N75" s="800"/>
      <c r="O75" s="802">
        <v>45710</v>
      </c>
      <c r="P75" s="803"/>
      <c r="Q75" s="801" t="s">
        <v>199</v>
      </c>
      <c r="R75" s="800"/>
    </row>
    <row r="76" spans="1:18">
      <c r="A76" s="791"/>
      <c r="B76" s="792"/>
      <c r="C76" s="793" t="s">
        <v>196</v>
      </c>
      <c r="D76" s="794" t="s">
        <v>262</v>
      </c>
      <c r="E76" s="790"/>
      <c r="F76" s="790"/>
      <c r="G76" s="790"/>
      <c r="H76" s="790"/>
      <c r="I76" s="790"/>
      <c r="J76" s="790"/>
      <c r="K76" s="790"/>
      <c r="L76" s="790"/>
      <c r="M76" s="801" t="s">
        <v>198</v>
      </c>
      <c r="N76" s="800"/>
      <c r="O76" s="802">
        <v>45710</v>
      </c>
      <c r="P76" s="803"/>
      <c r="Q76" s="801" t="s">
        <v>199</v>
      </c>
      <c r="R76" s="800"/>
    </row>
    <row r="77" spans="1:18">
      <c r="A77" s="791"/>
      <c r="B77" s="792"/>
      <c r="C77" s="793" t="s">
        <v>196</v>
      </c>
      <c r="D77" s="794" t="s">
        <v>263</v>
      </c>
      <c r="E77" s="790"/>
      <c r="F77" s="790"/>
      <c r="G77" s="790"/>
      <c r="H77" s="790"/>
      <c r="I77" s="790"/>
      <c r="J77" s="790"/>
      <c r="K77" s="790"/>
      <c r="L77" s="790"/>
      <c r="M77" s="801" t="s">
        <v>198</v>
      </c>
      <c r="N77" s="800"/>
      <c r="O77" s="802">
        <v>45710</v>
      </c>
      <c r="P77" s="803"/>
      <c r="Q77" s="801" t="s">
        <v>199</v>
      </c>
      <c r="R77" s="800"/>
    </row>
    <row r="78" spans="1:18">
      <c r="A78" s="791"/>
      <c r="B78" s="792"/>
      <c r="C78" s="793" t="s">
        <v>196</v>
      </c>
      <c r="D78" s="794" t="s">
        <v>264</v>
      </c>
      <c r="E78" s="790"/>
      <c r="F78" s="790"/>
      <c r="G78" s="790"/>
      <c r="H78" s="790"/>
      <c r="I78" s="790"/>
      <c r="J78" s="790"/>
      <c r="K78" s="790"/>
      <c r="L78" s="790"/>
      <c r="M78" s="801" t="s">
        <v>198</v>
      </c>
      <c r="N78" s="800"/>
      <c r="O78" s="802">
        <v>45710</v>
      </c>
      <c r="P78" s="803"/>
      <c r="Q78" s="801" t="s">
        <v>199</v>
      </c>
      <c r="R78" s="800"/>
    </row>
    <row r="79" spans="1:18">
      <c r="A79" s="791"/>
      <c r="B79" s="792"/>
      <c r="C79" s="793" t="s">
        <v>196</v>
      </c>
      <c r="D79" s="794" t="s">
        <v>265</v>
      </c>
      <c r="E79" s="790"/>
      <c r="F79" s="790"/>
      <c r="G79" s="790"/>
      <c r="H79" s="790"/>
      <c r="I79" s="790"/>
      <c r="J79" s="790"/>
      <c r="K79" s="790"/>
      <c r="L79" s="790"/>
      <c r="M79" s="801" t="s">
        <v>198</v>
      </c>
      <c r="N79" s="800"/>
      <c r="O79" s="802">
        <v>45710</v>
      </c>
      <c r="P79" s="803"/>
      <c r="Q79" s="801" t="s">
        <v>199</v>
      </c>
      <c r="R79" s="800"/>
    </row>
    <row r="80" spans="1:18">
      <c r="A80" s="791"/>
      <c r="B80" s="792"/>
      <c r="C80" s="793" t="s">
        <v>196</v>
      </c>
      <c r="D80" s="794" t="s">
        <v>266</v>
      </c>
      <c r="E80" s="790"/>
      <c r="F80" s="790"/>
      <c r="G80" s="790"/>
      <c r="H80" s="790"/>
      <c r="I80" s="790"/>
      <c r="J80" s="790"/>
      <c r="K80" s="790"/>
      <c r="L80" s="790"/>
      <c r="M80" s="801" t="s">
        <v>198</v>
      </c>
      <c r="N80" s="800"/>
      <c r="O80" s="802">
        <v>45710</v>
      </c>
      <c r="P80" s="803"/>
      <c r="Q80" s="801" t="s">
        <v>199</v>
      </c>
      <c r="R80" s="800"/>
    </row>
    <row r="81" spans="1:18">
      <c r="A81" s="791"/>
      <c r="B81" s="792"/>
      <c r="C81" s="793" t="s">
        <v>196</v>
      </c>
      <c r="D81" s="794" t="s">
        <v>267</v>
      </c>
      <c r="E81" s="790"/>
      <c r="F81" s="790"/>
      <c r="G81" s="790"/>
      <c r="H81" s="790"/>
      <c r="I81" s="790"/>
      <c r="J81" s="790"/>
      <c r="K81" s="790"/>
      <c r="L81" s="790"/>
      <c r="M81" s="801" t="s">
        <v>198</v>
      </c>
      <c r="N81" s="800"/>
      <c r="O81" s="802">
        <v>45710</v>
      </c>
      <c r="P81" s="803"/>
      <c r="Q81" s="801" t="s">
        <v>199</v>
      </c>
      <c r="R81" s="800"/>
    </row>
    <row r="82" spans="1:18">
      <c r="A82" s="791"/>
      <c r="B82" s="792"/>
      <c r="C82" s="793" t="s">
        <v>196</v>
      </c>
      <c r="D82" s="794" t="s">
        <v>268</v>
      </c>
      <c r="E82" s="790"/>
      <c r="F82" s="790"/>
      <c r="G82" s="790"/>
      <c r="H82" s="790"/>
      <c r="I82" s="790"/>
      <c r="J82" s="790"/>
      <c r="K82" s="790"/>
      <c r="L82" s="790"/>
      <c r="M82" s="801" t="s">
        <v>198</v>
      </c>
      <c r="N82" s="800"/>
      <c r="O82" s="802">
        <v>45710</v>
      </c>
      <c r="P82" s="803"/>
      <c r="Q82" s="801" t="s">
        <v>199</v>
      </c>
      <c r="R82" s="800"/>
    </row>
    <row r="83" spans="1:18">
      <c r="A83" s="791"/>
      <c r="B83" s="792"/>
      <c r="C83" s="793" t="s">
        <v>196</v>
      </c>
      <c r="D83" s="790" t="s">
        <v>269</v>
      </c>
      <c r="E83" s="790"/>
      <c r="F83" s="790"/>
      <c r="G83" s="790"/>
      <c r="H83" s="790"/>
      <c r="I83" s="790"/>
      <c r="J83" s="790"/>
      <c r="K83" s="790"/>
      <c r="L83" s="790"/>
      <c r="M83" s="801" t="s">
        <v>198</v>
      </c>
      <c r="N83" s="800"/>
      <c r="O83" s="802">
        <v>45710</v>
      </c>
      <c r="P83" s="803"/>
      <c r="Q83" s="801" t="s">
        <v>199</v>
      </c>
      <c r="R83" s="800"/>
    </row>
    <row r="84" spans="1:18">
      <c r="A84" s="791"/>
      <c r="B84" s="792"/>
      <c r="C84" s="793" t="s">
        <v>196</v>
      </c>
      <c r="D84" s="794" t="s">
        <v>270</v>
      </c>
      <c r="E84" s="790"/>
      <c r="F84" s="790"/>
      <c r="G84" s="790"/>
      <c r="H84" s="790"/>
      <c r="I84" s="790"/>
      <c r="J84" s="790"/>
      <c r="K84" s="790"/>
      <c r="L84" s="790"/>
      <c r="M84" s="801" t="s">
        <v>198</v>
      </c>
      <c r="N84" s="800"/>
      <c r="O84" s="802">
        <v>45710</v>
      </c>
      <c r="P84" s="803"/>
      <c r="Q84" s="801" t="s">
        <v>199</v>
      </c>
      <c r="R84" s="800"/>
    </row>
    <row r="85" spans="1:18">
      <c r="A85" s="791"/>
      <c r="B85" s="792"/>
      <c r="C85" s="793" t="s">
        <v>196</v>
      </c>
      <c r="D85" s="794" t="s">
        <v>271</v>
      </c>
      <c r="E85" s="790"/>
      <c r="F85" s="790"/>
      <c r="G85" s="790"/>
      <c r="H85" s="790"/>
      <c r="I85" s="790"/>
      <c r="J85" s="790"/>
      <c r="K85" s="790"/>
      <c r="L85" s="790"/>
      <c r="M85" s="801" t="s">
        <v>198</v>
      </c>
      <c r="N85" s="800"/>
      <c r="O85" s="802">
        <v>45710</v>
      </c>
      <c r="P85" s="803"/>
      <c r="Q85" s="801" t="s">
        <v>199</v>
      </c>
      <c r="R85" s="800"/>
    </row>
    <row r="86" spans="1:18">
      <c r="A86" s="791"/>
      <c r="B86" s="792"/>
      <c r="C86" s="793" t="s">
        <v>196</v>
      </c>
      <c r="D86" s="794" t="s">
        <v>272</v>
      </c>
      <c r="E86" s="790"/>
      <c r="F86" s="790"/>
      <c r="G86" s="790"/>
      <c r="H86" s="790"/>
      <c r="I86" s="790"/>
      <c r="J86" s="790"/>
      <c r="K86" s="790"/>
      <c r="L86" s="790"/>
      <c r="M86" s="801" t="s">
        <v>198</v>
      </c>
      <c r="N86" s="800"/>
      <c r="O86" s="802">
        <v>45710</v>
      </c>
      <c r="P86" s="803"/>
      <c r="Q86" s="801" t="s">
        <v>199</v>
      </c>
      <c r="R86" s="800"/>
    </row>
    <row r="87" spans="1:18">
      <c r="A87" s="791"/>
      <c r="B87" s="792"/>
      <c r="C87" s="793" t="s">
        <v>196</v>
      </c>
      <c r="D87" s="790" t="s">
        <v>273</v>
      </c>
      <c r="E87" s="790"/>
      <c r="F87" s="790"/>
      <c r="G87" s="790"/>
      <c r="H87" s="790"/>
      <c r="I87" s="790"/>
      <c r="J87" s="790"/>
      <c r="K87" s="790"/>
      <c r="L87" s="790"/>
      <c r="M87" s="801" t="s">
        <v>198</v>
      </c>
      <c r="N87" s="800"/>
      <c r="O87" s="802">
        <v>45710</v>
      </c>
      <c r="P87" s="803"/>
      <c r="Q87" s="801" t="s">
        <v>199</v>
      </c>
      <c r="R87" s="800"/>
    </row>
    <row r="88" spans="1:18">
      <c r="A88" s="791"/>
      <c r="B88" s="792"/>
      <c r="C88" s="793" t="s">
        <v>196</v>
      </c>
      <c r="D88" s="794" t="s">
        <v>274</v>
      </c>
      <c r="E88" s="790"/>
      <c r="F88" s="790"/>
      <c r="G88" s="790"/>
      <c r="H88" s="790"/>
      <c r="I88" s="790"/>
      <c r="J88" s="790"/>
      <c r="K88" s="790"/>
      <c r="L88" s="790"/>
      <c r="M88" s="801" t="s">
        <v>198</v>
      </c>
      <c r="N88" s="800"/>
      <c r="O88" s="802">
        <v>45710</v>
      </c>
      <c r="P88" s="803"/>
      <c r="Q88" s="801" t="s">
        <v>199</v>
      </c>
      <c r="R88" s="800"/>
    </row>
    <row r="89" spans="1:18">
      <c r="A89" s="791"/>
      <c r="B89" s="792"/>
      <c r="C89" s="793" t="s">
        <v>196</v>
      </c>
      <c r="D89" s="794" t="s">
        <v>275</v>
      </c>
      <c r="E89" s="790"/>
      <c r="F89" s="790"/>
      <c r="G89" s="790"/>
      <c r="H89" s="790"/>
      <c r="I89" s="790"/>
      <c r="J89" s="790"/>
      <c r="K89" s="790"/>
      <c r="L89" s="790"/>
      <c r="M89" s="801" t="s">
        <v>198</v>
      </c>
      <c r="N89" s="800"/>
      <c r="O89" s="802">
        <v>45710</v>
      </c>
      <c r="P89" s="803"/>
      <c r="Q89" s="801" t="s">
        <v>199</v>
      </c>
      <c r="R89" s="800"/>
    </row>
    <row r="90" spans="1:18">
      <c r="A90" s="791"/>
      <c r="B90" s="792"/>
      <c r="C90" s="793" t="s">
        <v>196</v>
      </c>
      <c r="D90" s="794" t="s">
        <v>276</v>
      </c>
      <c r="E90" s="790"/>
      <c r="F90" s="790"/>
      <c r="G90" s="790"/>
      <c r="H90" s="790"/>
      <c r="I90" s="790"/>
      <c r="J90" s="790"/>
      <c r="K90" s="790"/>
      <c r="L90" s="790"/>
      <c r="M90" s="801" t="s">
        <v>198</v>
      </c>
      <c r="N90" s="800"/>
      <c r="O90" s="802">
        <v>45710</v>
      </c>
      <c r="P90" s="803"/>
      <c r="Q90" s="801" t="s">
        <v>199</v>
      </c>
      <c r="R90" s="800"/>
    </row>
    <row r="91" spans="1:18">
      <c r="A91" s="791"/>
      <c r="B91" s="792"/>
      <c r="C91" s="793" t="s">
        <v>196</v>
      </c>
      <c r="D91" s="790" t="s">
        <v>277</v>
      </c>
      <c r="E91" s="790"/>
      <c r="F91" s="790"/>
      <c r="G91" s="790"/>
      <c r="H91" s="790"/>
      <c r="I91" s="790"/>
      <c r="J91" s="790"/>
      <c r="K91" s="790"/>
      <c r="L91" s="790"/>
      <c r="M91" s="801" t="s">
        <v>198</v>
      </c>
      <c r="N91" s="800"/>
      <c r="O91" s="802">
        <v>45710</v>
      </c>
      <c r="P91" s="803"/>
      <c r="Q91" s="801" t="s">
        <v>199</v>
      </c>
      <c r="R91" s="800"/>
    </row>
    <row r="92" spans="1:18">
      <c r="A92" s="791"/>
      <c r="B92" s="792"/>
      <c r="C92" s="793" t="s">
        <v>196</v>
      </c>
      <c r="D92" s="794" t="s">
        <v>278</v>
      </c>
      <c r="E92" s="790"/>
      <c r="F92" s="790"/>
      <c r="G92" s="790"/>
      <c r="H92" s="790"/>
      <c r="I92" s="790"/>
      <c r="J92" s="790"/>
      <c r="K92" s="790"/>
      <c r="L92" s="790"/>
      <c r="M92" s="801" t="s">
        <v>198</v>
      </c>
      <c r="N92" s="800"/>
      <c r="O92" s="802">
        <v>45710</v>
      </c>
      <c r="P92" s="803"/>
      <c r="Q92" s="801" t="s">
        <v>199</v>
      </c>
      <c r="R92" s="800"/>
    </row>
    <row r="93" spans="1:18">
      <c r="A93" s="791"/>
      <c r="B93" s="792"/>
      <c r="C93" s="793" t="s">
        <v>196</v>
      </c>
      <c r="D93" s="794" t="s">
        <v>279</v>
      </c>
      <c r="E93" s="790"/>
      <c r="F93" s="790"/>
      <c r="G93" s="790"/>
      <c r="H93" s="790"/>
      <c r="I93" s="790"/>
      <c r="J93" s="790"/>
      <c r="K93" s="790"/>
      <c r="L93" s="790"/>
      <c r="M93" s="801" t="s">
        <v>198</v>
      </c>
      <c r="N93" s="800"/>
      <c r="O93" s="802">
        <v>45710</v>
      </c>
      <c r="P93" s="803"/>
      <c r="Q93" s="801" t="s">
        <v>199</v>
      </c>
      <c r="R93" s="800"/>
    </row>
    <row r="94" spans="1:18">
      <c r="A94" s="791"/>
      <c r="B94" s="792"/>
      <c r="C94" s="793" t="s">
        <v>196</v>
      </c>
      <c r="D94" s="794" t="s">
        <v>280</v>
      </c>
      <c r="E94" s="790"/>
      <c r="F94" s="790"/>
      <c r="G94" s="790"/>
      <c r="H94" s="790"/>
      <c r="I94" s="790"/>
      <c r="J94" s="790"/>
      <c r="K94" s="790"/>
      <c r="L94" s="790"/>
      <c r="M94" s="801" t="s">
        <v>198</v>
      </c>
      <c r="N94" s="800"/>
      <c r="O94" s="802">
        <v>45710</v>
      </c>
      <c r="P94" s="803"/>
      <c r="Q94" s="801" t="s">
        <v>199</v>
      </c>
      <c r="R94" s="800"/>
    </row>
    <row r="95" spans="1:18">
      <c r="A95" s="791"/>
      <c r="B95" s="792"/>
      <c r="C95" s="793" t="s">
        <v>196</v>
      </c>
      <c r="D95" s="794" t="s">
        <v>281</v>
      </c>
      <c r="E95" s="790"/>
      <c r="F95" s="790"/>
      <c r="G95" s="790"/>
      <c r="H95" s="790"/>
      <c r="I95" s="790"/>
      <c r="J95" s="790"/>
      <c r="K95" s="790"/>
      <c r="L95" s="790"/>
      <c r="M95" s="801" t="s">
        <v>198</v>
      </c>
      <c r="N95" s="800"/>
      <c r="O95" s="802">
        <v>45710</v>
      </c>
      <c r="P95" s="803"/>
      <c r="Q95" s="801" t="s">
        <v>199</v>
      </c>
      <c r="R95" s="800"/>
    </row>
    <row r="96" spans="1:18">
      <c r="A96" s="791"/>
      <c r="B96" s="792"/>
      <c r="C96" s="793" t="s">
        <v>196</v>
      </c>
      <c r="D96" s="794" t="s">
        <v>282</v>
      </c>
      <c r="E96" s="790"/>
      <c r="F96" s="790"/>
      <c r="G96" s="790"/>
      <c r="H96" s="790"/>
      <c r="I96" s="790"/>
      <c r="J96" s="790"/>
      <c r="K96" s="790"/>
      <c r="L96" s="790"/>
      <c r="M96" s="801" t="s">
        <v>198</v>
      </c>
      <c r="N96" s="800"/>
      <c r="O96" s="802">
        <v>45710</v>
      </c>
      <c r="P96" s="803"/>
      <c r="Q96" s="801" t="s">
        <v>199</v>
      </c>
      <c r="R96" s="800"/>
    </row>
    <row r="97" spans="1:18">
      <c r="A97" s="791"/>
      <c r="B97" s="792"/>
      <c r="C97" s="793" t="s">
        <v>196</v>
      </c>
      <c r="D97" s="794" t="s">
        <v>283</v>
      </c>
      <c r="E97" s="790"/>
      <c r="F97" s="790"/>
      <c r="G97" s="790"/>
      <c r="H97" s="790"/>
      <c r="I97" s="790"/>
      <c r="J97" s="790"/>
      <c r="K97" s="790"/>
      <c r="L97" s="790"/>
      <c r="M97" s="801" t="s">
        <v>198</v>
      </c>
      <c r="N97" s="800"/>
      <c r="O97" s="802">
        <v>45710</v>
      </c>
      <c r="P97" s="803"/>
      <c r="Q97" s="801" t="s">
        <v>199</v>
      </c>
      <c r="R97" s="800"/>
    </row>
    <row r="98" spans="1:18">
      <c r="A98" s="791"/>
      <c r="B98" s="792"/>
      <c r="C98" s="793" t="s">
        <v>196</v>
      </c>
      <c r="D98" s="794" t="s">
        <v>284</v>
      </c>
      <c r="E98" s="790"/>
      <c r="F98" s="790"/>
      <c r="G98" s="790"/>
      <c r="H98" s="790"/>
      <c r="I98" s="790"/>
      <c r="J98" s="790"/>
      <c r="K98" s="790"/>
      <c r="L98" s="790"/>
      <c r="M98" s="801" t="s">
        <v>198</v>
      </c>
      <c r="N98" s="800"/>
      <c r="O98" s="802">
        <v>45710</v>
      </c>
      <c r="P98" s="803"/>
      <c r="Q98" s="801" t="s">
        <v>199</v>
      </c>
      <c r="R98" s="800"/>
    </row>
    <row r="99" spans="1:18">
      <c r="A99" s="791"/>
      <c r="B99" s="792"/>
      <c r="C99" s="793" t="s">
        <v>196</v>
      </c>
      <c r="D99" s="794" t="s">
        <v>285</v>
      </c>
      <c r="E99" s="790"/>
      <c r="F99" s="790"/>
      <c r="G99" s="790"/>
      <c r="H99" s="790"/>
      <c r="I99" s="790"/>
      <c r="J99" s="790"/>
      <c r="K99" s="790"/>
      <c r="L99" s="790"/>
      <c r="M99" s="801" t="s">
        <v>198</v>
      </c>
      <c r="N99" s="800"/>
      <c r="O99" s="802">
        <v>45710</v>
      </c>
      <c r="P99" s="803"/>
      <c r="Q99" s="801" t="s">
        <v>199</v>
      </c>
      <c r="R99" s="800"/>
    </row>
    <row r="100" spans="1:18">
      <c r="A100" s="791"/>
      <c r="B100" s="792"/>
      <c r="C100" s="793" t="s">
        <v>196</v>
      </c>
      <c r="D100" s="794" t="s">
        <v>286</v>
      </c>
      <c r="E100" s="790"/>
      <c r="F100" s="790"/>
      <c r="G100" s="790"/>
      <c r="H100" s="790"/>
      <c r="I100" s="790"/>
      <c r="J100" s="790"/>
      <c r="K100" s="790"/>
      <c r="L100" s="790"/>
      <c r="M100" s="801" t="s">
        <v>198</v>
      </c>
      <c r="N100" s="800"/>
      <c r="O100" s="802">
        <v>45710</v>
      </c>
      <c r="P100" s="803"/>
      <c r="Q100" s="801" t="s">
        <v>199</v>
      </c>
      <c r="R100" s="800"/>
    </row>
    <row r="101" spans="1:18">
      <c r="A101" s="791"/>
      <c r="B101" s="792"/>
      <c r="C101" s="793" t="s">
        <v>196</v>
      </c>
      <c r="D101" s="790" t="s">
        <v>287</v>
      </c>
      <c r="E101" s="790"/>
      <c r="F101" s="790"/>
      <c r="G101" s="790"/>
      <c r="H101" s="790"/>
      <c r="I101" s="790"/>
      <c r="J101" s="790"/>
      <c r="K101" s="790"/>
      <c r="L101" s="790"/>
      <c r="M101" s="801" t="s">
        <v>198</v>
      </c>
      <c r="N101" s="800"/>
      <c r="O101" s="802">
        <v>45710</v>
      </c>
      <c r="P101" s="803"/>
      <c r="Q101" s="801" t="s">
        <v>199</v>
      </c>
      <c r="R101" s="800"/>
    </row>
    <row r="102" spans="1:18">
      <c r="A102" s="791"/>
      <c r="B102" s="790"/>
      <c r="C102" s="793" t="s">
        <v>196</v>
      </c>
      <c r="D102" s="794" t="s">
        <v>288</v>
      </c>
      <c r="E102" s="790"/>
      <c r="F102" s="790"/>
      <c r="G102" s="790"/>
      <c r="H102" s="790"/>
      <c r="I102" s="790"/>
      <c r="J102" s="790"/>
      <c r="K102" s="790"/>
      <c r="L102" s="790"/>
      <c r="M102" s="801" t="s">
        <v>198</v>
      </c>
      <c r="N102" s="800"/>
      <c r="O102" s="802">
        <v>45710</v>
      </c>
      <c r="P102" s="803"/>
      <c r="Q102" s="801" t="s">
        <v>199</v>
      </c>
      <c r="R102" s="800"/>
    </row>
    <row r="103" spans="1:18">
      <c r="A103" s="791"/>
      <c r="B103" s="790"/>
      <c r="C103" s="793" t="s">
        <v>196</v>
      </c>
      <c r="D103" s="794" t="s">
        <v>289</v>
      </c>
      <c r="E103" s="790"/>
      <c r="F103" s="790"/>
      <c r="G103" s="790"/>
      <c r="H103" s="790"/>
      <c r="I103" s="790"/>
      <c r="J103" s="790"/>
      <c r="K103" s="790"/>
      <c r="L103" s="790"/>
      <c r="M103" s="801" t="s">
        <v>198</v>
      </c>
      <c r="N103" s="800"/>
      <c r="O103" s="802">
        <v>45710</v>
      </c>
      <c r="P103" s="803"/>
      <c r="Q103" s="801" t="s">
        <v>199</v>
      </c>
      <c r="R103" s="800"/>
    </row>
    <row r="104" spans="1:18">
      <c r="A104" s="791"/>
      <c r="B104" s="790"/>
      <c r="C104" s="793" t="s">
        <v>196</v>
      </c>
      <c r="D104" s="794" t="s">
        <v>290</v>
      </c>
      <c r="E104" s="790"/>
      <c r="F104" s="790"/>
      <c r="G104" s="790"/>
      <c r="H104" s="790"/>
      <c r="I104" s="790"/>
      <c r="J104" s="790"/>
      <c r="K104" s="790"/>
      <c r="L104" s="790"/>
      <c r="M104" s="801" t="s">
        <v>198</v>
      </c>
      <c r="N104" s="800"/>
      <c r="O104" s="802">
        <v>45710</v>
      </c>
      <c r="P104" s="803"/>
      <c r="Q104" s="801" t="s">
        <v>199</v>
      </c>
      <c r="R104" s="800"/>
    </row>
    <row r="105" spans="1:18">
      <c r="A105" s="791"/>
      <c r="B105" s="790"/>
      <c r="C105" s="793" t="s">
        <v>196</v>
      </c>
      <c r="D105" s="790" t="s">
        <v>291</v>
      </c>
      <c r="E105" s="790"/>
      <c r="F105" s="790"/>
      <c r="G105" s="790"/>
      <c r="H105" s="790"/>
      <c r="I105" s="790"/>
      <c r="J105" s="790"/>
      <c r="K105" s="790"/>
      <c r="L105" s="790"/>
      <c r="M105" s="801" t="s">
        <v>198</v>
      </c>
      <c r="N105" s="800"/>
      <c r="O105" s="802">
        <v>45710</v>
      </c>
      <c r="P105" s="803"/>
      <c r="Q105" s="801" t="s">
        <v>199</v>
      </c>
      <c r="R105" s="800"/>
    </row>
    <row r="106" spans="1:18">
      <c r="A106" s="791"/>
      <c r="B106" s="790"/>
      <c r="C106" s="793" t="s">
        <v>196</v>
      </c>
      <c r="D106" s="794" t="s">
        <v>292</v>
      </c>
      <c r="E106" s="790"/>
      <c r="F106" s="790"/>
      <c r="G106" s="790"/>
      <c r="H106" s="790"/>
      <c r="I106" s="790"/>
      <c r="J106" s="790"/>
      <c r="K106" s="790"/>
      <c r="L106" s="790"/>
      <c r="M106" s="801" t="s">
        <v>198</v>
      </c>
      <c r="N106" s="800"/>
      <c r="O106" s="802">
        <v>45710</v>
      </c>
      <c r="P106" s="803"/>
      <c r="Q106" s="801" t="s">
        <v>199</v>
      </c>
      <c r="R106" s="800"/>
    </row>
    <row r="107" spans="1:1">
      <c r="A107" s="807"/>
    </row>
    <row r="108" spans="1:1">
      <c r="A108" s="807"/>
    </row>
    <row r="109" spans="1:1">
      <c r="A109" s="807"/>
    </row>
    <row r="110" spans="1:1">
      <c r="A110" s="807"/>
    </row>
    <row r="111" spans="1:1">
      <c r="A111" s="807"/>
    </row>
    <row r="112" spans="1:1">
      <c r="A112" s="807"/>
    </row>
    <row r="113" spans="1:1">
      <c r="A113" s="807"/>
    </row>
    <row r="114" spans="1:1">
      <c r="A114" s="807"/>
    </row>
    <row r="115" spans="1:1">
      <c r="A115" s="807"/>
    </row>
    <row r="116" spans="1:1">
      <c r="A116" s="807"/>
    </row>
    <row r="117" spans="1:1">
      <c r="A117" s="807"/>
    </row>
    <row r="118" spans="1:1">
      <c r="A118" s="807"/>
    </row>
    <row r="119" spans="1:1">
      <c r="A119" s="807"/>
    </row>
    <row r="120" spans="1:1">
      <c r="A120" s="807"/>
    </row>
    <row r="121" spans="1:1">
      <c r="A121" s="807"/>
    </row>
    <row r="122" spans="1:1">
      <c r="A122" s="807"/>
    </row>
    <row r="123" spans="1:1">
      <c r="A123" s="807"/>
    </row>
    <row r="124" spans="1:1">
      <c r="A124" s="807"/>
    </row>
    <row r="273" spans="5:5">
      <c r="E273" s="808">
        <v>43861</v>
      </c>
    </row>
    <row r="274" spans="5:5">
      <c r="E274" s="808">
        <v>43890</v>
      </c>
    </row>
    <row r="275" spans="5:5">
      <c r="E275" s="808">
        <v>43921</v>
      </c>
    </row>
    <row r="276" spans="5:5">
      <c r="E276" s="808">
        <v>43951</v>
      </c>
    </row>
    <row r="277" spans="5:5">
      <c r="E277" s="808">
        <v>43982</v>
      </c>
    </row>
    <row r="278" spans="5:5">
      <c r="E278" s="808">
        <v>44012</v>
      </c>
    </row>
    <row r="279" spans="5:5">
      <c r="E279" s="808">
        <v>44043</v>
      </c>
    </row>
    <row r="280" spans="5:5">
      <c r="E280" s="808">
        <v>44074</v>
      </c>
    </row>
    <row r="281" spans="5:5">
      <c r="E281" s="808">
        <v>44104</v>
      </c>
    </row>
    <row r="282" spans="5:5">
      <c r="E282" s="808">
        <v>44135</v>
      </c>
    </row>
    <row r="283" spans="5:5">
      <c r="E283" s="808">
        <v>44165</v>
      </c>
    </row>
    <row r="284" spans="5:5">
      <c r="E284" s="808">
        <v>44196</v>
      </c>
    </row>
    <row r="285" spans="5:5">
      <c r="E285" s="808">
        <v>42766</v>
      </c>
    </row>
    <row r="286" spans="5:5">
      <c r="E286" s="808">
        <v>42794</v>
      </c>
    </row>
    <row r="287" spans="5:5">
      <c r="E287" s="808">
        <v>42825</v>
      </c>
    </row>
    <row r="288" spans="5:5">
      <c r="E288" s="808">
        <v>42855</v>
      </c>
    </row>
    <row r="289" spans="5:5">
      <c r="E289" s="808">
        <v>42886</v>
      </c>
    </row>
    <row r="290" spans="5:5">
      <c r="E290" s="808">
        <v>42916</v>
      </c>
    </row>
    <row r="291" spans="5:5">
      <c r="E291" s="808">
        <v>42947</v>
      </c>
    </row>
    <row r="292" spans="5:5">
      <c r="E292" s="808">
        <v>42978</v>
      </c>
    </row>
    <row r="293" spans="5:5">
      <c r="E293" s="808">
        <v>43008</v>
      </c>
    </row>
    <row r="294" spans="5:5">
      <c r="E294" s="808">
        <v>43039</v>
      </c>
    </row>
    <row r="295" spans="5:5">
      <c r="E295" s="808">
        <v>43069</v>
      </c>
    </row>
    <row r="296" spans="5:5">
      <c r="E296" s="808">
        <v>43100</v>
      </c>
    </row>
    <row r="297" spans="5:5">
      <c r="E297" s="808">
        <v>43131</v>
      </c>
    </row>
    <row r="298" spans="5:5">
      <c r="E298" s="808">
        <v>43159</v>
      </c>
    </row>
    <row r="299" spans="5:5">
      <c r="E299" s="808">
        <v>43190</v>
      </c>
    </row>
    <row r="300" spans="5:5">
      <c r="E300" s="808">
        <v>43220</v>
      </c>
    </row>
    <row r="301" spans="5:5">
      <c r="E301" s="808">
        <v>43251</v>
      </c>
    </row>
    <row r="302" spans="5:5">
      <c r="E302" s="808">
        <v>43281</v>
      </c>
    </row>
    <row r="303" spans="5:5">
      <c r="E303" s="808">
        <v>43312</v>
      </c>
    </row>
    <row r="304" spans="5:5">
      <c r="E304" s="808">
        <v>43343</v>
      </c>
    </row>
    <row r="305" spans="5:5">
      <c r="E305" s="808">
        <v>43373</v>
      </c>
    </row>
    <row r="306" spans="5:5">
      <c r="E306" s="808">
        <v>43404</v>
      </c>
    </row>
    <row r="307" spans="5:5">
      <c r="E307" s="808">
        <v>43434</v>
      </c>
    </row>
    <row r="308" spans="5:5">
      <c r="E308" s="808">
        <v>43465</v>
      </c>
    </row>
    <row r="309" spans="5:5">
      <c r="E309" s="808">
        <v>43496</v>
      </c>
    </row>
    <row r="310" spans="5:5">
      <c r="E310" s="808">
        <v>43524</v>
      </c>
    </row>
    <row r="311" spans="5:5">
      <c r="E311" s="808">
        <v>43555</v>
      </c>
    </row>
    <row r="312" spans="5:5">
      <c r="E312" s="808">
        <v>43585</v>
      </c>
    </row>
    <row r="313" spans="5:5">
      <c r="E313" s="808">
        <v>43616</v>
      </c>
    </row>
    <row r="314" spans="5:5">
      <c r="E314" s="808">
        <v>43646</v>
      </c>
    </row>
    <row r="315" spans="5:5">
      <c r="E315" s="808">
        <v>43677</v>
      </c>
    </row>
    <row r="316" spans="5:5">
      <c r="E316" s="808">
        <v>43708</v>
      </c>
    </row>
    <row r="317" spans="5:5">
      <c r="E317" s="808">
        <v>43738</v>
      </c>
    </row>
    <row r="318" spans="5:5">
      <c r="E318" s="808">
        <v>43769</v>
      </c>
    </row>
    <row r="319" spans="5:5">
      <c r="E319" s="808">
        <v>43799</v>
      </c>
    </row>
    <row r="320" spans="5:5">
      <c r="E320" s="808">
        <v>43830</v>
      </c>
    </row>
  </sheetData>
  <mergeCells count="294">
    <mergeCell ref="M6:R6"/>
    <mergeCell ref="M7:R7"/>
    <mergeCell ref="M8:R8"/>
    <mergeCell ref="M9:R9"/>
    <mergeCell ref="M11:N11"/>
    <mergeCell ref="O11:P11"/>
    <mergeCell ref="Q11:R11"/>
    <mergeCell ref="M12:N12"/>
    <mergeCell ref="O12:P12"/>
    <mergeCell ref="Q12:R12"/>
    <mergeCell ref="M13:N13"/>
    <mergeCell ref="O13:P13"/>
    <mergeCell ref="Q13:R13"/>
    <mergeCell ref="M14:N14"/>
    <mergeCell ref="O14:P14"/>
    <mergeCell ref="Q14:R14"/>
    <mergeCell ref="M15:N15"/>
    <mergeCell ref="O15:P15"/>
    <mergeCell ref="Q15:R15"/>
    <mergeCell ref="M16:N16"/>
    <mergeCell ref="O16:P16"/>
    <mergeCell ref="Q16:R16"/>
    <mergeCell ref="M17:N17"/>
    <mergeCell ref="O17:P17"/>
    <mergeCell ref="Q17:R17"/>
    <mergeCell ref="M18:N18"/>
    <mergeCell ref="O18:P18"/>
    <mergeCell ref="Q18:R18"/>
    <mergeCell ref="M19:N19"/>
    <mergeCell ref="O19:P19"/>
    <mergeCell ref="Q19:R19"/>
    <mergeCell ref="M20:N20"/>
    <mergeCell ref="O20:P20"/>
    <mergeCell ref="Q20:R20"/>
    <mergeCell ref="M21:N21"/>
    <mergeCell ref="O21:P21"/>
    <mergeCell ref="Q21:R21"/>
    <mergeCell ref="M22:N22"/>
    <mergeCell ref="O22:P22"/>
    <mergeCell ref="Q22:R22"/>
    <mergeCell ref="M23:N23"/>
    <mergeCell ref="O23:P23"/>
    <mergeCell ref="Q23:R23"/>
    <mergeCell ref="M24:N24"/>
    <mergeCell ref="O24:P24"/>
    <mergeCell ref="Q24:R24"/>
    <mergeCell ref="M25:N25"/>
    <mergeCell ref="O25:P25"/>
    <mergeCell ref="Q25:R25"/>
    <mergeCell ref="M26:N26"/>
    <mergeCell ref="O26:P26"/>
    <mergeCell ref="Q26:R26"/>
    <mergeCell ref="M27:N27"/>
    <mergeCell ref="O27:P27"/>
    <mergeCell ref="Q27:R27"/>
    <mergeCell ref="M28:N28"/>
    <mergeCell ref="O28:P28"/>
    <mergeCell ref="Q28:R28"/>
    <mergeCell ref="M29:N29"/>
    <mergeCell ref="O29:P29"/>
    <mergeCell ref="Q29:R29"/>
    <mergeCell ref="M30:N30"/>
    <mergeCell ref="O30:P30"/>
    <mergeCell ref="Q30:R30"/>
    <mergeCell ref="M31:N31"/>
    <mergeCell ref="O31:P31"/>
    <mergeCell ref="Q31:R31"/>
    <mergeCell ref="M32:N32"/>
    <mergeCell ref="O32:P32"/>
    <mergeCell ref="Q32:R32"/>
    <mergeCell ref="M33:N33"/>
    <mergeCell ref="O33:P33"/>
    <mergeCell ref="Q33:R33"/>
    <mergeCell ref="M34:N34"/>
    <mergeCell ref="O34:P34"/>
    <mergeCell ref="Q34:R34"/>
    <mergeCell ref="M35:N35"/>
    <mergeCell ref="O35:P35"/>
    <mergeCell ref="Q35:R35"/>
    <mergeCell ref="M36:N36"/>
    <mergeCell ref="O36:P36"/>
    <mergeCell ref="Q36:R36"/>
    <mergeCell ref="M37:N37"/>
    <mergeCell ref="O37:P37"/>
    <mergeCell ref="Q37:R37"/>
    <mergeCell ref="M38:N38"/>
    <mergeCell ref="O38:P38"/>
    <mergeCell ref="Q38:R38"/>
    <mergeCell ref="M39:N39"/>
    <mergeCell ref="O39:P39"/>
    <mergeCell ref="Q39:R39"/>
    <mergeCell ref="M40:N40"/>
    <mergeCell ref="O40:P40"/>
    <mergeCell ref="Q40:R40"/>
    <mergeCell ref="M41:N41"/>
    <mergeCell ref="O41:P41"/>
    <mergeCell ref="Q41:R41"/>
    <mergeCell ref="M42:N42"/>
    <mergeCell ref="O42:P42"/>
    <mergeCell ref="Q42:R42"/>
    <mergeCell ref="M43:N43"/>
    <mergeCell ref="O43:P43"/>
    <mergeCell ref="Q43:R43"/>
    <mergeCell ref="M44:N44"/>
    <mergeCell ref="O44:P44"/>
    <mergeCell ref="Q44:R44"/>
    <mergeCell ref="M45:N45"/>
    <mergeCell ref="O45:P45"/>
    <mergeCell ref="Q45:R45"/>
    <mergeCell ref="M46:N46"/>
    <mergeCell ref="O46:P46"/>
    <mergeCell ref="Q46:R46"/>
    <mergeCell ref="M47:N47"/>
    <mergeCell ref="O47:P47"/>
    <mergeCell ref="Q47:R47"/>
    <mergeCell ref="M48:N48"/>
    <mergeCell ref="O48:P48"/>
    <mergeCell ref="Q48:R48"/>
    <mergeCell ref="M49:N49"/>
    <mergeCell ref="O49:P49"/>
    <mergeCell ref="Q49:R49"/>
    <mergeCell ref="M50:N50"/>
    <mergeCell ref="O50:P50"/>
    <mergeCell ref="Q50:R50"/>
    <mergeCell ref="M51:N51"/>
    <mergeCell ref="O51:P51"/>
    <mergeCell ref="Q51:R51"/>
    <mergeCell ref="M52:N52"/>
    <mergeCell ref="O52:P52"/>
    <mergeCell ref="Q52:R52"/>
    <mergeCell ref="M53:N53"/>
    <mergeCell ref="O53:P53"/>
    <mergeCell ref="Q53:R53"/>
    <mergeCell ref="M54:N54"/>
    <mergeCell ref="O54:P54"/>
    <mergeCell ref="Q54:R54"/>
    <mergeCell ref="U54:V54"/>
    <mergeCell ref="W54:X54"/>
    <mergeCell ref="M55:N55"/>
    <mergeCell ref="O55:P55"/>
    <mergeCell ref="Q55:R55"/>
    <mergeCell ref="M56:N56"/>
    <mergeCell ref="O56:P56"/>
    <mergeCell ref="Q56:R56"/>
    <mergeCell ref="M57:N57"/>
    <mergeCell ref="O57:P57"/>
    <mergeCell ref="Q57:R57"/>
    <mergeCell ref="M58:N58"/>
    <mergeCell ref="O58:P58"/>
    <mergeCell ref="Q58:R58"/>
    <mergeCell ref="M59:N59"/>
    <mergeCell ref="O59:P59"/>
    <mergeCell ref="Q59:R59"/>
    <mergeCell ref="M60:N60"/>
    <mergeCell ref="O60:P60"/>
    <mergeCell ref="Q60:R60"/>
    <mergeCell ref="M61:N61"/>
    <mergeCell ref="O61:P61"/>
    <mergeCell ref="Q61:R61"/>
    <mergeCell ref="M62:N62"/>
    <mergeCell ref="O62:P62"/>
    <mergeCell ref="Q62:R62"/>
    <mergeCell ref="M63:N63"/>
    <mergeCell ref="O63:P63"/>
    <mergeCell ref="Q63:R63"/>
    <mergeCell ref="M64:N64"/>
    <mergeCell ref="O64:P64"/>
    <mergeCell ref="Q64:R64"/>
    <mergeCell ref="M65:N65"/>
    <mergeCell ref="O65:P65"/>
    <mergeCell ref="Q65:R65"/>
    <mergeCell ref="M66:N66"/>
    <mergeCell ref="O66:P66"/>
    <mergeCell ref="Q66:R66"/>
    <mergeCell ref="M67:N67"/>
    <mergeCell ref="O67:P67"/>
    <mergeCell ref="Q67:R67"/>
    <mergeCell ref="M68:N68"/>
    <mergeCell ref="O68:P68"/>
    <mergeCell ref="Q68:R68"/>
    <mergeCell ref="M69:N69"/>
    <mergeCell ref="O69:P69"/>
    <mergeCell ref="Q69:R69"/>
    <mergeCell ref="M70:N70"/>
    <mergeCell ref="O70:P70"/>
    <mergeCell ref="Q70:R70"/>
    <mergeCell ref="M71:N71"/>
    <mergeCell ref="O71:P71"/>
    <mergeCell ref="Q71:R71"/>
    <mergeCell ref="M72:N72"/>
    <mergeCell ref="O72:P72"/>
    <mergeCell ref="Q72:R72"/>
    <mergeCell ref="M73:N73"/>
    <mergeCell ref="O73:P73"/>
    <mergeCell ref="Q73:R73"/>
    <mergeCell ref="M74:N74"/>
    <mergeCell ref="O74:P74"/>
    <mergeCell ref="Q74:R74"/>
    <mergeCell ref="M75:N75"/>
    <mergeCell ref="O75:P75"/>
    <mergeCell ref="Q75:R75"/>
    <mergeCell ref="M76:N76"/>
    <mergeCell ref="O76:P76"/>
    <mergeCell ref="Q76:R76"/>
    <mergeCell ref="M77:N77"/>
    <mergeCell ref="O77:P77"/>
    <mergeCell ref="Q77:R77"/>
    <mergeCell ref="M78:N78"/>
    <mergeCell ref="O78:P78"/>
    <mergeCell ref="Q78:R78"/>
    <mergeCell ref="M79:N79"/>
    <mergeCell ref="O79:P79"/>
    <mergeCell ref="Q79:R79"/>
    <mergeCell ref="M80:N80"/>
    <mergeCell ref="O80:P80"/>
    <mergeCell ref="Q80:R80"/>
    <mergeCell ref="M81:N81"/>
    <mergeCell ref="O81:P81"/>
    <mergeCell ref="Q81:R81"/>
    <mergeCell ref="M82:N82"/>
    <mergeCell ref="O82:P82"/>
    <mergeCell ref="Q82:R82"/>
    <mergeCell ref="M83:N83"/>
    <mergeCell ref="O83:P83"/>
    <mergeCell ref="Q83:R83"/>
    <mergeCell ref="M84:N84"/>
    <mergeCell ref="O84:P84"/>
    <mergeCell ref="Q84:R84"/>
    <mergeCell ref="M85:N85"/>
    <mergeCell ref="O85:P85"/>
    <mergeCell ref="Q85:R85"/>
    <mergeCell ref="M86:N86"/>
    <mergeCell ref="O86:P86"/>
    <mergeCell ref="Q86:R86"/>
    <mergeCell ref="M87:N87"/>
    <mergeCell ref="O87:P87"/>
    <mergeCell ref="Q87:R87"/>
    <mergeCell ref="M88:N88"/>
    <mergeCell ref="O88:P88"/>
    <mergeCell ref="Q88:R88"/>
    <mergeCell ref="M89:N89"/>
    <mergeCell ref="O89:P89"/>
    <mergeCell ref="Q89:R89"/>
    <mergeCell ref="M90:N90"/>
    <mergeCell ref="O90:P90"/>
    <mergeCell ref="Q90:R90"/>
    <mergeCell ref="M91:N91"/>
    <mergeCell ref="O91:P91"/>
    <mergeCell ref="Q91:R91"/>
    <mergeCell ref="M92:N92"/>
    <mergeCell ref="O92:P92"/>
    <mergeCell ref="Q92:R92"/>
    <mergeCell ref="M93:N93"/>
    <mergeCell ref="O93:P93"/>
    <mergeCell ref="Q93:R93"/>
    <mergeCell ref="M94:N94"/>
    <mergeCell ref="O94:P94"/>
    <mergeCell ref="Q94:R94"/>
    <mergeCell ref="M95:N95"/>
    <mergeCell ref="O95:P95"/>
    <mergeCell ref="Q95:R95"/>
    <mergeCell ref="M96:N96"/>
    <mergeCell ref="O96:P96"/>
    <mergeCell ref="Q96:R96"/>
    <mergeCell ref="M97:N97"/>
    <mergeCell ref="O97:P97"/>
    <mergeCell ref="Q97:R97"/>
    <mergeCell ref="M98:N98"/>
    <mergeCell ref="O98:P98"/>
    <mergeCell ref="Q98:R98"/>
    <mergeCell ref="M99:N99"/>
    <mergeCell ref="O99:P99"/>
    <mergeCell ref="Q99:R99"/>
    <mergeCell ref="M100:N100"/>
    <mergeCell ref="O100:P100"/>
    <mergeCell ref="Q100:R100"/>
    <mergeCell ref="M101:N101"/>
    <mergeCell ref="O101:P101"/>
    <mergeCell ref="Q101:R101"/>
    <mergeCell ref="M102:N102"/>
    <mergeCell ref="O102:P102"/>
    <mergeCell ref="Q102:R102"/>
    <mergeCell ref="M103:N103"/>
    <mergeCell ref="O103:P103"/>
    <mergeCell ref="Q103:R103"/>
    <mergeCell ref="M104:N104"/>
    <mergeCell ref="O104:P104"/>
    <mergeCell ref="Q104:R104"/>
    <mergeCell ref="M105:N105"/>
    <mergeCell ref="O105:P105"/>
    <mergeCell ref="Q105:R105"/>
    <mergeCell ref="M106:N106"/>
    <mergeCell ref="O106:P106"/>
    <mergeCell ref="Q106:R106"/>
  </mergeCells>
  <dataValidations count="3">
    <dataValidation type="list" showInputMessage="1" showErrorMessage="1" sqref="K6">
      <formula1>"被评估单位,产权持有单位,委托人"</formula1>
    </dataValidation>
    <dataValidation type="list" showInputMessage="1" showErrorMessage="1" sqref="M7:R7">
      <formula1>"2025/2/20"</formula1>
    </dataValidation>
    <dataValidation type="list" showInputMessage="1" showErrorMessage="1" sqref="B65382">
      <formula1>#REF!</formula1>
    </dataValidation>
  </dataValidation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showGridLines="0" zoomScale="96" zoomScaleNormal="96" topLeftCell="A4" workbookViewId="0">
      <selection activeCell="A27" sqref="A27:J27"/>
    </sheetView>
  </sheetViews>
  <sheetFormatPr defaultColWidth="8.7" defaultRowHeight="15.75"/>
  <cols>
    <col min="1" max="11" width="11.2" style="77" customWidth="1"/>
    <col min="12" max="32" width="9" style="77" customWidth="1"/>
    <col min="33" max="16384" width="8.7" style="77" customWidth="1"/>
  </cols>
  <sheetData>
    <row r="1" spans="1:11">
      <c r="A1" s="768"/>
      <c r="B1" s="638"/>
      <c r="C1" s="638"/>
      <c r="D1" s="638"/>
      <c r="E1" s="638"/>
      <c r="F1" s="638"/>
      <c r="G1" s="638"/>
      <c r="H1" s="638"/>
      <c r="I1" s="638"/>
      <c r="J1" s="638"/>
      <c r="K1" s="778"/>
    </row>
    <row r="2" spans="1:11">
      <c r="A2" s="769"/>
      <c r="K2" s="779"/>
    </row>
    <row r="3" spans="1:11">
      <c r="A3" s="769"/>
      <c r="K3" s="779"/>
    </row>
    <row r="4" spans="1:11">
      <c r="A4" s="769"/>
      <c r="K4" s="779"/>
    </row>
    <row r="5" s="766" customFormat="1" ht="36.75" customHeight="1" spans="1:11">
      <c r="A5" s="770" t="s">
        <v>293</v>
      </c>
      <c r="K5" s="779"/>
    </row>
    <row r="6" spans="1:11">
      <c r="A6" s="769"/>
      <c r="K6" s="779"/>
    </row>
    <row r="7" spans="1:11">
      <c r="A7" s="769"/>
      <c r="K7" s="779"/>
    </row>
    <row r="8" ht="27.75" customHeight="1" spans="1:11">
      <c r="A8" s="771" t="s">
        <v>294</v>
      </c>
      <c r="K8" s="779"/>
    </row>
    <row r="9" spans="1:11">
      <c r="A9" s="769"/>
      <c r="K9" s="779"/>
    </row>
    <row r="10" s="767" customFormat="1" ht="26.25" customHeight="1" spans="1:11">
      <c r="A10" s="772" t="str">
        <f>"评估基准日："&amp;TEXT(基本信息输入表!M7,"yyyy年mm月dd日")</f>
        <v>评估基准日：2025年02月20日</v>
      </c>
      <c r="K10" s="779"/>
    </row>
    <row r="11" s="767" customFormat="1" ht="26.25" customHeight="1" spans="1:11">
      <c r="A11" s="773"/>
      <c r="K11" s="780"/>
    </row>
    <row r="12" s="767" customFormat="1" ht="26.25" customHeight="1" spans="1:11">
      <c r="A12" s="773"/>
      <c r="K12" s="780"/>
    </row>
    <row r="13" s="767" customFormat="1" ht="27" customHeight="1" spans="1:11">
      <c r="A13" s="773"/>
      <c r="B13" s="774"/>
      <c r="C13" s="775" t="str">
        <f>基本信息输入表!K6&amp;"："&amp;基本信息输入表!M6</f>
        <v>产权持有单位：中国石油天然气股份有限公司塔里木油田分公司塔西南勘探开发公司</v>
      </c>
      <c r="K13" s="781"/>
    </row>
    <row r="14" s="767" customFormat="1" ht="26.25" customHeight="1" spans="1:11">
      <c r="A14" s="773"/>
      <c r="K14" s="780"/>
    </row>
    <row r="15" s="767" customFormat="1" ht="26.25" customHeight="1" spans="1:11">
      <c r="A15" s="773"/>
      <c r="K15" s="780"/>
    </row>
    <row r="16" s="767" customFormat="1" ht="26.25" customHeight="1" spans="1:11">
      <c r="A16" s="773"/>
      <c r="C16" s="767" t="s">
        <v>295</v>
      </c>
      <c r="G16" s="767" t="s">
        <v>296</v>
      </c>
      <c r="K16" s="780"/>
    </row>
    <row r="17" s="767" customFormat="1" ht="26.25" customHeight="1" spans="1:11">
      <c r="A17" s="773"/>
      <c r="K17" s="780"/>
    </row>
    <row r="18" s="767" customFormat="1" ht="26.25" customHeight="1" spans="1:11">
      <c r="A18" s="773"/>
      <c r="K18" s="780"/>
    </row>
    <row r="19" s="767" customFormat="1" ht="27" customHeight="1" spans="1:11">
      <c r="A19" s="773"/>
      <c r="C19" s="767" t="s">
        <v>297</v>
      </c>
      <c r="G19" s="767" t="s">
        <v>298</v>
      </c>
      <c r="K19" s="780"/>
    </row>
    <row r="20" spans="1:11">
      <c r="A20" s="769"/>
      <c r="K20" s="779"/>
    </row>
    <row r="21" ht="16.5" customHeight="1" spans="1:11">
      <c r="A21" s="776"/>
      <c r="B21" s="777"/>
      <c r="C21" s="777"/>
      <c r="D21" s="777"/>
      <c r="E21" s="777"/>
      <c r="F21" s="777"/>
      <c r="G21" s="777"/>
      <c r="H21" s="777"/>
      <c r="I21" s="777"/>
      <c r="J21" s="777"/>
      <c r="K21" s="782"/>
    </row>
  </sheetData>
  <mergeCells count="4">
    <mergeCell ref="A5:K5"/>
    <mergeCell ref="A8:K8"/>
    <mergeCell ref="A10:K10"/>
    <mergeCell ref="C13:J13"/>
  </mergeCells>
  <pageMargins left="0.984027777777778" right="0.984027777777778" top="0.984027777777778" bottom="0.984027777777778" header="0.471527777777778" footer="0.354166666666667"/>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W19"/>
  <sheetViews>
    <sheetView showGridLines="0" zoomScale="96" zoomScaleNormal="96" topLeftCell="A2" workbookViewId="0">
      <selection activeCell="B2" sqref="B2:V2"/>
    </sheetView>
  </sheetViews>
  <sheetFormatPr defaultColWidth="9" defaultRowHeight="15.75"/>
  <cols>
    <col min="1" max="1" width="1.7" style="726" customWidth="1"/>
    <col min="2" max="2" width="4.5" style="726" customWidth="1"/>
    <col min="3" max="3" width="2.7" style="726" customWidth="1"/>
    <col min="4" max="4" width="21.7" style="726" customWidth="1"/>
    <col min="5" max="5" width="2.7" style="726" customWidth="1"/>
    <col min="6" max="6" width="4.5" style="726" customWidth="1"/>
    <col min="7" max="7" width="2.7" style="726" customWidth="1"/>
    <col min="8" max="8" width="21.7" style="726" customWidth="1"/>
    <col min="9" max="9" width="2.7" style="726" customWidth="1"/>
    <col min="10" max="10" width="4.5" style="726" customWidth="1"/>
    <col min="11" max="11" width="2.7" style="726" customWidth="1"/>
    <col min="12" max="12" width="21.7" style="726" customWidth="1"/>
    <col min="13" max="13" width="2.7" style="726" customWidth="1"/>
    <col min="14" max="14" width="4.5" style="726" customWidth="1"/>
    <col min="15" max="15" width="2.7" style="726" customWidth="1"/>
    <col min="16" max="16" width="21.7" style="726" customWidth="1"/>
    <col min="17" max="17" width="2.7" style="726" customWidth="1"/>
    <col min="18" max="18" width="4.5" style="726" customWidth="1"/>
    <col min="19" max="19" width="2.7" style="726" customWidth="1"/>
    <col min="20" max="20" width="21.7" style="726" customWidth="1"/>
    <col min="21" max="21" width="2.7" style="726" customWidth="1"/>
    <col min="22" max="22" width="4.5" style="726" customWidth="1"/>
    <col min="23" max="23" width="1.5" style="726" customWidth="1"/>
    <col min="24" max="25" width="9" style="726" customWidth="1"/>
    <col min="26" max="16384" width="9" style="726"/>
  </cols>
  <sheetData>
    <row r="2" s="724" customFormat="1" ht="37.95" customHeight="1" spans="1:23">
      <c r="A2" s="727"/>
      <c r="B2" s="728" t="s">
        <v>299</v>
      </c>
      <c r="C2" s="729"/>
      <c r="D2" s="729"/>
      <c r="E2" s="729"/>
      <c r="F2" s="729"/>
      <c r="G2" s="729"/>
      <c r="H2" s="729"/>
      <c r="I2" s="729"/>
      <c r="J2" s="729"/>
      <c r="K2" s="729"/>
      <c r="L2" s="729"/>
      <c r="M2" s="729"/>
      <c r="N2" s="729"/>
      <c r="O2" s="729"/>
      <c r="P2" s="729"/>
      <c r="Q2" s="729"/>
      <c r="R2" s="729"/>
      <c r="S2" s="729"/>
      <c r="T2" s="729"/>
      <c r="U2" s="729"/>
      <c r="V2" s="729"/>
      <c r="W2" s="761"/>
    </row>
    <row r="3" ht="18.75" customHeight="1" spans="1:23">
      <c r="A3" s="730"/>
      <c r="B3" s="731"/>
      <c r="C3" s="731"/>
      <c r="D3" s="732" t="s">
        <v>300</v>
      </c>
      <c r="E3" s="733"/>
      <c r="F3" s="733"/>
      <c r="G3" s="733"/>
      <c r="H3" s="732" t="s">
        <v>301</v>
      </c>
      <c r="I3" s="733"/>
      <c r="J3" s="733"/>
      <c r="K3" s="733"/>
      <c r="L3" s="732" t="s">
        <v>302</v>
      </c>
      <c r="M3" s="733"/>
      <c r="N3" s="733"/>
      <c r="O3" s="733"/>
      <c r="P3" s="732" t="s">
        <v>303</v>
      </c>
      <c r="Q3" s="733"/>
      <c r="R3" s="733"/>
      <c r="S3" s="733"/>
      <c r="T3" s="732" t="s">
        <v>304</v>
      </c>
      <c r="U3" s="731"/>
      <c r="V3" s="733"/>
      <c r="W3" s="762"/>
    </row>
    <row r="4" spans="1:23">
      <c r="A4" s="730"/>
      <c r="B4" s="731"/>
      <c r="C4" s="734"/>
      <c r="D4" s="735"/>
      <c r="E4" s="736"/>
      <c r="F4" s="731"/>
      <c r="G4" s="734"/>
      <c r="H4" s="735"/>
      <c r="I4" s="736"/>
      <c r="J4" s="731"/>
      <c r="K4" s="734"/>
      <c r="L4" s="735"/>
      <c r="M4" s="736"/>
      <c r="N4" s="731"/>
      <c r="O4" s="734"/>
      <c r="P4" s="735"/>
      <c r="Q4" s="736"/>
      <c r="R4" s="731"/>
      <c r="S4" s="734"/>
      <c r="T4" s="735"/>
      <c r="U4" s="736"/>
      <c r="V4" s="731"/>
      <c r="W4" s="762"/>
    </row>
    <row r="5" ht="18.75" customHeight="1" spans="1:23">
      <c r="A5" s="730"/>
      <c r="B5" s="733"/>
      <c r="C5" s="737"/>
      <c r="D5" s="738"/>
      <c r="E5" s="739"/>
      <c r="F5" s="731"/>
      <c r="G5" s="740"/>
      <c r="H5" s="738"/>
      <c r="I5" s="739"/>
      <c r="J5" s="731"/>
      <c r="K5" s="740"/>
      <c r="L5" s="738"/>
      <c r="M5" s="739"/>
      <c r="N5" s="731"/>
      <c r="O5" s="740"/>
      <c r="P5" s="738"/>
      <c r="Q5" s="739"/>
      <c r="R5" s="731"/>
      <c r="S5" s="740"/>
      <c r="T5" s="738"/>
      <c r="U5" s="739"/>
      <c r="V5" s="731"/>
      <c r="W5" s="762"/>
    </row>
    <row r="6" ht="18.75" customHeight="1" spans="1:23">
      <c r="A6" s="730"/>
      <c r="B6" s="732"/>
      <c r="C6" s="737"/>
      <c r="D6" s="738"/>
      <c r="E6" s="739"/>
      <c r="F6" s="741"/>
      <c r="G6" s="740"/>
      <c r="H6" s="738"/>
      <c r="I6" s="739"/>
      <c r="J6" s="741"/>
      <c r="K6" s="740"/>
      <c r="L6" s="738"/>
      <c r="M6" s="739"/>
      <c r="N6" s="741"/>
      <c r="O6" s="740"/>
      <c r="P6" s="738"/>
      <c r="Q6" s="739"/>
      <c r="R6" s="741"/>
      <c r="S6" s="740"/>
      <c r="T6" s="738"/>
      <c r="U6" s="739"/>
      <c r="V6" s="741"/>
      <c r="W6" s="762"/>
    </row>
    <row r="7" s="725" customFormat="1" ht="19.5" customHeight="1" spans="1:23">
      <c r="A7" s="742"/>
      <c r="B7" s="743"/>
      <c r="C7" s="744"/>
      <c r="D7" s="745"/>
      <c r="E7" s="746"/>
      <c r="F7" s="747"/>
      <c r="G7" s="748"/>
      <c r="H7" s="745"/>
      <c r="I7" s="746"/>
      <c r="J7" s="747"/>
      <c r="K7" s="748"/>
      <c r="L7" s="745"/>
      <c r="M7" s="746"/>
      <c r="N7" s="747"/>
      <c r="O7" s="748"/>
      <c r="P7" s="745"/>
      <c r="Q7" s="746"/>
      <c r="R7" s="747"/>
      <c r="S7" s="748"/>
      <c r="T7" s="745"/>
      <c r="U7" s="746"/>
      <c r="V7" s="747"/>
      <c r="W7" s="763"/>
    </row>
    <row r="8" s="725" customFormat="1" ht="19.5" customHeight="1" spans="1:23">
      <c r="A8" s="742"/>
      <c r="B8" s="732" t="s">
        <v>300</v>
      </c>
      <c r="C8" s="744"/>
      <c r="D8" s="749" t="s">
        <v>305</v>
      </c>
      <c r="E8" s="746"/>
      <c r="F8" s="741"/>
      <c r="G8" s="748"/>
      <c r="H8" s="750" t="s">
        <v>306</v>
      </c>
      <c r="I8" s="746"/>
      <c r="J8" s="741"/>
      <c r="K8" s="748"/>
      <c r="L8" s="749" t="s">
        <v>307</v>
      </c>
      <c r="M8" s="746"/>
      <c r="N8" s="741"/>
      <c r="O8" s="748"/>
      <c r="P8" s="750" t="s">
        <v>308</v>
      </c>
      <c r="Q8" s="746"/>
      <c r="R8" s="741"/>
      <c r="S8" s="748"/>
      <c r="T8" s="749" t="s">
        <v>309</v>
      </c>
      <c r="U8" s="746"/>
      <c r="V8" s="741"/>
      <c r="W8" s="763"/>
    </row>
    <row r="9" s="725" customFormat="1" ht="19.5" customHeight="1" spans="1:23">
      <c r="A9" s="742"/>
      <c r="B9" s="743"/>
      <c r="C9" s="744"/>
      <c r="D9" s="751"/>
      <c r="E9" s="746"/>
      <c r="F9" s="747"/>
      <c r="G9" s="748"/>
      <c r="H9" s="745"/>
      <c r="I9" s="746"/>
      <c r="J9" s="747"/>
      <c r="K9" s="748"/>
      <c r="L9" s="751"/>
      <c r="M9" s="746"/>
      <c r="N9" s="747"/>
      <c r="O9" s="748"/>
      <c r="P9" s="751"/>
      <c r="Q9" s="746"/>
      <c r="R9" s="747"/>
      <c r="S9" s="748"/>
      <c r="T9" s="751"/>
      <c r="U9" s="746"/>
      <c r="V9" s="747"/>
      <c r="W9" s="763"/>
    </row>
    <row r="10" s="725" customFormat="1" ht="19.5" customHeight="1" spans="1:23">
      <c r="A10" s="742"/>
      <c r="B10" s="732" t="s">
        <v>302</v>
      </c>
      <c r="C10" s="744"/>
      <c r="D10" s="749" t="s">
        <v>310</v>
      </c>
      <c r="E10" s="746"/>
      <c r="F10" s="741"/>
      <c r="G10" s="748"/>
      <c r="H10" s="750" t="s">
        <v>311</v>
      </c>
      <c r="I10" s="746"/>
      <c r="J10" s="741"/>
      <c r="K10" s="748"/>
      <c r="L10" s="749" t="s">
        <v>312</v>
      </c>
      <c r="M10" s="746"/>
      <c r="N10" s="741"/>
      <c r="O10" s="748"/>
      <c r="P10" s="750" t="s">
        <v>313</v>
      </c>
      <c r="Q10" s="746"/>
      <c r="R10" s="741"/>
      <c r="S10" s="748"/>
      <c r="T10" s="749" t="s">
        <v>314</v>
      </c>
      <c r="U10" s="746"/>
      <c r="V10" s="741"/>
      <c r="W10" s="763"/>
    </row>
    <row r="11" s="725" customFormat="1" ht="19.5" customHeight="1" spans="1:23">
      <c r="A11" s="742"/>
      <c r="B11" s="743"/>
      <c r="C11" s="744"/>
      <c r="D11" s="751"/>
      <c r="E11" s="746"/>
      <c r="F11" s="747"/>
      <c r="G11" s="748"/>
      <c r="H11" s="751"/>
      <c r="I11" s="746"/>
      <c r="J11" s="747"/>
      <c r="K11" s="748"/>
      <c r="L11" s="751"/>
      <c r="M11" s="746"/>
      <c r="N11" s="747"/>
      <c r="O11" s="748"/>
      <c r="P11" s="751"/>
      <c r="Q11" s="746"/>
      <c r="R11" s="747"/>
      <c r="S11" s="748"/>
      <c r="T11" s="751"/>
      <c r="U11" s="746"/>
      <c r="V11" s="747"/>
      <c r="W11" s="763"/>
    </row>
    <row r="12" s="725" customFormat="1" ht="19.5" customHeight="1" spans="1:23">
      <c r="A12" s="742"/>
      <c r="B12" s="732" t="s">
        <v>303</v>
      </c>
      <c r="C12" s="744"/>
      <c r="D12" s="749" t="s">
        <v>315</v>
      </c>
      <c r="E12" s="746"/>
      <c r="F12" s="741"/>
      <c r="G12" s="748"/>
      <c r="H12" s="751"/>
      <c r="I12" s="746"/>
      <c r="J12" s="741"/>
      <c r="K12" s="748"/>
      <c r="L12" s="749" t="s">
        <v>316</v>
      </c>
      <c r="M12" s="746"/>
      <c r="N12" s="741"/>
      <c r="O12" s="748"/>
      <c r="P12" s="750" t="s">
        <v>317</v>
      </c>
      <c r="Q12" s="746"/>
      <c r="R12" s="741"/>
      <c r="S12" s="748"/>
      <c r="T12" s="749" t="s">
        <v>318</v>
      </c>
      <c r="U12" s="746"/>
      <c r="V12" s="741"/>
      <c r="W12" s="763"/>
    </row>
    <row r="13" s="725" customFormat="1" ht="19.5" customHeight="1" spans="1:23">
      <c r="A13" s="742"/>
      <c r="B13" s="743"/>
      <c r="C13" s="744"/>
      <c r="D13" s="751"/>
      <c r="E13" s="746"/>
      <c r="F13" s="747"/>
      <c r="G13" s="748"/>
      <c r="H13" s="751"/>
      <c r="I13" s="746"/>
      <c r="J13" s="747"/>
      <c r="K13" s="748"/>
      <c r="L13" s="751"/>
      <c r="M13" s="746"/>
      <c r="N13" s="747"/>
      <c r="O13" s="748"/>
      <c r="P13" s="751"/>
      <c r="Q13" s="746"/>
      <c r="R13" s="747"/>
      <c r="S13" s="748"/>
      <c r="T13" s="751"/>
      <c r="U13" s="746"/>
      <c r="V13" s="747"/>
      <c r="W13" s="763"/>
    </row>
    <row r="14" s="725" customFormat="1" ht="19.5" customHeight="1" spans="1:23">
      <c r="A14" s="742"/>
      <c r="B14" s="732" t="s">
        <v>304</v>
      </c>
      <c r="C14" s="744"/>
      <c r="D14" s="751"/>
      <c r="E14" s="746"/>
      <c r="F14" s="741"/>
      <c r="G14" s="748"/>
      <c r="H14" s="751"/>
      <c r="I14" s="746"/>
      <c r="J14" s="741"/>
      <c r="K14" s="748"/>
      <c r="L14" s="749" t="s">
        <v>319</v>
      </c>
      <c r="M14" s="746"/>
      <c r="N14" s="741"/>
      <c r="O14" s="748"/>
      <c r="P14" s="750" t="s">
        <v>320</v>
      </c>
      <c r="Q14" s="746"/>
      <c r="R14" s="741"/>
      <c r="S14" s="748"/>
      <c r="T14" s="751"/>
      <c r="U14" s="746"/>
      <c r="V14" s="741"/>
      <c r="W14" s="763"/>
    </row>
    <row r="15" s="725" customFormat="1" ht="18.75" customHeight="1" spans="1:23">
      <c r="A15" s="742"/>
      <c r="B15" s="743"/>
      <c r="C15" s="752"/>
      <c r="D15" s="753"/>
      <c r="E15" s="754"/>
      <c r="F15" s="747"/>
      <c r="G15" s="755"/>
      <c r="H15" s="753"/>
      <c r="I15" s="754"/>
      <c r="J15" s="747"/>
      <c r="K15" s="755"/>
      <c r="L15" s="753"/>
      <c r="M15" s="754"/>
      <c r="N15" s="747"/>
      <c r="O15" s="755"/>
      <c r="P15" s="753"/>
      <c r="Q15" s="754"/>
      <c r="R15" s="747"/>
      <c r="S15" s="755"/>
      <c r="T15" s="753"/>
      <c r="U15" s="754"/>
      <c r="V15" s="747"/>
      <c r="W15" s="763"/>
    </row>
    <row r="16" spans="1:23">
      <c r="A16" s="756"/>
      <c r="B16" s="757"/>
      <c r="C16" s="757"/>
      <c r="D16" s="757"/>
      <c r="E16" s="757"/>
      <c r="F16" s="757"/>
      <c r="G16" s="757"/>
      <c r="H16" s="757"/>
      <c r="I16" s="757"/>
      <c r="J16" s="757"/>
      <c r="K16" s="757"/>
      <c r="L16" s="757"/>
      <c r="M16" s="757"/>
      <c r="N16" s="757"/>
      <c r="O16" s="757"/>
      <c r="P16" s="757"/>
      <c r="Q16" s="757"/>
      <c r="R16" s="757"/>
      <c r="S16" s="757"/>
      <c r="T16" s="757"/>
      <c r="U16" s="757"/>
      <c r="V16" s="757"/>
      <c r="W16" s="764"/>
    </row>
    <row r="17" ht="9.75" customHeight="1" spans="1:23">
      <c r="A17" s="758"/>
      <c r="B17" s="759"/>
      <c r="C17" s="759"/>
      <c r="D17" s="759"/>
      <c r="E17" s="759"/>
      <c r="F17" s="759"/>
      <c r="G17" s="759"/>
      <c r="H17" s="759"/>
      <c r="I17" s="759"/>
      <c r="J17" s="759"/>
      <c r="K17" s="759"/>
      <c r="L17" s="759"/>
      <c r="M17" s="759"/>
      <c r="N17" s="759"/>
      <c r="O17" s="759"/>
      <c r="P17" s="759"/>
      <c r="Q17" s="759"/>
      <c r="R17" s="759"/>
      <c r="S17" s="759"/>
      <c r="T17" s="759"/>
      <c r="U17" s="759"/>
      <c r="V17" s="759"/>
      <c r="W17" s="765"/>
    </row>
    <row r="18" spans="2:2">
      <c r="B18" s="760" t="s">
        <v>321</v>
      </c>
    </row>
    <row r="19" spans="3:4">
      <c r="C19" s="760"/>
      <c r="D19" s="757"/>
    </row>
  </sheetData>
  <mergeCells count="1">
    <mergeCell ref="B2:V2"/>
  </mergeCells>
  <hyperlinks>
    <hyperlink ref="D8" location="填表说明!A1" display="阅读填表说明"/>
    <hyperlink ref="D10" location="索引目录!A1" display="数据输入★"/>
  </hyperlinks>
  <printOptions horizontalCentered="1"/>
  <pageMargins left="0.984027777777778" right="0.707638888888889" top="0.984027777777778" bottom="0.984027777777778" header="0.471527777777778" footer="0.354166666666667"/>
  <pageSetup paperSize="9" scale="7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8"/>
  <sheetViews>
    <sheetView showGridLines="0" topLeftCell="A10" workbookViewId="0">
      <selection activeCell="D20" sqref="D20"/>
    </sheetView>
  </sheetViews>
  <sheetFormatPr defaultColWidth="9" defaultRowHeight="12.75"/>
  <cols>
    <col min="1" max="1" width="1.5" style="687" customWidth="1"/>
    <col min="2" max="2" width="13.5" style="687" customWidth="1"/>
    <col min="3" max="3" width="15.7" style="687" customWidth="1"/>
    <col min="4" max="4" width="18.2" style="687" customWidth="1"/>
    <col min="5" max="5" width="17.2" style="687" customWidth="1"/>
    <col min="6" max="6" width="8.2" style="687" customWidth="1"/>
    <col min="7" max="7" width="4.7" style="687" customWidth="1"/>
    <col min="8" max="9" width="12.7" style="687" customWidth="1"/>
    <col min="10" max="11" width="9" style="687" customWidth="1"/>
    <col min="12" max="16384" width="9" style="687"/>
  </cols>
  <sheetData>
    <row r="1" ht="37.95" customHeight="1" spans="1:10">
      <c r="A1" s="688" t="s">
        <v>322</v>
      </c>
      <c r="B1" s="689"/>
      <c r="C1" s="689"/>
      <c r="D1" s="689"/>
      <c r="E1" s="689"/>
      <c r="F1" s="689"/>
      <c r="G1" s="689"/>
      <c r="H1" s="689"/>
      <c r="I1" s="689"/>
      <c r="J1" s="689"/>
    </row>
    <row r="2" s="686" customFormat="1" ht="12" spans="1:10">
      <c r="A2" s="690"/>
      <c r="B2" s="691" t="s">
        <v>323</v>
      </c>
      <c r="C2" s="692"/>
      <c r="D2" s="692"/>
      <c r="E2" s="692"/>
      <c r="F2" s="692"/>
      <c r="G2" s="693"/>
      <c r="H2" s="692"/>
      <c r="I2" s="692"/>
      <c r="J2" s="713"/>
    </row>
    <row r="3" s="686" customFormat="1" ht="12" spans="1:10">
      <c r="A3" s="694"/>
      <c r="B3" s="695" t="s">
        <v>324</v>
      </c>
      <c r="C3" s="695"/>
      <c r="D3" s="696"/>
      <c r="E3" s="697"/>
      <c r="F3" s="697"/>
      <c r="G3" s="698"/>
      <c r="H3" s="697"/>
      <c r="I3" s="697"/>
      <c r="J3" s="714"/>
    </row>
    <row r="4" s="686" customFormat="1" ht="12" spans="1:10">
      <c r="A4" s="699"/>
      <c r="B4" s="700" t="s">
        <v>325</v>
      </c>
      <c r="C4" s="701" t="s">
        <v>326</v>
      </c>
      <c r="D4" s="702" t="s">
        <v>327</v>
      </c>
      <c r="E4" s="703" t="s">
        <v>328</v>
      </c>
      <c r="F4" s="704"/>
      <c r="G4" s="704"/>
      <c r="H4" s="705"/>
      <c r="I4" s="705"/>
      <c r="J4" s="715"/>
    </row>
    <row r="5" s="686" customFormat="1" ht="12" spans="1:10">
      <c r="A5" s="706"/>
      <c r="B5" s="707"/>
      <c r="C5" s="707"/>
      <c r="D5" s="707"/>
      <c r="E5" s="707"/>
      <c r="F5" s="707"/>
      <c r="G5" s="707"/>
      <c r="H5" s="707"/>
      <c r="I5" s="707"/>
      <c r="J5" s="716"/>
    </row>
    <row r="6" s="686" customFormat="1" ht="12" spans="1:10">
      <c r="A6" s="706"/>
      <c r="B6" s="705"/>
      <c r="C6" s="705"/>
      <c r="D6" s="705"/>
      <c r="E6" s="701" t="s">
        <v>329</v>
      </c>
      <c r="F6" s="705"/>
      <c r="G6" s="705"/>
      <c r="H6" s="705"/>
      <c r="I6" s="705"/>
      <c r="J6" s="715"/>
    </row>
    <row r="7" s="686" customFormat="1" ht="12" spans="1:10">
      <c r="A7" s="706"/>
      <c r="B7" s="707"/>
      <c r="C7" s="703" t="s">
        <v>330</v>
      </c>
      <c r="D7" s="703" t="s">
        <v>331</v>
      </c>
      <c r="E7" s="703" t="s">
        <v>332</v>
      </c>
      <c r="F7" s="703"/>
      <c r="G7" s="703" t="s">
        <v>333</v>
      </c>
      <c r="H7" s="703"/>
      <c r="I7" s="703" t="s">
        <v>334</v>
      </c>
      <c r="J7" s="715"/>
    </row>
    <row r="8" s="686" customFormat="1" ht="12" spans="1:10">
      <c r="A8" s="706"/>
      <c r="B8" s="705"/>
      <c r="C8" s="705"/>
      <c r="D8" s="705"/>
      <c r="E8" s="703" t="s">
        <v>335</v>
      </c>
      <c r="F8" s="703"/>
      <c r="G8" s="703"/>
      <c r="H8" s="703"/>
      <c r="I8" s="703" t="s">
        <v>336</v>
      </c>
      <c r="J8" s="717"/>
    </row>
    <row r="9" s="686" customFormat="1" ht="12" spans="1:10">
      <c r="A9" s="706"/>
      <c r="B9" s="705"/>
      <c r="C9" s="705"/>
      <c r="D9" s="705"/>
      <c r="E9" s="703" t="s">
        <v>337</v>
      </c>
      <c r="F9" s="703"/>
      <c r="G9" s="707"/>
      <c r="H9" s="707"/>
      <c r="I9" s="701" t="s">
        <v>338</v>
      </c>
      <c r="J9" s="716"/>
    </row>
    <row r="10" s="686" customFormat="1" ht="12" spans="1:10">
      <c r="A10" s="706"/>
      <c r="B10" s="705"/>
      <c r="C10" s="705"/>
      <c r="D10" s="703" t="s">
        <v>339</v>
      </c>
      <c r="E10" s="703" t="s">
        <v>340</v>
      </c>
      <c r="F10" s="703"/>
      <c r="G10" s="703"/>
      <c r="H10" s="703"/>
      <c r="I10" s="701" t="s">
        <v>341</v>
      </c>
      <c r="J10" s="717"/>
    </row>
    <row r="11" s="686" customFormat="1" ht="12" spans="1:10">
      <c r="A11" s="706"/>
      <c r="B11" s="705"/>
      <c r="C11" s="705"/>
      <c r="D11" s="707"/>
      <c r="E11" s="703" t="s">
        <v>342</v>
      </c>
      <c r="F11" s="703"/>
      <c r="G11" s="703"/>
      <c r="H11" s="703"/>
      <c r="I11" s="701" t="s">
        <v>343</v>
      </c>
      <c r="J11" s="717"/>
    </row>
    <row r="12" s="686" customFormat="1" ht="12" spans="1:10">
      <c r="A12" s="706"/>
      <c r="B12" s="705"/>
      <c r="C12" s="705"/>
      <c r="D12" s="707"/>
      <c r="E12" s="703" t="s">
        <v>344</v>
      </c>
      <c r="F12" s="705"/>
      <c r="G12" s="703"/>
      <c r="H12" s="703"/>
      <c r="I12" s="701" t="s">
        <v>345</v>
      </c>
      <c r="J12" s="717"/>
    </row>
    <row r="13" s="686" customFormat="1" ht="12" spans="1:10">
      <c r="A13" s="706"/>
      <c r="B13" s="705"/>
      <c r="C13" s="707"/>
      <c r="D13" s="707"/>
      <c r="E13" s="701" t="s">
        <v>346</v>
      </c>
      <c r="F13" s="707"/>
      <c r="G13" s="707"/>
      <c r="H13" s="707"/>
      <c r="I13" s="701" t="s">
        <v>347</v>
      </c>
      <c r="J13" s="716"/>
    </row>
    <row r="14" s="686" customFormat="1" ht="12" spans="1:10">
      <c r="A14" s="706"/>
      <c r="B14" s="707"/>
      <c r="C14" s="707"/>
      <c r="D14" s="701" t="s">
        <v>348</v>
      </c>
      <c r="E14" s="707"/>
      <c r="F14" s="707"/>
      <c r="G14" s="703"/>
      <c r="H14" s="703"/>
      <c r="I14" s="701" t="s">
        <v>349</v>
      </c>
      <c r="J14" s="715"/>
    </row>
    <row r="15" s="686" customFormat="1" ht="12" spans="1:10">
      <c r="A15" s="706"/>
      <c r="B15" s="705"/>
      <c r="C15" s="705"/>
      <c r="D15" s="701" t="s">
        <v>350</v>
      </c>
      <c r="E15" s="707"/>
      <c r="F15" s="705"/>
      <c r="G15" s="703"/>
      <c r="H15" s="703"/>
      <c r="I15" s="701" t="s">
        <v>351</v>
      </c>
      <c r="J15" s="715"/>
    </row>
    <row r="16" s="686" customFormat="1" ht="12" spans="1:10">
      <c r="A16" s="706"/>
      <c r="B16" s="705"/>
      <c r="C16" s="705"/>
      <c r="D16" s="701" t="s">
        <v>352</v>
      </c>
      <c r="E16" s="707"/>
      <c r="F16" s="705"/>
      <c r="G16" s="703"/>
      <c r="H16" s="707"/>
      <c r="I16" s="701" t="s">
        <v>353</v>
      </c>
      <c r="J16" s="715"/>
    </row>
    <row r="17" s="686" customFormat="1" ht="12" spans="1:10">
      <c r="A17" s="706"/>
      <c r="B17" s="705"/>
      <c r="C17" s="707"/>
      <c r="D17" s="701" t="s">
        <v>354</v>
      </c>
      <c r="E17" s="707"/>
      <c r="F17" s="705"/>
      <c r="G17" s="703"/>
      <c r="H17" s="703"/>
      <c r="I17" s="701" t="s">
        <v>355</v>
      </c>
      <c r="J17" s="715"/>
    </row>
    <row r="18" s="686" customFormat="1" ht="12" spans="1:10">
      <c r="A18" s="706"/>
      <c r="B18" s="705"/>
      <c r="C18" s="705"/>
      <c r="D18" s="701" t="s">
        <v>356</v>
      </c>
      <c r="E18" s="707"/>
      <c r="F18" s="705"/>
      <c r="G18" s="703"/>
      <c r="H18" s="703"/>
      <c r="I18" s="701" t="s">
        <v>357</v>
      </c>
      <c r="J18" s="718"/>
    </row>
    <row r="19" s="686" customFormat="1" ht="12" spans="1:10">
      <c r="A19" s="706"/>
      <c r="B19" s="705"/>
      <c r="C19" s="705"/>
      <c r="D19" s="701" t="s">
        <v>358</v>
      </c>
      <c r="E19" s="707"/>
      <c r="F19" s="705"/>
      <c r="G19" s="703"/>
      <c r="H19" s="707"/>
      <c r="I19" s="701" t="s">
        <v>359</v>
      </c>
      <c r="J19" s="716"/>
    </row>
    <row r="20" s="686" customFormat="1" ht="12" spans="1:10">
      <c r="A20" s="706"/>
      <c r="B20" s="705"/>
      <c r="C20" s="705"/>
      <c r="D20" s="701" t="s">
        <v>360</v>
      </c>
      <c r="E20" s="703" t="s">
        <v>361</v>
      </c>
      <c r="F20" s="705"/>
      <c r="G20" s="703"/>
      <c r="H20" s="703"/>
      <c r="I20" s="707"/>
      <c r="J20" s="715"/>
    </row>
    <row r="21" s="686" customFormat="1" ht="12" spans="1:10">
      <c r="A21" s="706"/>
      <c r="B21" s="705"/>
      <c r="C21" s="705"/>
      <c r="D21" s="703"/>
      <c r="E21" s="703" t="s">
        <v>362</v>
      </c>
      <c r="F21" s="703"/>
      <c r="G21" s="703"/>
      <c r="H21" s="703"/>
      <c r="I21" s="703"/>
      <c r="J21" s="715"/>
    </row>
    <row r="22" s="686" customFormat="1" ht="12" spans="1:10">
      <c r="A22" s="706"/>
      <c r="B22" s="705"/>
      <c r="C22" s="705"/>
      <c r="D22" s="703"/>
      <c r="E22" s="703" t="s">
        <v>363</v>
      </c>
      <c r="F22" s="703"/>
      <c r="G22" s="703" t="s">
        <v>364</v>
      </c>
      <c r="H22" s="703"/>
      <c r="I22" s="703" t="s">
        <v>365</v>
      </c>
      <c r="J22" s="715"/>
    </row>
    <row r="23" s="686" customFormat="1" ht="12" spans="1:10">
      <c r="A23" s="706"/>
      <c r="B23" s="705"/>
      <c r="C23" s="705"/>
      <c r="D23" s="707"/>
      <c r="E23" s="703" t="s">
        <v>366</v>
      </c>
      <c r="F23" s="703"/>
      <c r="G23" s="703"/>
      <c r="H23" s="703"/>
      <c r="I23" s="703" t="s">
        <v>367</v>
      </c>
      <c r="J23" s="715"/>
    </row>
    <row r="24" s="686" customFormat="1" ht="12" spans="1:10">
      <c r="A24" s="706"/>
      <c r="B24" s="705"/>
      <c r="C24" s="705"/>
      <c r="D24" s="707"/>
      <c r="E24" s="703" t="s">
        <v>368</v>
      </c>
      <c r="F24" s="703"/>
      <c r="G24" s="703"/>
      <c r="H24" s="703"/>
      <c r="I24" s="701" t="s">
        <v>369</v>
      </c>
      <c r="J24" s="716"/>
    </row>
    <row r="25" s="686" customFormat="1" ht="12" spans="1:10">
      <c r="A25" s="706"/>
      <c r="B25" s="707"/>
      <c r="C25" s="705"/>
      <c r="D25" s="707"/>
      <c r="E25" s="703" t="s">
        <v>370</v>
      </c>
      <c r="F25" s="703"/>
      <c r="G25" s="703"/>
      <c r="H25" s="703"/>
      <c r="I25" s="701" t="s">
        <v>371</v>
      </c>
      <c r="J25" s="715"/>
    </row>
    <row r="26" s="686" customFormat="1" ht="12" spans="1:10">
      <c r="A26" s="706"/>
      <c r="B26" s="707"/>
      <c r="C26" s="707"/>
      <c r="D26" s="701" t="s">
        <v>372</v>
      </c>
      <c r="E26" s="703" t="s">
        <v>373</v>
      </c>
      <c r="F26" s="703"/>
      <c r="G26" s="703"/>
      <c r="H26" s="703"/>
      <c r="I26" s="703" t="s">
        <v>374</v>
      </c>
      <c r="J26" s="715"/>
    </row>
    <row r="27" s="686" customFormat="1" ht="12" spans="1:10">
      <c r="A27" s="706"/>
      <c r="B27" s="707"/>
      <c r="C27" s="707"/>
      <c r="D27" s="701" t="s">
        <v>375</v>
      </c>
      <c r="E27" s="703" t="s">
        <v>376</v>
      </c>
      <c r="F27" s="707"/>
      <c r="G27" s="703"/>
      <c r="H27" s="703"/>
      <c r="I27" s="701" t="s">
        <v>377</v>
      </c>
      <c r="J27" s="716"/>
    </row>
    <row r="28" s="686" customFormat="1" ht="12" spans="1:10">
      <c r="A28" s="706"/>
      <c r="B28" s="707"/>
      <c r="C28" s="707"/>
      <c r="D28" s="701" t="s">
        <v>378</v>
      </c>
      <c r="E28" s="708" t="s">
        <v>379</v>
      </c>
      <c r="F28" s="707"/>
      <c r="G28" s="703"/>
      <c r="H28" s="703"/>
      <c r="I28" s="701" t="s">
        <v>380</v>
      </c>
      <c r="J28" s="715"/>
    </row>
    <row r="29" s="686" customFormat="1" ht="12" spans="1:10">
      <c r="A29" s="706"/>
      <c r="B29" s="707"/>
      <c r="C29" s="707"/>
      <c r="D29" s="701" t="s">
        <v>381</v>
      </c>
      <c r="E29" s="708" t="s">
        <v>382</v>
      </c>
      <c r="F29" s="707"/>
      <c r="G29" s="705"/>
      <c r="H29" s="705"/>
      <c r="I29" s="701" t="s">
        <v>383</v>
      </c>
      <c r="J29" s="715"/>
    </row>
    <row r="30" s="686" customFormat="1" ht="12" spans="1:10">
      <c r="A30" s="706"/>
      <c r="B30" s="707"/>
      <c r="C30" s="707"/>
      <c r="D30" s="703"/>
      <c r="E30" s="708" t="s">
        <v>384</v>
      </c>
      <c r="F30" s="707"/>
      <c r="G30" s="707"/>
      <c r="H30" s="707"/>
      <c r="I30" s="707"/>
      <c r="J30" s="715"/>
    </row>
    <row r="31" s="686" customFormat="1" ht="12" spans="1:10">
      <c r="A31" s="706"/>
      <c r="B31" s="705"/>
      <c r="C31" s="707"/>
      <c r="D31" s="703"/>
      <c r="E31" s="709" t="s">
        <v>385</v>
      </c>
      <c r="F31" s="707"/>
      <c r="G31" s="705"/>
      <c r="H31" s="705"/>
      <c r="I31" s="705"/>
      <c r="J31" s="715"/>
    </row>
    <row r="32" s="686" customFormat="1" ht="12" spans="1:10">
      <c r="A32" s="706"/>
      <c r="B32" s="707"/>
      <c r="C32" s="710"/>
      <c r="D32" s="703"/>
      <c r="E32" s="703"/>
      <c r="F32" s="703"/>
      <c r="G32" s="705"/>
      <c r="H32" s="705"/>
      <c r="I32" s="705"/>
      <c r="J32" s="715"/>
    </row>
    <row r="33" s="686" customFormat="1" ht="12" spans="1:10">
      <c r="A33" s="706"/>
      <c r="B33" s="705"/>
      <c r="C33" s="707"/>
      <c r="D33" s="703"/>
      <c r="E33" s="703"/>
      <c r="F33" s="703"/>
      <c r="G33" s="705"/>
      <c r="H33" s="705"/>
      <c r="I33" s="705"/>
      <c r="J33" s="715"/>
    </row>
    <row r="34" s="686" customFormat="1" ht="14.25" customHeight="1" spans="1:10">
      <c r="A34" s="706"/>
      <c r="B34" s="705"/>
      <c r="C34" s="705"/>
      <c r="D34" s="701" t="s">
        <v>386</v>
      </c>
      <c r="E34" s="703"/>
      <c r="F34" s="703"/>
      <c r="G34" s="705"/>
      <c r="H34" s="705"/>
      <c r="I34" s="705"/>
      <c r="J34" s="715"/>
    </row>
    <row r="35" s="686" customFormat="1" ht="14.25" customHeight="1" spans="1:10">
      <c r="A35" s="706"/>
      <c r="B35" s="705"/>
      <c r="C35" s="707"/>
      <c r="D35" s="701" t="s">
        <v>387</v>
      </c>
      <c r="E35" s="707"/>
      <c r="F35" s="707"/>
      <c r="G35" s="705"/>
      <c r="H35" s="705"/>
      <c r="I35" s="705"/>
      <c r="J35" s="715"/>
    </row>
    <row r="36" s="686" customFormat="1" ht="14.25" customHeight="1" spans="1:10">
      <c r="A36" s="706"/>
      <c r="B36" s="705"/>
      <c r="C36" s="705"/>
      <c r="D36" s="703" t="s">
        <v>388</v>
      </c>
      <c r="E36" s="703"/>
      <c r="F36" s="703"/>
      <c r="G36" s="705"/>
      <c r="H36" s="705"/>
      <c r="I36" s="705"/>
      <c r="J36" s="715"/>
    </row>
    <row r="37" s="686" customFormat="1" ht="14.25" customHeight="1" spans="1:10">
      <c r="A37" s="706"/>
      <c r="B37" s="705"/>
      <c r="C37" s="705"/>
      <c r="D37" s="701" t="s">
        <v>389</v>
      </c>
      <c r="E37" s="703"/>
      <c r="F37" s="703"/>
      <c r="G37" s="705"/>
      <c r="H37" s="705"/>
      <c r="I37" s="705"/>
      <c r="J37" s="715"/>
    </row>
    <row r="38" s="686" customFormat="1" ht="14.25" customHeight="1" spans="1:10">
      <c r="A38" s="706"/>
      <c r="B38" s="707"/>
      <c r="C38" s="707"/>
      <c r="D38" s="701" t="s">
        <v>390</v>
      </c>
      <c r="E38" s="707"/>
      <c r="F38" s="707"/>
      <c r="G38" s="705"/>
      <c r="H38" s="705"/>
      <c r="I38" s="705"/>
      <c r="J38" s="715"/>
    </row>
    <row r="39" s="686" customFormat="1" ht="14.25" customHeight="1" spans="1:10">
      <c r="A39" s="706"/>
      <c r="B39" s="707"/>
      <c r="C39" s="707"/>
      <c r="D39" s="701" t="s">
        <v>391</v>
      </c>
      <c r="E39" s="707"/>
      <c r="F39" s="707"/>
      <c r="G39" s="705"/>
      <c r="H39" s="705"/>
      <c r="I39" s="705"/>
      <c r="J39" s="715"/>
    </row>
    <row r="40" s="686" customFormat="1" ht="14.25" customHeight="1" spans="1:10">
      <c r="A40" s="706"/>
      <c r="B40" s="705"/>
      <c r="C40" s="705"/>
      <c r="D40" s="701" t="s">
        <v>392</v>
      </c>
      <c r="E40" s="870" t="s">
        <v>393</v>
      </c>
      <c r="F40" s="701"/>
      <c r="G40" s="705"/>
      <c r="H40" s="705"/>
      <c r="I40" s="705"/>
      <c r="J40" s="715"/>
    </row>
    <row r="41" s="686" customFormat="1" ht="14.25" customHeight="1" spans="1:10">
      <c r="A41" s="706"/>
      <c r="B41" s="705"/>
      <c r="C41" s="705"/>
      <c r="D41" s="703"/>
      <c r="E41" s="870" t="s">
        <v>394</v>
      </c>
      <c r="F41" s="701"/>
      <c r="G41" s="705"/>
      <c r="H41" s="705"/>
      <c r="I41" s="705"/>
      <c r="J41" s="715"/>
    </row>
    <row r="42" s="686" customFormat="1" ht="12" spans="1:10">
      <c r="A42" s="706"/>
      <c r="B42" s="705"/>
      <c r="C42" s="705"/>
      <c r="D42" s="703"/>
      <c r="E42" s="870" t="s">
        <v>395</v>
      </c>
      <c r="F42" s="701"/>
      <c r="G42" s="705"/>
      <c r="H42" s="705"/>
      <c r="I42" s="705"/>
      <c r="J42" s="715"/>
    </row>
    <row r="43" s="686" customFormat="1" ht="12" spans="1:10">
      <c r="A43" s="706"/>
      <c r="B43" s="705"/>
      <c r="C43" s="705"/>
      <c r="D43" s="703"/>
      <c r="E43" s="870" t="s">
        <v>396</v>
      </c>
      <c r="F43" s="701"/>
      <c r="G43" s="705"/>
      <c r="H43" s="705"/>
      <c r="I43" s="705"/>
      <c r="J43" s="715"/>
    </row>
    <row r="44" s="686" customFormat="1" ht="12" spans="1:10">
      <c r="A44" s="706"/>
      <c r="B44" s="705"/>
      <c r="C44" s="705"/>
      <c r="D44" s="703"/>
      <c r="E44" s="703"/>
      <c r="F44" s="703"/>
      <c r="G44" s="705"/>
      <c r="H44" s="705"/>
      <c r="I44" s="705"/>
      <c r="J44" s="715"/>
    </row>
    <row r="45" s="686" customFormat="1" ht="12" spans="1:10">
      <c r="A45" s="706"/>
      <c r="B45" s="705"/>
      <c r="C45" s="701"/>
      <c r="D45" s="701" t="s">
        <v>397</v>
      </c>
      <c r="E45" s="701" t="s">
        <v>398</v>
      </c>
      <c r="F45" s="705"/>
      <c r="G45" s="705"/>
      <c r="H45" s="705"/>
      <c r="I45" s="705"/>
      <c r="J45" s="715"/>
    </row>
    <row r="46" s="686" customFormat="1" ht="12" spans="1:10">
      <c r="A46" s="706"/>
      <c r="B46" s="705"/>
      <c r="C46" s="707"/>
      <c r="D46" s="703"/>
      <c r="E46" s="701" t="s">
        <v>399</v>
      </c>
      <c r="F46" s="705"/>
      <c r="G46" s="705"/>
      <c r="H46" s="705"/>
      <c r="I46" s="705"/>
      <c r="J46" s="715"/>
    </row>
    <row r="47" s="686" customFormat="1" ht="12" spans="1:10">
      <c r="A47" s="706"/>
      <c r="B47" s="705"/>
      <c r="C47" s="707"/>
      <c r="D47" s="703"/>
      <c r="E47" s="701" t="s">
        <v>400</v>
      </c>
      <c r="F47" s="705"/>
      <c r="G47" s="705"/>
      <c r="H47" s="705"/>
      <c r="I47" s="705"/>
      <c r="J47" s="715"/>
    </row>
    <row r="48" s="686" customFormat="1" ht="12" spans="1:10">
      <c r="A48" s="706"/>
      <c r="B48" s="705"/>
      <c r="C48" s="707"/>
      <c r="D48" s="703"/>
      <c r="E48" s="701" t="s">
        <v>401</v>
      </c>
      <c r="F48" s="705"/>
      <c r="G48" s="705"/>
      <c r="H48" s="705"/>
      <c r="I48" s="705"/>
      <c r="J48" s="715"/>
    </row>
    <row r="49" s="686" customFormat="1" ht="12" spans="1:10">
      <c r="A49" s="706"/>
      <c r="B49" s="705"/>
      <c r="C49" s="707"/>
      <c r="D49" s="703"/>
      <c r="E49" s="701" t="s">
        <v>402</v>
      </c>
      <c r="F49" s="705"/>
      <c r="G49" s="705"/>
      <c r="H49" s="705"/>
      <c r="I49" s="705"/>
      <c r="J49" s="715"/>
    </row>
    <row r="50" s="686" customFormat="1" ht="12" spans="1:10">
      <c r="A50" s="706"/>
      <c r="B50" s="705"/>
      <c r="C50" s="707"/>
      <c r="D50" s="703"/>
      <c r="E50" s="701" t="s">
        <v>403</v>
      </c>
      <c r="F50" s="705"/>
      <c r="G50" s="705"/>
      <c r="H50" s="705"/>
      <c r="I50" s="705"/>
      <c r="J50" s="715"/>
    </row>
    <row r="51" s="686" customFormat="1" ht="12" spans="1:10">
      <c r="A51" s="706"/>
      <c r="B51" s="705"/>
      <c r="C51" s="707"/>
      <c r="D51" s="703"/>
      <c r="E51" s="701" t="s">
        <v>404</v>
      </c>
      <c r="F51" s="705"/>
      <c r="G51" s="705"/>
      <c r="H51" s="705"/>
      <c r="I51" s="705"/>
      <c r="J51" s="715"/>
    </row>
    <row r="52" s="686" customFormat="1" ht="12" spans="1:10">
      <c r="A52" s="706"/>
      <c r="B52" s="705"/>
      <c r="C52" s="707"/>
      <c r="D52" s="703"/>
      <c r="E52" s="701" t="s">
        <v>405</v>
      </c>
      <c r="F52" s="705"/>
      <c r="G52" s="705"/>
      <c r="H52" s="705"/>
      <c r="I52" s="705"/>
      <c r="J52" s="716"/>
    </row>
    <row r="53" s="686" customFormat="1" ht="12" spans="1:10">
      <c r="A53" s="712"/>
      <c r="B53" s="705"/>
      <c r="C53" s="707"/>
      <c r="D53" s="703"/>
      <c r="E53" s="701" t="s">
        <v>406</v>
      </c>
      <c r="F53" s="705"/>
      <c r="G53" s="705"/>
      <c r="H53" s="707"/>
      <c r="I53" s="707"/>
      <c r="J53" s="716"/>
    </row>
    <row r="54" s="686" customFormat="1" ht="12" spans="1:10">
      <c r="A54" s="712"/>
      <c r="B54" s="705"/>
      <c r="C54" s="705"/>
      <c r="D54" s="701" t="s">
        <v>407</v>
      </c>
      <c r="E54" s="701" t="s">
        <v>408</v>
      </c>
      <c r="F54" s="707"/>
      <c r="G54" s="705"/>
      <c r="H54" s="707"/>
      <c r="I54" s="707"/>
      <c r="J54" s="716"/>
    </row>
    <row r="55" s="686" customFormat="1" ht="12" spans="1:10">
      <c r="A55" s="712"/>
      <c r="B55" s="705"/>
      <c r="C55" s="705"/>
      <c r="D55" s="703"/>
      <c r="E55" s="701" t="s">
        <v>409</v>
      </c>
      <c r="F55" s="707"/>
      <c r="G55" s="705"/>
      <c r="H55" s="707"/>
      <c r="I55" s="707"/>
      <c r="J55" s="716"/>
    </row>
    <row r="56" s="686" customFormat="1" ht="12" spans="1:10">
      <c r="A56" s="712"/>
      <c r="B56" s="705"/>
      <c r="C56" s="707"/>
      <c r="D56" s="707"/>
      <c r="E56" s="701" t="s">
        <v>410</v>
      </c>
      <c r="F56" s="707"/>
      <c r="G56" s="705"/>
      <c r="H56" s="707"/>
      <c r="I56" s="707"/>
      <c r="J56" s="715"/>
    </row>
    <row r="57" s="686" customFormat="1" ht="12" spans="1:10">
      <c r="A57" s="706"/>
      <c r="B57" s="705"/>
      <c r="C57" s="703"/>
      <c r="D57" s="701" t="s">
        <v>411</v>
      </c>
      <c r="E57" s="703"/>
      <c r="F57" s="707"/>
      <c r="G57" s="705"/>
      <c r="H57" s="705"/>
      <c r="I57" s="705"/>
      <c r="J57" s="715"/>
    </row>
    <row r="58" s="686" customFormat="1" ht="12" spans="1:10">
      <c r="A58" s="706"/>
      <c r="B58" s="705"/>
      <c r="C58" s="703"/>
      <c r="D58" s="703" t="s">
        <v>412</v>
      </c>
      <c r="E58" s="703"/>
      <c r="F58" s="705"/>
      <c r="G58" s="705"/>
      <c r="H58" s="705"/>
      <c r="I58" s="705"/>
      <c r="J58" s="716"/>
    </row>
    <row r="59" s="686" customFormat="1" ht="12" spans="1:10">
      <c r="A59" s="706"/>
      <c r="B59" s="705"/>
      <c r="C59" s="703"/>
      <c r="D59" s="703" t="s">
        <v>413</v>
      </c>
      <c r="E59" s="703"/>
      <c r="F59" s="705"/>
      <c r="G59" s="705"/>
      <c r="H59" s="705"/>
      <c r="I59" s="705"/>
      <c r="J59" s="716"/>
    </row>
    <row r="60" s="686" customFormat="1" ht="12" spans="1:10">
      <c r="A60" s="712"/>
      <c r="B60" s="705"/>
      <c r="C60" s="703"/>
      <c r="D60" s="701" t="s">
        <v>414</v>
      </c>
      <c r="E60" s="703"/>
      <c r="F60" s="705"/>
      <c r="G60" s="705"/>
      <c r="H60" s="707"/>
      <c r="I60" s="707"/>
      <c r="J60" s="716"/>
    </row>
    <row r="61" s="686" customFormat="1" ht="12" spans="1:10">
      <c r="A61" s="712"/>
      <c r="B61" s="705"/>
      <c r="C61" s="703"/>
      <c r="D61" s="701" t="s">
        <v>415</v>
      </c>
      <c r="E61" s="701" t="s">
        <v>416</v>
      </c>
      <c r="F61" s="705"/>
      <c r="G61" s="705"/>
      <c r="H61" s="707"/>
      <c r="I61" s="707"/>
      <c r="J61" s="716"/>
    </row>
    <row r="62" s="686" customFormat="1" ht="12" spans="1:10">
      <c r="A62" s="712"/>
      <c r="B62" s="705"/>
      <c r="C62" s="703"/>
      <c r="D62" s="707"/>
      <c r="E62" s="870" t="s">
        <v>417</v>
      </c>
      <c r="F62" s="707"/>
      <c r="G62" s="705"/>
      <c r="H62" s="707"/>
      <c r="I62" s="707"/>
      <c r="J62" s="716"/>
    </row>
    <row r="63" s="686" customFormat="1" ht="12" spans="1:10">
      <c r="A63" s="712"/>
      <c r="B63" s="707"/>
      <c r="C63" s="703"/>
      <c r="D63" s="703"/>
      <c r="E63" s="701" t="s">
        <v>418</v>
      </c>
      <c r="F63" s="707"/>
      <c r="G63" s="705"/>
      <c r="H63" s="707"/>
      <c r="I63" s="707"/>
      <c r="J63" s="716"/>
    </row>
    <row r="64" s="686" customFormat="1" ht="12" spans="1:10">
      <c r="A64" s="712"/>
      <c r="B64" s="707"/>
      <c r="C64" s="701" t="s">
        <v>419</v>
      </c>
      <c r="D64" s="701" t="s">
        <v>420</v>
      </c>
      <c r="E64" s="703"/>
      <c r="F64" s="707"/>
      <c r="G64" s="707"/>
      <c r="H64" s="707"/>
      <c r="I64" s="707"/>
      <c r="J64" s="716"/>
    </row>
    <row r="65" s="686" customFormat="1" ht="12" spans="1:10">
      <c r="A65" s="712"/>
      <c r="B65" s="707"/>
      <c r="C65" s="703"/>
      <c r="D65" s="701" t="s">
        <v>421</v>
      </c>
      <c r="E65" s="703"/>
      <c r="F65" s="705"/>
      <c r="G65" s="707"/>
      <c r="H65" s="707"/>
      <c r="I65" s="707"/>
      <c r="J65" s="716"/>
    </row>
    <row r="66" s="686" customFormat="1" ht="12" spans="1:10">
      <c r="A66" s="712"/>
      <c r="B66" s="707"/>
      <c r="C66" s="707"/>
      <c r="D66" s="701" t="s">
        <v>422</v>
      </c>
      <c r="E66" s="703"/>
      <c r="F66" s="707"/>
      <c r="G66" s="707"/>
      <c r="H66" s="707"/>
      <c r="I66" s="707"/>
      <c r="J66" s="716"/>
    </row>
    <row r="67" s="686" customFormat="1" ht="12" spans="1:10">
      <c r="A67" s="712"/>
      <c r="B67" s="707"/>
      <c r="C67" s="703"/>
      <c r="D67" s="701" t="s">
        <v>423</v>
      </c>
      <c r="E67" s="707"/>
      <c r="F67" s="707"/>
      <c r="G67" s="707"/>
      <c r="H67" s="707"/>
      <c r="I67" s="707"/>
      <c r="J67" s="716"/>
    </row>
    <row r="68" s="686" customFormat="1" ht="12" spans="1:10">
      <c r="A68" s="719"/>
      <c r="B68" s="720"/>
      <c r="C68" s="721"/>
      <c r="D68" s="722" t="s">
        <v>424</v>
      </c>
      <c r="E68" s="721"/>
      <c r="F68" s="720"/>
      <c r="G68" s="720"/>
      <c r="H68" s="720"/>
      <c r="I68" s="720"/>
      <c r="J68" s="723"/>
    </row>
  </sheetData>
  <mergeCells count="2">
    <mergeCell ref="A1:J1"/>
    <mergeCell ref="B3:C3"/>
  </mergeCells>
  <hyperlinks>
    <hyperlink ref="B2" location="基本信息输入表!A1" display="基本信息输入表"/>
    <hyperlink ref="B3" location="填表说明!B2" display="填表说明（填表前请先阅读）"/>
    <hyperlink ref="B4" location="企业基本情况表!A1" display=" "/>
    <hyperlink ref="C4" location="资产负债表!A1" display="资产负债表"/>
    <hyperlink ref="D4" location="'1-汇总表'!A1" display="汇总表"/>
    <hyperlink ref="E4" location="'2-分类汇总'!A1" display="分类汇总表"/>
    <hyperlink ref="C7" location="'3-流动汇总'!A1" display="流动资产"/>
    <hyperlink ref="D7" location="'表3-1货币汇总表'!A1" display="货币资金"/>
    <hyperlink ref="E7" location="'3-1-1现金'!A1" display="现金"/>
    <hyperlink ref="G7" location="'5-流动负债汇总'!A1" display="流动负债"/>
    <hyperlink ref="I7" location="'5-1短期借款'!A1" display="短期借款"/>
    <hyperlink ref="E8" location="'3-1-2银行存款'!A1" display="银行存款"/>
    <hyperlink ref="I8" location="'5-2交易性金融负债'!A1" display="交易性金融负债"/>
    <hyperlink ref="E9" location="'3-1-3其他货币资金'!A1" display="其他货币资金"/>
    <hyperlink ref="I10" location="'5-4应付票据'!A1" display="应付票据"/>
    <hyperlink ref="D10" location="'3-2交易性金融资产汇总'!A1" display="交易性金融资产"/>
    <hyperlink ref="E10" location="'3-2-1交易性-股票'!A1" display="股票投资"/>
    <hyperlink ref="I11" location="'5-5应付账款'!A1" display="应付账款"/>
    <hyperlink ref="E11" location="'3-2-2交易性-债券'!A1" display="债券投资"/>
    <hyperlink ref="I12" location="'5-6预收款项'!A1" display="预收款项"/>
    <hyperlink ref="E12" location="'3-2-3交易性-基金'!A1" display="基金投资"/>
    <hyperlink ref="I14" location="'5-8应付职工薪酬'!A1" display="应付职工薪酬"/>
    <hyperlink ref="D15" location="'3-4应收票据'!A1" display="应收票据"/>
    <hyperlink ref="I15" location="'5-9应交税费'!A1" display="应交税费"/>
    <hyperlink ref="D16" location="'3-5应收账款'!A1" display="应收账款"/>
    <hyperlink ref="D18" location="'3-7预付款项'!A1" display="预付款项"/>
    <hyperlink ref="I17" location="'5-11持有待售负债'!A1" display="持有待售负债"/>
    <hyperlink ref="D17" location="'3-6应收账款融资'!A1" display="应收账款融资"/>
    <hyperlink ref="I16" location="'5-10其他应付款'!A1" display="其他应付款"/>
    <hyperlink ref="I18" location="'5-11一年到期非流动负债'!A1" display="一年内到期的非流动负债"/>
    <hyperlink ref="D19" location="'3-8其他应收款'!A1" display="其他应收款"/>
    <hyperlink ref="I19" location="'5-13其他流动负债'!A1" display="其他流动负债"/>
    <hyperlink ref="E20" location="'3-9-1材料采购（在途物资）'!A1" display="材料采购（在途物资）"/>
    <hyperlink ref="E21" location="'3-9-2原材料'!A1" display="原材料"/>
    <hyperlink ref="E22" location="'3-9-3在库周转材料'!A1" display="在库周转材料"/>
    <hyperlink ref="G22" location="'6-非流动负债汇总 '!A1" display="非流动负债"/>
    <hyperlink ref="I22" location="'6-1长期借款'!A1" display="长期借款"/>
    <hyperlink ref="E23" location="'3-9-4委托加工物资'!A1" display="委托加工物资"/>
    <hyperlink ref="I23" location="'6-2应付债券'!A1" display="应付债券"/>
    <hyperlink ref="E24" location="'3-9-5产成品（库存商品）'!A1" display="产成品（库存商品）"/>
    <hyperlink ref="I25" location="'6-4长期应付款'!A1" display="长期应付款"/>
    <hyperlink ref="E25" location="'3-9-6在产品（自制半成品）'!A1" display="在产品（自制半成品）"/>
    <hyperlink ref="E26" location="'3-9-7发出商品'!A1" display="发出商品"/>
    <hyperlink ref="I26" location="'6-5预计负债'!A1" display="预计负债"/>
    <hyperlink ref="E27" location="'3-9-8在用周转材料'!A1" display="在用周转材料"/>
    <hyperlink ref="I28" location="'6-7递延所得税负债'!A1" display="递延所得税负债"/>
    <hyperlink ref="D28" location="'3-12一年到期非流动资产'!A1" display="一年到期非流动资产"/>
    <hyperlink ref="E28" location="'3-9-9开发产品'!A1" display="开发产品"/>
    <hyperlink ref="I29" location="'6-8其他非流动负债'!A1" display="其他非流动负债"/>
    <hyperlink ref="D29" location="'3-13其他流动资产'!A1" display="其他流动资产"/>
    <hyperlink ref="E29" location="'3-9-10开发成本'!A1" display="开发成本"/>
    <hyperlink ref="E30" location="'3-9-11消耗性生物资产'!A1" display="消耗性生物资产"/>
    <hyperlink ref="E31" location="'3-9-12工程施工'!A1" display="工程施工"/>
    <hyperlink ref="D34" location="'4-1债权投资'!A1" display="债权投资"/>
    <hyperlink ref="D36" location="'4-3长期应收'!A1" display="长期应收"/>
    <hyperlink ref="D37" location="'4-4长期股权投资'!A1" display="长期股权投资"/>
    <hyperlink ref="D40" location="'4-7投资性房地产汇总'!A1" display="投资性房地产"/>
    <hyperlink ref="E40" location="'4-5-1投资性房地产（成本计量）'!A1" display="投资性房地产（成本计量）"/>
    <hyperlink ref="E41" location="'4-5-2投资性房地产（公允计量）'!A1" display="投资性房地产（公允计量）"/>
    <hyperlink ref="E42" location="'4-5-3投资性地产（成本计量）'!A1" display="投资性地产（成本计量）"/>
    <hyperlink ref="E43" location="'4-5-4投资性地产(公允计量）'!A1" display="投资性地产(公允计量）"/>
    <hyperlink ref="D45" location="'4-8固定资产汇总'!A1" display="固定资产"/>
    <hyperlink ref="E45" location="'4-8-1房屋建筑物'!A1" display="房屋建筑物"/>
    <hyperlink ref="E46" location="'4-8-2构筑物'!A1" display="构筑物及其他辅助设施"/>
    <hyperlink ref="E47" location="'4-8-3管道沟槽'!A1" display="管道及沟槽"/>
    <hyperlink ref="E48" location="'4-8-4井巷工程'!A1" display="井巷工程"/>
    <hyperlink ref="E49" location="'4-8-5机器设备'!A1" display="机器设备"/>
    <hyperlink ref="E50" location="'4-8-6车辆'!A1" display="车辆"/>
    <hyperlink ref="E51" location="'4-8-7电子设备'!A1" display="电子设备"/>
    <hyperlink ref="E52" location="'4-8-8土地'!A1" display="土地"/>
    <hyperlink ref="E53" location="'4-8-9船舶'!A1" display="船舶"/>
    <hyperlink ref="D54" location="'4-9在建工程汇总'!A1" display="在建工程"/>
    <hyperlink ref="E54" location="'4-9-1在建（土建）'!A1" display="在建工程-土建工程"/>
    <hyperlink ref="E55" location="'4-9-2在建（设备）'!A1" display="在建工程-设备安装工程"/>
    <hyperlink ref="D57" location="'4-9-4工程物资'!A1" display="工程物资"/>
    <hyperlink ref="D58" location="'4-10生产性生物资产'!A1" display="生产性生物资产"/>
    <hyperlink ref="D59" location="'4-11油气资产'!A1" display="油气资产"/>
    <hyperlink ref="D61" location="'4-13无形资产汇总'!A1" display="无形资产"/>
    <hyperlink ref="E61" location="'4-13-1无形-土地'!A1" display="无形－土地"/>
    <hyperlink ref="E62" location="'4-13-2无形-矿业权'!A1" display="无形-矿业权"/>
    <hyperlink ref="E63" location="'4-13-3无形-其他'!A1" display="无形－其他"/>
    <hyperlink ref="D64" location="'4-14开发支出'!A1" display="开发支出"/>
    <hyperlink ref="D65" location="'4-15商誉'!A1" display="商誉"/>
    <hyperlink ref="D66" location="'4-16长期待摊费用'!A1" display="长期待摊费用"/>
    <hyperlink ref="D67" location="'4-17递延所得税资产'!A1" display="递延所得税资产"/>
    <hyperlink ref="D68" location="'4-18其他非流动资产'!A1" display="其他非流动资产"/>
    <hyperlink ref="E6" location="'表3-1货币汇总表'!A1" display="货币汇总表"/>
    <hyperlink ref="E13" location="'3-2-4交易性-其他'!A1" display="其他投资"/>
    <hyperlink ref="D14" location="'3-3衍生金融资产'!A1" display="衍生金融资产"/>
    <hyperlink ref="D20" location="'3-9存货汇总'!A1" display="存货汇总"/>
    <hyperlink ref="D26" location="'3-10合同资产'!A1" display="合同资产"/>
    <hyperlink ref="D27" location="'3-11持有待售资产'!A1" display="持有待售资产"/>
    <hyperlink ref="D35" location="'4-2其他债权投资'!A1" display="其他债权投资"/>
    <hyperlink ref="D38" location="'4-5其他权益工具投资'!A1" display="其他权益工具投资"/>
    <hyperlink ref="D39" location="'4-6其他非流动金融资产'!A1" display="其他非流动金融资产"/>
    <hyperlink ref="E56" location="'4-9-3在建（待摊投资）'!A1" display="在建工程－待摊投资"/>
    <hyperlink ref="D60" location="'4-12使用权资产'!A1" display="使用权资产"/>
    <hyperlink ref="C64" location="'4-非流动资产汇总'!A1" display="非流动资产"/>
    <hyperlink ref="I9" location="'5-3衍生金融负债'!A1" display="衍生金融负债"/>
    <hyperlink ref="I13" location="'5-7合同负债'!A1" display="合同负债"/>
    <hyperlink ref="I18:J18" location="'5-12一年内到期非流动负债'!A1" display="一年内到期的非流动负债"/>
    <hyperlink ref="I24" location="'6-3租赁负债'!A1" display="租赁负债"/>
    <hyperlink ref="I27" location="'6-6递延收益'!A1" display="递延收益"/>
    <hyperlink ref="E40:F40" location="'4-7-1投资性房地产（成本计量）'!A1" display="投资性房地产（成本计量）"/>
    <hyperlink ref="E41:F41" location="'4-7-2投资性房地产（公允计量）'!A1" display="投资性房地产（公允计量）"/>
    <hyperlink ref="E42:F42" location="'4-7-3投资性地产（成本计量）'!A1" display="投资性地产（成本计量）"/>
    <hyperlink ref="E43:F43" location="'4-7-4投资性地产（公允计量）'!A1" display="投资性地产(公允计量）"/>
  </hyperlinks>
  <pageMargins left="0.747916666666667" right="0.747916666666667" top="0.786805555555556" bottom="0.196527777777778" header="0" footer="0"/>
  <pageSetup paperSize="9" scale="7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showGridLines="0" zoomScale="96" zoomScaleNormal="96" workbookViewId="0">
      <selection activeCell="B13" sqref="B13:G13"/>
    </sheetView>
  </sheetViews>
  <sheetFormatPr defaultColWidth="9" defaultRowHeight="18" customHeight="1"/>
  <cols>
    <col min="1" max="1" width="17.7" style="611" customWidth="1"/>
    <col min="2" max="2" width="10.5" style="614" customWidth="1"/>
    <col min="3" max="3" width="8" style="614" customWidth="1"/>
    <col min="4" max="4" width="13" style="614" customWidth="1"/>
    <col min="5" max="5" width="12" style="614" customWidth="1"/>
    <col min="6" max="6" width="11.7" style="614" customWidth="1"/>
    <col min="7" max="7" width="11.2" style="614" customWidth="1"/>
    <col min="8" max="8" width="16.7" style="614" customWidth="1"/>
    <col min="9" max="9" width="18.2" style="614" customWidth="1"/>
    <col min="10" max="10" width="13.7" style="614" customWidth="1"/>
    <col min="11" max="11" width="29.5" style="614" customWidth="1"/>
    <col min="12" max="13" width="9" style="614" customWidth="1"/>
    <col min="14" max="16384" width="9" style="614"/>
  </cols>
  <sheetData>
    <row r="1" s="610" customFormat="1" ht="30.75" customHeight="1" spans="1:11">
      <c r="A1" s="615" t="s">
        <v>425</v>
      </c>
      <c r="B1" s="616"/>
      <c r="C1" s="616"/>
      <c r="D1" s="616"/>
      <c r="E1" s="616"/>
      <c r="F1" s="616"/>
      <c r="G1" s="616"/>
      <c r="H1" s="616"/>
      <c r="I1" s="616"/>
      <c r="J1" s="616"/>
      <c r="K1" s="616"/>
    </row>
    <row r="2" customHeight="1" spans="1:1">
      <c r="A2" s="617" t="str">
        <f>"评估基准日："&amp;TEXT(基本信息输入表!M7,"yyyy年mm月dd日")</f>
        <v>评估基准日：2025年02月20日</v>
      </c>
    </row>
    <row r="3" ht="17.25" customHeight="1" spans="1:11">
      <c r="A3" s="618" t="s">
        <v>426</v>
      </c>
      <c r="B3" s="617"/>
      <c r="C3" s="617"/>
      <c r="D3" s="617"/>
      <c r="E3" s="617"/>
      <c r="F3" s="617"/>
      <c r="G3" s="617"/>
      <c r="H3" s="617"/>
      <c r="I3" s="659"/>
      <c r="J3" s="660"/>
      <c r="K3" s="661"/>
    </row>
    <row r="4" s="611" customFormat="1" customHeight="1" spans="1:12">
      <c r="A4" s="619" t="s">
        <v>427</v>
      </c>
      <c r="B4" s="620" t="s">
        <v>428</v>
      </c>
      <c r="C4" s="621" t="s">
        <v>184</v>
      </c>
      <c r="D4" s="622"/>
      <c r="E4" s="622"/>
      <c r="F4" s="622"/>
      <c r="G4" s="623"/>
      <c r="H4" s="620" t="s">
        <v>429</v>
      </c>
      <c r="I4" s="621"/>
      <c r="J4" s="662" t="s">
        <v>430</v>
      </c>
      <c r="K4" s="663"/>
      <c r="L4" s="614"/>
    </row>
    <row r="5" s="611" customFormat="1" customHeight="1" spans="1:12">
      <c r="A5" s="624"/>
      <c r="B5" s="625" t="s">
        <v>431</v>
      </c>
      <c r="C5" s="626"/>
      <c r="D5" s="627"/>
      <c r="E5" s="627"/>
      <c r="F5" s="627"/>
      <c r="G5" s="54"/>
      <c r="H5" s="628" t="s">
        <v>432</v>
      </c>
      <c r="I5" s="664"/>
      <c r="J5" s="665" t="s">
        <v>433</v>
      </c>
      <c r="K5" s="666"/>
      <c r="L5" s="614"/>
    </row>
    <row r="6" s="611" customFormat="1" customHeight="1" spans="1:11">
      <c r="A6" s="629" t="s">
        <v>434</v>
      </c>
      <c r="B6" s="630"/>
      <c r="C6" s="627"/>
      <c r="D6" s="627"/>
      <c r="E6" s="54"/>
      <c r="F6" s="628" t="s">
        <v>435</v>
      </c>
      <c r="G6" s="626"/>
      <c r="H6" s="631"/>
      <c r="I6" s="631"/>
      <c r="J6" s="665" t="s">
        <v>436</v>
      </c>
      <c r="K6" s="666"/>
    </row>
    <row r="7" s="611" customFormat="1" customHeight="1" spans="1:11">
      <c r="A7" s="632" t="s">
        <v>437</v>
      </c>
      <c r="B7" s="630"/>
      <c r="C7" s="627"/>
      <c r="D7" s="627"/>
      <c r="E7" s="54"/>
      <c r="F7" s="628" t="s">
        <v>435</v>
      </c>
      <c r="G7" s="626"/>
      <c r="H7" s="628" t="s">
        <v>438</v>
      </c>
      <c r="I7" s="630"/>
      <c r="J7" s="665" t="s">
        <v>433</v>
      </c>
      <c r="K7" s="666"/>
    </row>
    <row r="8" s="611" customFormat="1" customHeight="1" spans="1:11">
      <c r="A8" s="632" t="s">
        <v>439</v>
      </c>
      <c r="B8" s="626"/>
      <c r="C8" s="628" t="s">
        <v>440</v>
      </c>
      <c r="D8" s="626"/>
      <c r="E8" s="633" t="s">
        <v>441</v>
      </c>
      <c r="F8" s="634"/>
      <c r="G8" s="635"/>
      <c r="H8" s="631"/>
      <c r="I8" s="631"/>
      <c r="J8" s="665" t="s">
        <v>436</v>
      </c>
      <c r="K8" s="667"/>
    </row>
    <row r="9" s="611" customFormat="1" ht="27.45" customHeight="1" spans="1:11">
      <c r="A9" s="629" t="s">
        <v>442</v>
      </c>
      <c r="B9" s="636"/>
      <c r="C9" s="627"/>
      <c r="D9" s="627"/>
      <c r="E9" s="627"/>
      <c r="F9" s="627"/>
      <c r="G9" s="54"/>
      <c r="H9" s="625" t="s">
        <v>443</v>
      </c>
      <c r="I9" s="668" t="s">
        <v>444</v>
      </c>
      <c r="J9" s="625" t="s">
        <v>445</v>
      </c>
      <c r="K9" s="669" t="s">
        <v>446</v>
      </c>
    </row>
    <row r="10" s="612" customFormat="1" customHeight="1" spans="1:11">
      <c r="A10" s="637" t="s">
        <v>447</v>
      </c>
      <c r="B10" s="638"/>
      <c r="C10" s="638"/>
      <c r="D10" s="638"/>
      <c r="E10" s="638"/>
      <c r="F10" s="638"/>
      <c r="G10" s="639"/>
      <c r="H10" s="640" t="s">
        <v>448</v>
      </c>
      <c r="I10" s="651"/>
      <c r="J10" s="640" t="s">
        <v>449</v>
      </c>
      <c r="K10" s="670"/>
    </row>
    <row r="11" s="612" customFormat="1" customHeight="1" spans="1:11">
      <c r="A11" s="641"/>
      <c r="B11" s="78"/>
      <c r="C11" s="78"/>
      <c r="D11" s="78"/>
      <c r="E11" s="78"/>
      <c r="F11" s="78"/>
      <c r="G11" s="642"/>
      <c r="H11" s="628" t="s">
        <v>450</v>
      </c>
      <c r="I11" s="628" t="s">
        <v>451</v>
      </c>
      <c r="J11" s="628" t="s">
        <v>450</v>
      </c>
      <c r="K11" s="671" t="s">
        <v>451</v>
      </c>
    </row>
    <row r="12" s="613" customFormat="1" customHeight="1" spans="1:12">
      <c r="A12" s="643">
        <v>1</v>
      </c>
      <c r="B12" s="644"/>
      <c r="C12" s="627"/>
      <c r="D12" s="627"/>
      <c r="E12" s="627"/>
      <c r="F12" s="627"/>
      <c r="G12" s="54"/>
      <c r="H12" s="645"/>
      <c r="I12" s="672"/>
      <c r="J12" s="645"/>
      <c r="K12" s="673"/>
      <c r="L12" s="614"/>
    </row>
    <row r="13" customHeight="1" spans="1:11">
      <c r="A13" s="643">
        <v>2</v>
      </c>
      <c r="B13" s="644"/>
      <c r="C13" s="627"/>
      <c r="D13" s="627"/>
      <c r="E13" s="627"/>
      <c r="F13" s="627"/>
      <c r="G13" s="54"/>
      <c r="H13" s="645"/>
      <c r="I13" s="672"/>
      <c r="J13" s="645"/>
      <c r="K13" s="673"/>
    </row>
    <row r="14" customHeight="1" spans="1:11">
      <c r="A14" s="643">
        <v>3</v>
      </c>
      <c r="B14" s="644"/>
      <c r="C14" s="627"/>
      <c r="D14" s="627"/>
      <c r="E14" s="627"/>
      <c r="F14" s="627"/>
      <c r="G14" s="54"/>
      <c r="H14" s="645"/>
      <c r="I14" s="672"/>
      <c r="J14" s="645"/>
      <c r="K14" s="673"/>
    </row>
    <row r="15" customHeight="1" spans="1:11">
      <c r="A15" s="643">
        <v>4</v>
      </c>
      <c r="B15" s="644"/>
      <c r="C15" s="627"/>
      <c r="D15" s="627"/>
      <c r="E15" s="627"/>
      <c r="F15" s="627"/>
      <c r="G15" s="54"/>
      <c r="H15" s="646"/>
      <c r="I15" s="674"/>
      <c r="J15" s="674"/>
      <c r="K15" s="675"/>
    </row>
    <row r="16" customHeight="1" spans="1:11">
      <c r="A16" s="643">
        <v>5</v>
      </c>
      <c r="B16" s="644"/>
      <c r="C16" s="627"/>
      <c r="D16" s="627"/>
      <c r="E16" s="627"/>
      <c r="F16" s="627"/>
      <c r="G16" s="54"/>
      <c r="H16" s="646"/>
      <c r="I16" s="674"/>
      <c r="J16" s="674"/>
      <c r="K16" s="675"/>
    </row>
    <row r="17" customHeight="1" spans="1:11">
      <c r="A17" s="647" t="s">
        <v>452</v>
      </c>
      <c r="B17" s="644"/>
      <c r="C17" s="627"/>
      <c r="D17" s="627"/>
      <c r="E17" s="627"/>
      <c r="F17" s="627"/>
      <c r="G17" s="54"/>
      <c r="H17" s="648"/>
      <c r="I17" s="676"/>
      <c r="J17" s="676"/>
      <c r="K17" s="677"/>
    </row>
    <row r="18" s="612" customFormat="1" customHeight="1" spans="1:11">
      <c r="A18" s="649" t="s">
        <v>453</v>
      </c>
      <c r="B18" s="650"/>
      <c r="C18" s="650"/>
      <c r="D18" s="650"/>
      <c r="E18" s="651"/>
      <c r="F18" s="640" t="s">
        <v>454</v>
      </c>
      <c r="G18" s="650"/>
      <c r="H18" s="651"/>
      <c r="I18" s="662" t="s">
        <v>455</v>
      </c>
      <c r="J18" s="620" t="s">
        <v>456</v>
      </c>
      <c r="K18" s="678" t="s">
        <v>457</v>
      </c>
    </row>
    <row r="19" customHeight="1" spans="1:11">
      <c r="A19" s="643">
        <v>1</v>
      </c>
      <c r="B19" s="652"/>
      <c r="C19" s="627"/>
      <c r="D19" s="627"/>
      <c r="E19" s="54"/>
      <c r="F19" s="626"/>
      <c r="G19" s="627"/>
      <c r="H19" s="54"/>
      <c r="I19" s="674"/>
      <c r="J19" s="679"/>
      <c r="K19" s="680"/>
    </row>
    <row r="20" customHeight="1" spans="1:11">
      <c r="A20" s="643">
        <v>2</v>
      </c>
      <c r="B20" s="652"/>
      <c r="C20" s="627"/>
      <c r="D20" s="627"/>
      <c r="E20" s="54"/>
      <c r="F20" s="626"/>
      <c r="G20" s="627"/>
      <c r="H20" s="54"/>
      <c r="I20" s="674"/>
      <c r="J20" s="679"/>
      <c r="K20" s="680"/>
    </row>
    <row r="21" customHeight="1" spans="1:11">
      <c r="A21" s="643">
        <v>3</v>
      </c>
      <c r="B21" s="652"/>
      <c r="C21" s="627"/>
      <c r="D21" s="627"/>
      <c r="E21" s="54"/>
      <c r="F21" s="626"/>
      <c r="G21" s="627"/>
      <c r="H21" s="54"/>
      <c r="I21" s="674"/>
      <c r="J21" s="679"/>
      <c r="K21" s="680"/>
    </row>
    <row r="22" customHeight="1" spans="1:11">
      <c r="A22" s="643">
        <v>4</v>
      </c>
      <c r="B22" s="652"/>
      <c r="C22" s="627"/>
      <c r="D22" s="627"/>
      <c r="E22" s="54"/>
      <c r="F22" s="626"/>
      <c r="G22" s="627"/>
      <c r="H22" s="54"/>
      <c r="I22" s="674"/>
      <c r="J22" s="679"/>
      <c r="K22" s="680"/>
    </row>
    <row r="23" customHeight="1" spans="1:11">
      <c r="A23" s="643">
        <v>5</v>
      </c>
      <c r="B23" s="652"/>
      <c r="C23" s="627"/>
      <c r="D23" s="627"/>
      <c r="E23" s="54"/>
      <c r="F23" s="626"/>
      <c r="G23" s="627"/>
      <c r="H23" s="54"/>
      <c r="I23" s="674"/>
      <c r="J23" s="679"/>
      <c r="K23" s="680"/>
    </row>
    <row r="24" customHeight="1" spans="1:11">
      <c r="A24" s="653">
        <v>6</v>
      </c>
      <c r="B24" s="652"/>
      <c r="C24" s="627"/>
      <c r="D24" s="627"/>
      <c r="E24" s="54"/>
      <c r="F24" s="626"/>
      <c r="G24" s="627"/>
      <c r="H24" s="54"/>
      <c r="I24" s="674"/>
      <c r="J24" s="679"/>
      <c r="K24" s="680"/>
    </row>
    <row r="25" customHeight="1" spans="1:11">
      <c r="A25" s="653">
        <v>7</v>
      </c>
      <c r="B25" s="652"/>
      <c r="C25" s="627"/>
      <c r="D25" s="627"/>
      <c r="E25" s="54"/>
      <c r="F25" s="626"/>
      <c r="G25" s="627"/>
      <c r="H25" s="54"/>
      <c r="I25" s="681"/>
      <c r="J25" s="679"/>
      <c r="K25" s="680"/>
    </row>
    <row r="26" customHeight="1" spans="1:11">
      <c r="A26" s="643">
        <v>8</v>
      </c>
      <c r="B26" s="652"/>
      <c r="C26" s="627"/>
      <c r="D26" s="627"/>
      <c r="E26" s="54"/>
      <c r="F26" s="626"/>
      <c r="G26" s="627"/>
      <c r="H26" s="54"/>
      <c r="I26" s="682"/>
      <c r="J26" s="679"/>
      <c r="K26" s="680"/>
    </row>
    <row r="27" customHeight="1" spans="1:11">
      <c r="A27" s="653">
        <v>9</v>
      </c>
      <c r="B27" s="652"/>
      <c r="C27" s="627"/>
      <c r="D27" s="627"/>
      <c r="E27" s="54"/>
      <c r="F27" s="626"/>
      <c r="G27" s="627"/>
      <c r="H27" s="54"/>
      <c r="I27" s="681"/>
      <c r="J27" s="679"/>
      <c r="K27" s="680"/>
    </row>
    <row r="28" customHeight="1" spans="1:11">
      <c r="A28" s="654">
        <v>10</v>
      </c>
      <c r="B28" s="655"/>
      <c r="C28" s="656"/>
      <c r="D28" s="656"/>
      <c r="E28" s="657"/>
      <c r="F28" s="658"/>
      <c r="G28" s="656"/>
      <c r="H28" s="657"/>
      <c r="I28" s="683"/>
      <c r="J28" s="684"/>
      <c r="K28" s="685"/>
    </row>
    <row r="29" customHeight="1" spans="4:4">
      <c r="D29" s="611"/>
    </row>
  </sheetData>
  <mergeCells count="37">
    <mergeCell ref="A2:K2"/>
    <mergeCell ref="C4:G4"/>
    <mergeCell ref="C5:G5"/>
    <mergeCell ref="B6:E6"/>
    <mergeCell ref="B7:E7"/>
    <mergeCell ref="B9:G9"/>
    <mergeCell ref="B12:G12"/>
    <mergeCell ref="B13:G13"/>
    <mergeCell ref="B14:G14"/>
    <mergeCell ref="B15:G15"/>
    <mergeCell ref="B16:G16"/>
    <mergeCell ref="B17:G17"/>
    <mergeCell ref="B19:E19"/>
    <mergeCell ref="F19:H19"/>
    <mergeCell ref="B20:E20"/>
    <mergeCell ref="F20:H20"/>
    <mergeCell ref="B21:E21"/>
    <mergeCell ref="F21:H21"/>
    <mergeCell ref="B22:E22"/>
    <mergeCell ref="F22:H22"/>
    <mergeCell ref="B23:E23"/>
    <mergeCell ref="F23:H23"/>
    <mergeCell ref="B24:E24"/>
    <mergeCell ref="F24:H24"/>
    <mergeCell ref="B25:E25"/>
    <mergeCell ref="F25:H25"/>
    <mergeCell ref="B26:E26"/>
    <mergeCell ref="F26:H26"/>
    <mergeCell ref="B27:E27"/>
    <mergeCell ref="F27:H27"/>
    <mergeCell ref="B28:E28"/>
    <mergeCell ref="F28:H28"/>
    <mergeCell ref="H5:H6"/>
    <mergeCell ref="H7:H8"/>
    <mergeCell ref="I5:I6"/>
    <mergeCell ref="I7:I8"/>
    <mergeCell ref="A10:G11"/>
  </mergeCells>
  <pageMargins left="0.707638888888889" right="0.707638888888889" top="0.747916666666667" bottom="0.747916666666667" header="0.313888888888889" footer="0.313888888888889"/>
  <pageSetup paperSize="9" scale="75" orientation="landscape"/>
  <headerFooter>
    <oddFooter>&amp;R&amp;P/&amp;N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4"/>
  <sheetViews>
    <sheetView showGridLines="0" zoomScale="96" zoomScaleNormal="96" topLeftCell="B1" workbookViewId="0">
      <selection activeCell="A27" sqref="A27:J27"/>
    </sheetView>
  </sheetViews>
  <sheetFormatPr defaultColWidth="9" defaultRowHeight="14.25" outlineLevelCol="3"/>
  <cols>
    <col min="1" max="1" width="1.5" style="576" customWidth="1"/>
    <col min="2" max="2" width="214.2" style="576" customWidth="1"/>
    <col min="3" max="4" width="9" style="576" customWidth="1"/>
    <col min="5" max="16384" width="9" style="576"/>
  </cols>
  <sheetData>
    <row r="1" ht="43.2" customHeight="1" spans="1:4">
      <c r="A1" s="577"/>
      <c r="B1" s="578" t="s">
        <v>458</v>
      </c>
      <c r="C1" s="577"/>
      <c r="D1" s="577"/>
    </row>
    <row r="2" ht="19.5" customHeight="1" spans="1:4">
      <c r="A2" s="577"/>
      <c r="B2" s="579"/>
      <c r="C2" s="577"/>
      <c r="D2" s="577"/>
    </row>
    <row r="3" s="569" customFormat="1" ht="18.75" customHeight="1" spans="1:4">
      <c r="A3" s="580"/>
      <c r="B3" s="581" t="s">
        <v>459</v>
      </c>
      <c r="C3" s="580"/>
      <c r="D3" s="580"/>
    </row>
    <row r="4" s="569" customFormat="1" ht="18.75" customHeight="1" spans="1:4">
      <c r="A4" s="580"/>
      <c r="B4" s="582" t="s">
        <v>460</v>
      </c>
      <c r="C4" s="580"/>
      <c r="D4" s="580"/>
    </row>
    <row r="5" s="569" customFormat="1" ht="51" customHeight="1" spans="2:2">
      <c r="B5" s="583" t="s">
        <v>461</v>
      </c>
    </row>
    <row r="6" s="569" customFormat="1" ht="88.5" customHeight="1" spans="1:4">
      <c r="A6" s="580"/>
      <c r="B6" s="582" t="s">
        <v>462</v>
      </c>
      <c r="C6" s="580"/>
      <c r="D6" s="580"/>
    </row>
    <row r="7" s="569" customFormat="1" ht="18.75" customHeight="1" spans="1:4">
      <c r="A7" s="580"/>
      <c r="B7" s="584" t="s">
        <v>463</v>
      </c>
      <c r="C7" s="580"/>
      <c r="D7" s="580"/>
    </row>
    <row r="8" s="569" customFormat="1" ht="83.25" customHeight="1" spans="2:2">
      <c r="B8" s="583" t="s">
        <v>464</v>
      </c>
    </row>
    <row r="9" s="569" customFormat="1" ht="19.5" customHeight="1" spans="2:2">
      <c r="B9" s="585" t="s">
        <v>465</v>
      </c>
    </row>
    <row r="10" s="569" customFormat="1" ht="52.5" customHeight="1" spans="2:2">
      <c r="B10" s="585" t="s">
        <v>466</v>
      </c>
    </row>
    <row r="11" s="569" customFormat="1" ht="40.95" customHeight="1" spans="2:2">
      <c r="B11" s="585" t="s">
        <v>467</v>
      </c>
    </row>
    <row r="12" s="569" customFormat="1" ht="55.95" customHeight="1" spans="2:2">
      <c r="B12" s="585" t="s">
        <v>468</v>
      </c>
    </row>
    <row r="13" s="569" customFormat="1" ht="50.25" customHeight="1" spans="2:2">
      <c r="B13" s="585" t="s">
        <v>469</v>
      </c>
    </row>
    <row r="14" s="569" customFormat="1" ht="52.5" customHeight="1" spans="2:2">
      <c r="B14" s="585" t="s">
        <v>470</v>
      </c>
    </row>
    <row r="15" s="569" customFormat="1" ht="50.25" customHeight="1" spans="2:2">
      <c r="B15" s="585" t="s">
        <v>471</v>
      </c>
    </row>
    <row r="16" s="569" customFormat="1" ht="18.75" customHeight="1" spans="2:2">
      <c r="B16" s="586" t="s">
        <v>472</v>
      </c>
    </row>
    <row r="17" s="569" customFormat="1" ht="24" customHeight="1" spans="2:2">
      <c r="B17" s="586" t="s">
        <v>473</v>
      </c>
    </row>
    <row r="18" s="569" customFormat="1" ht="24" customHeight="1" spans="2:2">
      <c r="B18" s="587" t="s">
        <v>474</v>
      </c>
    </row>
    <row r="19" s="569" customFormat="1" ht="45" customHeight="1" spans="2:2">
      <c r="B19" s="585" t="s">
        <v>475</v>
      </c>
    </row>
    <row r="20" s="569" customFormat="1" ht="45.45" customHeight="1" spans="2:2">
      <c r="B20" s="585" t="s">
        <v>476</v>
      </c>
    </row>
    <row r="21" s="569" customFormat="1" ht="24" customHeight="1" spans="2:2">
      <c r="B21" s="587" t="s">
        <v>477</v>
      </c>
    </row>
    <row r="22" s="569" customFormat="1" ht="48.75" customHeight="1" spans="2:2">
      <c r="B22" s="585" t="s">
        <v>478</v>
      </c>
    </row>
    <row r="23" s="569" customFormat="1" ht="24" customHeight="1" spans="2:2">
      <c r="B23" s="587" t="s">
        <v>479</v>
      </c>
    </row>
    <row r="24" s="569" customFormat="1" ht="45" customHeight="1" spans="2:2">
      <c r="B24" s="585" t="s">
        <v>480</v>
      </c>
    </row>
    <row r="25" s="569" customFormat="1" ht="45" customHeight="1" spans="2:2">
      <c r="B25" s="585" t="s">
        <v>481</v>
      </c>
    </row>
    <row r="26" s="569" customFormat="1" ht="24" customHeight="1" spans="2:2">
      <c r="B26" s="587" t="s">
        <v>482</v>
      </c>
    </row>
    <row r="27" s="569" customFormat="1" ht="24.45" customHeight="1" spans="2:2">
      <c r="B27" s="585" t="s">
        <v>483</v>
      </c>
    </row>
    <row r="28" s="569" customFormat="1" ht="24.45" customHeight="1" spans="2:2">
      <c r="B28" s="585" t="s">
        <v>484</v>
      </c>
    </row>
    <row r="29" s="569" customFormat="1" ht="24.45" customHeight="1" spans="2:2">
      <c r="B29" s="585" t="s">
        <v>485</v>
      </c>
    </row>
    <row r="30" s="569" customFormat="1" ht="24" customHeight="1" spans="2:2">
      <c r="B30" s="585" t="s">
        <v>486</v>
      </c>
    </row>
    <row r="31" s="569" customFormat="1" ht="24" customHeight="1" spans="2:2">
      <c r="B31" s="585" t="s">
        <v>487</v>
      </c>
    </row>
    <row r="32" s="569" customFormat="1" ht="24" customHeight="1" spans="2:2">
      <c r="B32" s="587" t="s">
        <v>488</v>
      </c>
    </row>
    <row r="33" s="569" customFormat="1" ht="45" customHeight="1" spans="2:2">
      <c r="B33" s="585" t="s">
        <v>489</v>
      </c>
    </row>
    <row r="34" s="569" customFormat="1" ht="24" customHeight="1" spans="2:2">
      <c r="B34" s="588" t="s">
        <v>490</v>
      </c>
    </row>
    <row r="35" s="569" customFormat="1" ht="24" customHeight="1" spans="2:2">
      <c r="B35" s="589" t="s">
        <v>491</v>
      </c>
    </row>
    <row r="36" s="569" customFormat="1" ht="24" customHeight="1" spans="2:2">
      <c r="B36" s="588" t="s">
        <v>492</v>
      </c>
    </row>
    <row r="37" s="569" customFormat="1" ht="24" customHeight="1" spans="2:2">
      <c r="B37" s="590" t="s">
        <v>493</v>
      </c>
    </row>
    <row r="38" s="569" customFormat="1" ht="22.95" customHeight="1" spans="2:2">
      <c r="B38" s="587" t="s">
        <v>494</v>
      </c>
    </row>
    <row r="39" s="569" customFormat="1" ht="22.95" customHeight="1" spans="2:2">
      <c r="B39" s="585" t="s">
        <v>495</v>
      </c>
    </row>
    <row r="40" s="569" customFormat="1" ht="24" customHeight="1" spans="2:2">
      <c r="B40" s="587" t="s">
        <v>496</v>
      </c>
    </row>
    <row r="41" s="569" customFormat="1" ht="75" customHeight="1" spans="2:2">
      <c r="B41" s="585" t="s">
        <v>497</v>
      </c>
    </row>
    <row r="42" s="569" customFormat="1" ht="24" customHeight="1" spans="2:2">
      <c r="B42" s="587" t="s">
        <v>498</v>
      </c>
    </row>
    <row r="43" s="569" customFormat="1" ht="121.2" customHeight="1" spans="2:2">
      <c r="B43" s="585" t="s">
        <v>499</v>
      </c>
    </row>
    <row r="44" s="569" customFormat="1" ht="26.7" customHeight="1" spans="2:2">
      <c r="B44" s="587" t="s">
        <v>500</v>
      </c>
    </row>
    <row r="45" s="569" customFormat="1" ht="27" customHeight="1" spans="2:2">
      <c r="B45" s="591" t="s">
        <v>491</v>
      </c>
    </row>
    <row r="46" s="569" customFormat="1" ht="27" customHeight="1" spans="2:2">
      <c r="B46" s="588" t="s">
        <v>501</v>
      </c>
    </row>
    <row r="47" s="569" customFormat="1" ht="49.2" customHeight="1" spans="2:2">
      <c r="B47" s="591" t="s">
        <v>502</v>
      </c>
    </row>
    <row r="48" s="569" customFormat="1" ht="24" customHeight="1" spans="2:2">
      <c r="B48" s="587" t="s">
        <v>503</v>
      </c>
    </row>
    <row r="49" s="569" customFormat="1" ht="24" customHeight="1" spans="2:2">
      <c r="B49" s="591" t="s">
        <v>504</v>
      </c>
    </row>
    <row r="50" s="569" customFormat="1" ht="27" customHeight="1" spans="2:2">
      <c r="B50" s="587" t="s">
        <v>505</v>
      </c>
    </row>
    <row r="51" s="569" customFormat="1" ht="27" customHeight="1" spans="2:2">
      <c r="B51" s="591" t="s">
        <v>506</v>
      </c>
    </row>
    <row r="52" s="569" customFormat="1" ht="27" customHeight="1" spans="2:2">
      <c r="B52" s="591" t="s">
        <v>507</v>
      </c>
    </row>
    <row r="53" s="569" customFormat="1" ht="27" customHeight="1" spans="2:2">
      <c r="B53" s="591" t="s">
        <v>508</v>
      </c>
    </row>
    <row r="54" s="569" customFormat="1" ht="27" customHeight="1" spans="2:2">
      <c r="B54" s="591" t="s">
        <v>509</v>
      </c>
    </row>
    <row r="55" s="569" customFormat="1" ht="42" customHeight="1" spans="2:2">
      <c r="B55" s="591" t="s">
        <v>510</v>
      </c>
    </row>
    <row r="56" s="569" customFormat="1" ht="27" customHeight="1" spans="2:2">
      <c r="B56" s="588" t="s">
        <v>511</v>
      </c>
    </row>
    <row r="57" s="569" customFormat="1" ht="27" customHeight="1" spans="2:2">
      <c r="B57" s="589" t="s">
        <v>512</v>
      </c>
    </row>
    <row r="58" s="569" customFormat="1" ht="27" customHeight="1" spans="2:2">
      <c r="B58" s="588" t="s">
        <v>513</v>
      </c>
    </row>
    <row r="59" s="569" customFormat="1" ht="27" customHeight="1" spans="2:2">
      <c r="B59" s="591" t="s">
        <v>514</v>
      </c>
    </row>
    <row r="60" s="569" customFormat="1" ht="27" customHeight="1" spans="2:2">
      <c r="B60" s="587" t="s">
        <v>515</v>
      </c>
    </row>
    <row r="61" s="569" customFormat="1" ht="27" customHeight="1" spans="2:2">
      <c r="B61" s="589" t="s">
        <v>516</v>
      </c>
    </row>
    <row r="62" s="569" customFormat="1" ht="27" customHeight="1" spans="2:2">
      <c r="B62" s="587" t="s">
        <v>517</v>
      </c>
    </row>
    <row r="63" s="569" customFormat="1" ht="27" customHeight="1" spans="2:2">
      <c r="B63" s="591" t="s">
        <v>516</v>
      </c>
    </row>
    <row r="64" s="569" customFormat="1" ht="27" customHeight="1" spans="2:2">
      <c r="B64" s="592" t="s">
        <v>518</v>
      </c>
    </row>
    <row r="65" s="569" customFormat="1" ht="27" customHeight="1" spans="2:2">
      <c r="B65" s="587" t="s">
        <v>519</v>
      </c>
    </row>
    <row r="66" s="569" customFormat="1" ht="27" customHeight="1" spans="2:2">
      <c r="B66" s="593" t="s">
        <v>491</v>
      </c>
    </row>
    <row r="67" s="569" customFormat="1" ht="27" customHeight="1" spans="2:2">
      <c r="B67" s="587" t="s">
        <v>520</v>
      </c>
    </row>
    <row r="68" s="569" customFormat="1" ht="27" customHeight="1" spans="2:2">
      <c r="B68" s="593" t="s">
        <v>491</v>
      </c>
    </row>
    <row r="69" s="569" customFormat="1" ht="27" customHeight="1" spans="2:2">
      <c r="B69" s="587" t="s">
        <v>521</v>
      </c>
    </row>
    <row r="70" s="569" customFormat="1" ht="27" customHeight="1" spans="2:2">
      <c r="B70" s="594" t="s">
        <v>522</v>
      </c>
    </row>
    <row r="71" s="569" customFormat="1" ht="27" customHeight="1" spans="2:2">
      <c r="B71" s="587" t="s">
        <v>523</v>
      </c>
    </row>
    <row r="72" s="569" customFormat="1" ht="27" customHeight="1" spans="2:2">
      <c r="B72" s="591" t="s">
        <v>524</v>
      </c>
    </row>
    <row r="73" s="569" customFormat="1" ht="27" customHeight="1" spans="2:2">
      <c r="B73" s="588" t="s">
        <v>525</v>
      </c>
    </row>
    <row r="74" s="569" customFormat="1" ht="27" customHeight="1" spans="2:2">
      <c r="B74" s="589" t="s">
        <v>526</v>
      </c>
    </row>
    <row r="75" s="569" customFormat="1" ht="27" customHeight="1" spans="2:2">
      <c r="B75" s="588" t="s">
        <v>527</v>
      </c>
    </row>
    <row r="76" s="569" customFormat="1" ht="27" customHeight="1" spans="2:2">
      <c r="B76" s="589" t="s">
        <v>528</v>
      </c>
    </row>
    <row r="77" s="569" customFormat="1" ht="26.7" customHeight="1" spans="2:2">
      <c r="B77" s="587" t="s">
        <v>529</v>
      </c>
    </row>
    <row r="78" s="569" customFormat="1" ht="45" customHeight="1" spans="2:2">
      <c r="B78" s="591" t="s">
        <v>530</v>
      </c>
    </row>
    <row r="79" s="569" customFormat="1" ht="27" customHeight="1" spans="2:2">
      <c r="B79" s="587" t="s">
        <v>531</v>
      </c>
    </row>
    <row r="80" s="569" customFormat="1" ht="26.7" customHeight="1" spans="2:2">
      <c r="B80" s="587" t="s">
        <v>532</v>
      </c>
    </row>
    <row r="81" s="569" customFormat="1" ht="18.75" customHeight="1" spans="2:2">
      <c r="B81" s="594" t="s">
        <v>533</v>
      </c>
    </row>
    <row r="82" s="569" customFormat="1" ht="18.75" customHeight="1" spans="2:2">
      <c r="B82" s="594" t="s">
        <v>534</v>
      </c>
    </row>
    <row r="83" s="569" customFormat="1" ht="18.75" customHeight="1" spans="2:2">
      <c r="B83" s="594" t="s">
        <v>535</v>
      </c>
    </row>
    <row r="84" s="569" customFormat="1" ht="18.75" customHeight="1" spans="2:2">
      <c r="B84" s="594" t="s">
        <v>536</v>
      </c>
    </row>
    <row r="85" s="569" customFormat="1" ht="18.75" customHeight="1" spans="2:2">
      <c r="B85" s="594" t="s">
        <v>537</v>
      </c>
    </row>
    <row r="86" s="569" customFormat="1" ht="18.75" customHeight="1" spans="2:2">
      <c r="B86" s="594" t="s">
        <v>538</v>
      </c>
    </row>
    <row r="87" s="569" customFormat="1" ht="18.75" customHeight="1" spans="2:2">
      <c r="B87" s="595" t="s">
        <v>539</v>
      </c>
    </row>
    <row r="88" s="569" customFormat="1" ht="18.75" customHeight="1" spans="2:2">
      <c r="B88" s="595" t="s">
        <v>540</v>
      </c>
    </row>
    <row r="89" s="569" customFormat="1" ht="18.75" customHeight="1" spans="2:2">
      <c r="B89" s="595" t="s">
        <v>541</v>
      </c>
    </row>
    <row r="90" s="569" customFormat="1" ht="18.75" customHeight="1" spans="2:2">
      <c r="B90" s="595" t="s">
        <v>542</v>
      </c>
    </row>
    <row r="91" s="569" customFormat="1" ht="18.75" customHeight="1" spans="2:2">
      <c r="B91" s="595" t="s">
        <v>543</v>
      </c>
    </row>
    <row r="92" s="569" customFormat="1" ht="18.75" customHeight="1" spans="2:2">
      <c r="B92" s="595" t="s">
        <v>544</v>
      </c>
    </row>
    <row r="93" s="569" customFormat="1" ht="18.75" customHeight="1" spans="2:2">
      <c r="B93" s="595" t="s">
        <v>545</v>
      </c>
    </row>
    <row r="94" s="569" customFormat="1" ht="18.75" customHeight="1" spans="2:2">
      <c r="B94" s="595" t="s">
        <v>546</v>
      </c>
    </row>
    <row r="95" s="569" customFormat="1" ht="18.75" customHeight="1" spans="2:2">
      <c r="B95" s="595" t="s">
        <v>547</v>
      </c>
    </row>
    <row r="96" s="569" customFormat="1" ht="40.2" customHeight="1" spans="2:2">
      <c r="B96" s="595" t="s">
        <v>548</v>
      </c>
    </row>
    <row r="97" s="569" customFormat="1" ht="18.75" customHeight="1" spans="2:2">
      <c r="B97" s="595" t="s">
        <v>549</v>
      </c>
    </row>
    <row r="98" s="569" customFormat="1" ht="37.5" customHeight="1" spans="2:2">
      <c r="B98" s="595" t="s">
        <v>550</v>
      </c>
    </row>
    <row r="99" s="569" customFormat="1" ht="27" customHeight="1" spans="2:2">
      <c r="B99" s="587" t="s">
        <v>551</v>
      </c>
    </row>
    <row r="100" s="569" customFormat="1" ht="18.75" customHeight="1" spans="2:2">
      <c r="B100" s="595" t="s">
        <v>552</v>
      </c>
    </row>
    <row r="101" s="569" customFormat="1" ht="18.75" customHeight="1" spans="2:2">
      <c r="B101" s="595" t="s">
        <v>553</v>
      </c>
    </row>
    <row r="102" s="569" customFormat="1" ht="19.5" customHeight="1" spans="2:2">
      <c r="B102" s="595" t="s">
        <v>554</v>
      </c>
    </row>
    <row r="103" s="569" customFormat="1" ht="18.75" customHeight="1" spans="2:2">
      <c r="B103" s="595" t="s">
        <v>555</v>
      </c>
    </row>
    <row r="104" s="569" customFormat="1" ht="18.75" customHeight="1" spans="2:2">
      <c r="B104" s="595" t="s">
        <v>556</v>
      </c>
    </row>
    <row r="105" s="569" customFormat="1" ht="18.75" customHeight="1" spans="2:2">
      <c r="B105" s="595" t="s">
        <v>557</v>
      </c>
    </row>
    <row r="106" s="569" customFormat="1" ht="19.5" customHeight="1" spans="2:2">
      <c r="B106" s="595" t="s">
        <v>558</v>
      </c>
    </row>
    <row r="107" s="569" customFormat="1" ht="18.75" customHeight="1" spans="2:2">
      <c r="B107" s="595" t="s">
        <v>559</v>
      </c>
    </row>
    <row r="108" s="569" customFormat="1" ht="19.5" customHeight="1" spans="2:2">
      <c r="B108" s="595" t="s">
        <v>560</v>
      </c>
    </row>
    <row r="109" s="569" customFormat="1" ht="18.75" customHeight="1" spans="2:2">
      <c r="B109" s="595" t="s">
        <v>561</v>
      </c>
    </row>
    <row r="110" s="569" customFormat="1" ht="27" customHeight="1" spans="2:2">
      <c r="B110" s="596" t="s">
        <v>562</v>
      </c>
    </row>
    <row r="111" s="569" customFormat="1" ht="27" customHeight="1" spans="2:2">
      <c r="B111" s="597" t="s">
        <v>563</v>
      </c>
    </row>
    <row r="112" s="569" customFormat="1" ht="27" customHeight="1" spans="2:2">
      <c r="B112" s="596" t="s">
        <v>564</v>
      </c>
    </row>
    <row r="113" s="570" customFormat="1" ht="27" customHeight="1" spans="2:2">
      <c r="B113" s="598" t="s">
        <v>565</v>
      </c>
    </row>
    <row r="114" s="569" customFormat="1" ht="45" customHeight="1" spans="2:2">
      <c r="B114" s="599" t="s">
        <v>566</v>
      </c>
    </row>
    <row r="115" s="569" customFormat="1" ht="40.2" customHeight="1" spans="2:2">
      <c r="B115" s="594" t="s">
        <v>567</v>
      </c>
    </row>
    <row r="116" s="569" customFormat="1" ht="31.2" customHeight="1" spans="2:2">
      <c r="B116" s="594" t="s">
        <v>568</v>
      </c>
    </row>
    <row r="117" s="569" customFormat="1" ht="25.95" customHeight="1" spans="2:2">
      <c r="B117" s="594" t="s">
        <v>569</v>
      </c>
    </row>
    <row r="118" s="569" customFormat="1" ht="25.95" customHeight="1" spans="2:2">
      <c r="B118" s="594" t="s">
        <v>570</v>
      </c>
    </row>
    <row r="119" s="569" customFormat="1" ht="25.95" customHeight="1" spans="2:2">
      <c r="B119" s="594" t="s">
        <v>571</v>
      </c>
    </row>
    <row r="120" s="569" customFormat="1" ht="25.95" customHeight="1" spans="2:2">
      <c r="B120" s="587" t="s">
        <v>572</v>
      </c>
    </row>
    <row r="121" s="569" customFormat="1" ht="30" customHeight="1" spans="2:2">
      <c r="B121" s="594" t="s">
        <v>573</v>
      </c>
    </row>
    <row r="122" s="569" customFormat="1" ht="27" customHeight="1" spans="2:2">
      <c r="B122" s="587" t="s">
        <v>574</v>
      </c>
    </row>
    <row r="123" s="569" customFormat="1" ht="30" customHeight="1" spans="2:2">
      <c r="B123" s="594" t="s">
        <v>575</v>
      </c>
    </row>
    <row r="124" s="569" customFormat="1" ht="30" customHeight="1" spans="2:2">
      <c r="B124" s="594" t="s">
        <v>576</v>
      </c>
    </row>
    <row r="125" s="569" customFormat="1" ht="27.45" customHeight="1" spans="2:2">
      <c r="B125" s="594" t="s">
        <v>577</v>
      </c>
    </row>
    <row r="126" s="569" customFormat="1" ht="27.45" customHeight="1" spans="2:2">
      <c r="B126" s="588" t="s">
        <v>578</v>
      </c>
    </row>
    <row r="127" s="569" customFormat="1" ht="27.45" customHeight="1" spans="2:2">
      <c r="B127" s="589" t="s">
        <v>579</v>
      </c>
    </row>
    <row r="128" s="569" customFormat="1" ht="27.45" customHeight="1" spans="2:2">
      <c r="B128" s="588" t="s">
        <v>580</v>
      </c>
    </row>
    <row r="129" s="571" customFormat="1" ht="25.95" customHeight="1" spans="2:2">
      <c r="B129" s="587" t="s">
        <v>581</v>
      </c>
    </row>
    <row r="130" s="569" customFormat="1" ht="27" customHeight="1" spans="2:2">
      <c r="B130" s="594" t="s">
        <v>582</v>
      </c>
    </row>
    <row r="131" s="571" customFormat="1" ht="27" customHeight="1" spans="2:2">
      <c r="B131" s="594" t="s">
        <v>583</v>
      </c>
    </row>
    <row r="132" s="572" customFormat="1" ht="27" customHeight="1" spans="2:2">
      <c r="B132" s="594" t="s">
        <v>584</v>
      </c>
    </row>
    <row r="133" s="572" customFormat="1" ht="27" customHeight="1" spans="2:2">
      <c r="B133" s="587" t="s">
        <v>585</v>
      </c>
    </row>
    <row r="134" s="572" customFormat="1" ht="27" customHeight="1" spans="2:2">
      <c r="B134" s="594" t="s">
        <v>586</v>
      </c>
    </row>
    <row r="135" s="572" customFormat="1" ht="27" customHeight="1" spans="2:2">
      <c r="B135" s="594" t="s">
        <v>587</v>
      </c>
    </row>
    <row r="136" s="573" customFormat="1" ht="27" customHeight="1" spans="2:2">
      <c r="B136" s="594" t="s">
        <v>588</v>
      </c>
    </row>
    <row r="137" s="572" customFormat="1" ht="27" customHeight="1" spans="2:2">
      <c r="B137" s="594" t="s">
        <v>530</v>
      </c>
    </row>
    <row r="138" s="572" customFormat="1" ht="27.75" customHeight="1" spans="2:2">
      <c r="B138" s="588" t="s">
        <v>589</v>
      </c>
    </row>
    <row r="139" s="572" customFormat="1" ht="27.75" customHeight="1" spans="2:2">
      <c r="B139" s="591" t="s">
        <v>590</v>
      </c>
    </row>
    <row r="140" s="572" customFormat="1" ht="30" customHeight="1" spans="2:2">
      <c r="B140" s="600" t="s">
        <v>591</v>
      </c>
    </row>
    <row r="141" s="572" customFormat="1" ht="30" customHeight="1" spans="2:2">
      <c r="B141" s="594" t="s">
        <v>592</v>
      </c>
    </row>
    <row r="142" s="572" customFormat="1" ht="27" customHeight="1" spans="2:2">
      <c r="B142" s="600" t="s">
        <v>593</v>
      </c>
    </row>
    <row r="143" s="572" customFormat="1" ht="27" customHeight="1" spans="2:2">
      <c r="B143" s="601" t="s">
        <v>594</v>
      </c>
    </row>
    <row r="144" s="572" customFormat="1" ht="27" customHeight="1" spans="2:2">
      <c r="B144" s="588" t="s">
        <v>595</v>
      </c>
    </row>
    <row r="145" s="572" customFormat="1" ht="27" customHeight="1" spans="2:2">
      <c r="B145" s="589" t="s">
        <v>596</v>
      </c>
    </row>
    <row r="146" s="572" customFormat="1" ht="27" customHeight="1" spans="2:2">
      <c r="B146" s="588" t="s">
        <v>597</v>
      </c>
    </row>
    <row r="147" s="572" customFormat="1" ht="27" customHeight="1" spans="2:2">
      <c r="B147" s="589" t="s">
        <v>598</v>
      </c>
    </row>
    <row r="148" s="573" customFormat="1" ht="27" customHeight="1" spans="2:2">
      <c r="B148" s="587" t="s">
        <v>599</v>
      </c>
    </row>
    <row r="149" s="573" customFormat="1" ht="27" customHeight="1" spans="2:2">
      <c r="B149" s="589" t="s">
        <v>600</v>
      </c>
    </row>
    <row r="150" s="569" customFormat="1" ht="27" customHeight="1" spans="2:2">
      <c r="B150" s="588" t="s">
        <v>601</v>
      </c>
    </row>
    <row r="151" s="569" customFormat="1" ht="27" customHeight="1" spans="2:2">
      <c r="B151" s="589" t="s">
        <v>602</v>
      </c>
    </row>
    <row r="152" s="569" customFormat="1" ht="27.75" customHeight="1" spans="2:2">
      <c r="B152" s="587" t="s">
        <v>603</v>
      </c>
    </row>
    <row r="153" s="569" customFormat="1" ht="30" customHeight="1" spans="2:2">
      <c r="B153" s="602" t="s">
        <v>604</v>
      </c>
    </row>
    <row r="154" s="569" customFormat="1" ht="27.75" customHeight="1" spans="2:2">
      <c r="B154" s="587" t="s">
        <v>605</v>
      </c>
    </row>
    <row r="155" s="569" customFormat="1" ht="27.75" customHeight="1" spans="2:2">
      <c r="B155" s="602" t="s">
        <v>606</v>
      </c>
    </row>
    <row r="156" s="569" customFormat="1" ht="27.75" customHeight="1" spans="2:2">
      <c r="B156" s="587" t="s">
        <v>607</v>
      </c>
    </row>
    <row r="157" s="569" customFormat="1" ht="27.75" customHeight="1" spans="2:2">
      <c r="B157" s="602" t="s">
        <v>606</v>
      </c>
    </row>
    <row r="158" s="569" customFormat="1" ht="27" customHeight="1" spans="2:2">
      <c r="B158" s="587" t="s">
        <v>608</v>
      </c>
    </row>
    <row r="159" s="571" customFormat="1" ht="25.95" customHeight="1" spans="2:2">
      <c r="B159" s="602" t="s">
        <v>609</v>
      </c>
    </row>
    <row r="160" s="572" customFormat="1" ht="27.45" customHeight="1" spans="2:2">
      <c r="B160" s="587" t="s">
        <v>610</v>
      </c>
    </row>
    <row r="161" s="574" customFormat="1" ht="27" customHeight="1" spans="2:2">
      <c r="B161" s="602" t="s">
        <v>522</v>
      </c>
    </row>
    <row r="162" s="572" customFormat="1" ht="27.45" customHeight="1" spans="2:2">
      <c r="B162" s="587" t="s">
        <v>611</v>
      </c>
    </row>
    <row r="163" s="571" customFormat="1" ht="25.95" customHeight="1" spans="2:2">
      <c r="B163" s="602" t="s">
        <v>612</v>
      </c>
    </row>
    <row r="164" s="569" customFormat="1" ht="30.75" customHeight="1" spans="2:2">
      <c r="B164" s="587" t="s">
        <v>613</v>
      </c>
    </row>
    <row r="165" s="569" customFormat="1" ht="30.75" customHeight="1" spans="2:2">
      <c r="B165" s="587" t="s">
        <v>614</v>
      </c>
    </row>
    <row r="166" s="569" customFormat="1" ht="30.75" customHeight="1" spans="2:2">
      <c r="B166" s="603" t="s">
        <v>615</v>
      </c>
    </row>
    <row r="167" s="569" customFormat="1" ht="30.75" customHeight="1" spans="2:2">
      <c r="B167" s="587" t="s">
        <v>616</v>
      </c>
    </row>
    <row r="168" s="569" customFormat="1" ht="30.75" customHeight="1" spans="2:2">
      <c r="B168" s="595" t="s">
        <v>617</v>
      </c>
    </row>
    <row r="169" s="569" customFormat="1" ht="30.75" customHeight="1" spans="2:2">
      <c r="B169" s="595" t="s">
        <v>618</v>
      </c>
    </row>
    <row r="170" s="569" customFormat="1" ht="30.75" customHeight="1" spans="2:2">
      <c r="B170" s="604" t="s">
        <v>619</v>
      </c>
    </row>
    <row r="171" s="569" customFormat="1" ht="30.75" customHeight="1" spans="2:2">
      <c r="B171" s="605" t="s">
        <v>620</v>
      </c>
    </row>
    <row r="172" s="569" customFormat="1" ht="28.2" customHeight="1" spans="2:2">
      <c r="B172" s="604" t="s">
        <v>621</v>
      </c>
    </row>
    <row r="173" s="569" customFormat="1" ht="30.75" customHeight="1" spans="2:2">
      <c r="B173" s="606" t="s">
        <v>622</v>
      </c>
    </row>
    <row r="174" s="569" customFormat="1" ht="27" customHeight="1" spans="2:2">
      <c r="B174" s="604" t="s">
        <v>623</v>
      </c>
    </row>
    <row r="175" s="569" customFormat="1" ht="27" customHeight="1" spans="2:2">
      <c r="B175" s="605" t="s">
        <v>512</v>
      </c>
    </row>
    <row r="176" s="569" customFormat="1" ht="30" customHeight="1" spans="2:2">
      <c r="B176" s="606" t="s">
        <v>624</v>
      </c>
    </row>
    <row r="177" s="569" customFormat="1" ht="27" customHeight="1" spans="2:2">
      <c r="B177" s="607" t="s">
        <v>625</v>
      </c>
    </row>
    <row r="178" s="569" customFormat="1" ht="30" customHeight="1" spans="2:2">
      <c r="B178" s="606" t="s">
        <v>626</v>
      </c>
    </row>
    <row r="179" s="569" customFormat="1" ht="27" customHeight="1" spans="2:2">
      <c r="B179" s="607" t="s">
        <v>627</v>
      </c>
    </row>
    <row r="180" s="569" customFormat="1" ht="30" customHeight="1" spans="2:2">
      <c r="B180" s="606" t="s">
        <v>628</v>
      </c>
    </row>
    <row r="181" s="575" customFormat="1" ht="30" customHeight="1" spans="2:2">
      <c r="B181" s="604" t="s">
        <v>629</v>
      </c>
    </row>
    <row r="182" s="575" customFormat="1" ht="30" customHeight="1" spans="2:2">
      <c r="B182" s="608" t="s">
        <v>630</v>
      </c>
    </row>
    <row r="183" s="575" customFormat="1" ht="30" customHeight="1" spans="2:2">
      <c r="B183" s="606" t="s">
        <v>631</v>
      </c>
    </row>
    <row r="184" s="569" customFormat="1" ht="27" customHeight="1" spans="2:2">
      <c r="B184" s="607" t="s">
        <v>632</v>
      </c>
    </row>
    <row r="185" s="569" customFormat="1" ht="30" customHeight="1" spans="2:2">
      <c r="B185" s="604" t="s">
        <v>633</v>
      </c>
    </row>
    <row r="186" s="569" customFormat="1" ht="30" customHeight="1" spans="2:2">
      <c r="B186" s="606" t="s">
        <v>634</v>
      </c>
    </row>
    <row r="187" s="569" customFormat="1" ht="27" customHeight="1" spans="2:2">
      <c r="B187" s="607" t="s">
        <v>635</v>
      </c>
    </row>
    <row r="188" s="569" customFormat="1" ht="30" customHeight="1" spans="2:2">
      <c r="B188" s="604" t="s">
        <v>636</v>
      </c>
    </row>
    <row r="189" s="569" customFormat="1" ht="30" customHeight="1" spans="2:2">
      <c r="B189" s="604" t="s">
        <v>637</v>
      </c>
    </row>
    <row r="190" s="569" customFormat="1" ht="30" customHeight="1" spans="2:2">
      <c r="B190" s="604" t="s">
        <v>638</v>
      </c>
    </row>
    <row r="191" s="569" customFormat="1" ht="30" customHeight="1" spans="2:2">
      <c r="B191" s="604" t="s">
        <v>639</v>
      </c>
    </row>
    <row r="192" s="569" customFormat="1" ht="30" customHeight="1" spans="2:2">
      <c r="B192" s="605" t="s">
        <v>640</v>
      </c>
    </row>
    <row r="193" s="569" customFormat="1" ht="30" customHeight="1" spans="2:2">
      <c r="B193" s="606" t="s">
        <v>641</v>
      </c>
    </row>
    <row r="194" s="569" customFormat="1" ht="27" customHeight="1" spans="2:2">
      <c r="B194" s="599" t="s">
        <v>522</v>
      </c>
    </row>
    <row r="195" s="569" customFormat="1" ht="30" customHeight="1" spans="2:2">
      <c r="B195" s="606" t="s">
        <v>642</v>
      </c>
    </row>
    <row r="196" s="569" customFormat="1" ht="27" customHeight="1" spans="2:2">
      <c r="B196" s="599" t="s">
        <v>522</v>
      </c>
    </row>
    <row r="197" s="569" customFormat="1" ht="27" customHeight="1" spans="2:2">
      <c r="B197" s="609"/>
    </row>
    <row r="198" s="569" customFormat="1" ht="27" customHeight="1" spans="2:2">
      <c r="B198" s="609"/>
    </row>
    <row r="199" s="569" customFormat="1" ht="27" customHeight="1" spans="2:2">
      <c r="B199" s="609"/>
    </row>
    <row r="200" s="569" customFormat="1"/>
    <row r="201" s="569" customFormat="1"/>
    <row r="202" s="569" customFormat="1"/>
    <row r="203" s="569" customFormat="1"/>
    <row r="204" s="569" customFormat="1"/>
    <row r="205" s="569" customFormat="1"/>
    <row r="206" s="569" customFormat="1"/>
    <row r="207" s="569" customFormat="1"/>
    <row r="208" s="569" customFormat="1"/>
    <row r="209" s="569" customFormat="1"/>
    <row r="210" s="569" customFormat="1"/>
    <row r="211" s="569" customFormat="1"/>
    <row r="212" s="569" customFormat="1"/>
    <row r="213" s="569" customFormat="1"/>
    <row r="214" s="569" customFormat="1"/>
  </sheetData>
  <hyperlinks>
    <hyperlink ref="B64" location="'长期投资汇总表'!A6" display="2.非流动资产填表说明(表4--1至4--17)"/>
  </hyperlink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R356"/>
  <sheetViews>
    <sheetView zoomScale="80" zoomScaleNormal="80" topLeftCell="A41" workbookViewId="0">
      <selection activeCell="C217" sqref="C217:J217"/>
    </sheetView>
  </sheetViews>
  <sheetFormatPr defaultColWidth="9" defaultRowHeight="15.75"/>
  <cols>
    <col min="1" max="1" width="6.8" style="477" customWidth="1"/>
    <col min="2" max="2" width="25.6" style="477" customWidth="1"/>
    <col min="3" max="8" width="18.6" style="477" customWidth="1"/>
    <col min="9" max="10" width="18.6" style="478" customWidth="1"/>
    <col min="11" max="12" width="15.6" style="478" customWidth="1"/>
    <col min="13" max="25" width="9" style="479"/>
    <col min="26" max="16384" width="9" style="477"/>
  </cols>
  <sheetData>
    <row r="1" ht="18.75" spans="1:1">
      <c r="A1" s="480"/>
    </row>
    <row r="2" ht="18.75" spans="1:3">
      <c r="A2" s="480" t="s">
        <v>643</v>
      </c>
      <c r="B2" s="481" t="s">
        <v>644</v>
      </c>
      <c r="C2" s="481"/>
    </row>
    <row r="3" customHeight="1" spans="1:4">
      <c r="A3" s="480" t="s">
        <v>643</v>
      </c>
      <c r="B3" s="482" t="s">
        <v>645</v>
      </c>
      <c r="C3" s="482" t="s">
        <v>646</v>
      </c>
      <c r="D3" s="483"/>
    </row>
    <row r="4" customHeight="1" spans="1:4">
      <c r="A4" s="480" t="s">
        <v>643</v>
      </c>
      <c r="B4" s="484" t="s">
        <v>647</v>
      </c>
      <c r="C4" s="485" t="s">
        <v>648</v>
      </c>
      <c r="D4" s="483"/>
    </row>
    <row r="5" ht="18.75" spans="1:4">
      <c r="A5" s="480" t="s">
        <v>643</v>
      </c>
      <c r="B5" s="484" t="s">
        <v>649</v>
      </c>
      <c r="C5" s="485" t="s">
        <v>184</v>
      </c>
      <c r="D5" s="483"/>
    </row>
    <row r="6" ht="18.75" spans="1:4">
      <c r="A6" s="480" t="s">
        <v>643</v>
      </c>
      <c r="B6" s="484" t="s">
        <v>650</v>
      </c>
      <c r="C6" s="485" t="s">
        <v>184</v>
      </c>
      <c r="D6" s="483"/>
    </row>
    <row r="7" ht="18.75" hidden="1" spans="1:4">
      <c r="A7" s="480" t="s">
        <v>643</v>
      </c>
      <c r="B7" s="485" t="s">
        <v>651</v>
      </c>
      <c r="C7" s="484" t="s">
        <v>652</v>
      </c>
      <c r="D7" s="483"/>
    </row>
    <row r="8" ht="18.75" spans="1:4">
      <c r="A8" s="480" t="s">
        <v>643</v>
      </c>
      <c r="B8" s="484" t="s">
        <v>653</v>
      </c>
      <c r="C8" s="484" t="s">
        <v>654</v>
      </c>
      <c r="D8" s="483"/>
    </row>
    <row r="9" ht="18.75" spans="1:4">
      <c r="A9" s="480" t="s">
        <v>643</v>
      </c>
      <c r="B9" s="485" t="s">
        <v>655</v>
      </c>
      <c r="C9" s="484" t="str">
        <f>IF(C8="市场价值",D340,IF(C8="清算价值",D341,IF(C8="残余价值",D342,IF(C8="公允价值",D343,IF(C8="在用价值",D344,IF(C8="投资价值",D345))))))</f>
        <v>残余价值是指机器设备、房屋建筑物或者其他有形资产等的拆零变现价值估计数额。</v>
      </c>
      <c r="D9" s="483"/>
    </row>
    <row r="10" ht="18.75" spans="1:4">
      <c r="A10" s="480" t="s">
        <v>643</v>
      </c>
      <c r="B10" s="484" t="s">
        <v>656</v>
      </c>
      <c r="C10" s="484" t="s">
        <v>657</v>
      </c>
      <c r="D10" s="483"/>
    </row>
    <row r="11" ht="18.75" spans="1:4">
      <c r="A11" s="480" t="s">
        <v>643</v>
      </c>
      <c r="B11" s="484" t="s">
        <v>658</v>
      </c>
      <c r="C11" s="486">
        <f>基本信息输入表!M7</f>
        <v>45708</v>
      </c>
      <c r="D11" s="487"/>
    </row>
    <row r="12" ht="18.75" spans="1:4">
      <c r="A12" s="480" t="s">
        <v>643</v>
      </c>
      <c r="B12" s="484" t="s">
        <v>659</v>
      </c>
      <c r="C12" s="485" t="s">
        <v>657</v>
      </c>
      <c r="D12" s="483"/>
    </row>
    <row r="13" ht="18.75" spans="1:4">
      <c r="A13" s="480" t="s">
        <v>643</v>
      </c>
      <c r="B13" s="485" t="s">
        <v>660</v>
      </c>
      <c r="C13" s="488" t="e">
        <f>C25</f>
        <v>#REF!</v>
      </c>
      <c r="D13" s="483"/>
    </row>
    <row r="14" ht="18.75" spans="1:12">
      <c r="A14" s="480" t="s">
        <v>643</v>
      </c>
      <c r="B14" s="485" t="s">
        <v>661</v>
      </c>
      <c r="C14" s="489" t="str">
        <f>IFERROR(LEFT(G42&amp;G44&amp;G45&amp;G46&amp;G47&amp;G48&amp;G49&amp;G51,LEN(G42&amp;G44&amp;G45&amp;G46&amp;G47&amp;G48&amp;G49&amp;G51)-1),"")</f>
        <v/>
      </c>
      <c r="D14" s="483"/>
      <c r="E14" s="483"/>
      <c r="F14" s="483"/>
      <c r="G14" s="483"/>
      <c r="H14" s="483"/>
      <c r="I14" s="483"/>
      <c r="J14" s="483"/>
      <c r="K14" s="490"/>
      <c r="L14" s="490"/>
    </row>
    <row r="15" ht="18.75" hidden="1" spans="1:12">
      <c r="A15" s="480" t="s">
        <v>643</v>
      </c>
      <c r="B15" s="485" t="s">
        <v>662</v>
      </c>
      <c r="C15" s="489" t="str">
        <f>IFERROR(LEFT(G53&amp;G54,LEN(G53&amp;G54)-1),"")</f>
        <v/>
      </c>
      <c r="D15" s="483"/>
      <c r="E15" s="483"/>
      <c r="F15" s="483"/>
      <c r="G15" s="483"/>
      <c r="H15" s="483"/>
      <c r="I15" s="483"/>
      <c r="J15" s="483"/>
      <c r="K15" s="490"/>
      <c r="L15" s="490"/>
    </row>
    <row r="16" ht="18.75" hidden="1" spans="1:12">
      <c r="A16" s="480" t="s">
        <v>643</v>
      </c>
      <c r="B16" s="485" t="s">
        <v>663</v>
      </c>
      <c r="C16" s="489" t="str">
        <f>IFERROR(LEFT(G73&amp;G74&amp;G75&amp;G76&amp;G77&amp;G78&amp;G79&amp;G80&amp;G81&amp;G82&amp;G83&amp;G84&amp;G85,LEN(G73&amp;G74&amp;G75&amp;G76&amp;G77&amp;G78&amp;G79&amp;G80&amp;G81&amp;G82&amp;G83&amp;G84&amp;G85)-1),"")</f>
        <v/>
      </c>
      <c r="D16" s="483"/>
      <c r="E16" s="483"/>
      <c r="F16" s="483"/>
      <c r="G16" s="483"/>
      <c r="H16" s="483"/>
      <c r="I16" s="483"/>
      <c r="J16" s="483"/>
      <c r="K16" s="490"/>
      <c r="L16" s="490"/>
    </row>
    <row r="17" ht="18.75" hidden="1" spans="1:12">
      <c r="A17" s="480" t="s">
        <v>643</v>
      </c>
      <c r="B17" s="485" t="s">
        <v>664</v>
      </c>
      <c r="C17" s="489" t="str">
        <f>IFERROR(LEFT(G230&amp;G231&amp;G232&amp;G233&amp;G234&amp;G235&amp;G236&amp;G237&amp;G238&amp;G239&amp;G240&amp;G241&amp;G242,LEN(G230&amp;G231&amp;G232&amp;G233&amp;G234&amp;G235&amp;G236&amp;G237&amp;G238&amp;G239&amp;G240&amp;G241&amp;G242)-1),"")</f>
        <v/>
      </c>
      <c r="D17" s="483"/>
      <c r="E17" s="483"/>
      <c r="F17" s="483"/>
      <c r="G17" s="483"/>
      <c r="H17" s="483"/>
      <c r="I17" s="483"/>
      <c r="J17" s="483"/>
      <c r="K17" s="490"/>
      <c r="L17" s="490"/>
    </row>
    <row r="18" ht="18.75" hidden="1" spans="1:12">
      <c r="A18" s="480" t="s">
        <v>643</v>
      </c>
      <c r="B18" s="485" t="s">
        <v>665</v>
      </c>
      <c r="C18" s="489" t="str">
        <f>IFERROR(LEFT(G247&amp;G248&amp;G249&amp;G250&amp;G251&amp;G252&amp;G253&amp;G254,LEN(G247&amp;G248&amp;G249&amp;G250&amp;G251&amp;G252&amp;G253&amp;G254)-1),"")</f>
        <v/>
      </c>
      <c r="D18" s="483"/>
      <c r="E18" s="483"/>
      <c r="F18" s="483"/>
      <c r="G18" s="483"/>
      <c r="H18" s="483"/>
      <c r="I18" s="483"/>
      <c r="J18" s="483"/>
      <c r="K18" s="490"/>
      <c r="L18" s="490"/>
    </row>
    <row r="19" ht="18.75" spans="1:12">
      <c r="A19" s="480"/>
      <c r="B19" s="483"/>
      <c r="C19" s="490"/>
      <c r="D19" s="490"/>
      <c r="E19" s="490"/>
      <c r="F19" s="490"/>
      <c r="G19" s="490"/>
      <c r="H19" s="490"/>
      <c r="I19" s="490"/>
      <c r="J19" s="490"/>
      <c r="K19" s="490"/>
      <c r="L19" s="490"/>
    </row>
    <row r="20" ht="18.75" spans="1:12">
      <c r="A20" s="480" t="s">
        <v>643</v>
      </c>
      <c r="B20" s="481" t="s">
        <v>666</v>
      </c>
      <c r="C20" s="481"/>
      <c r="D20" s="490"/>
      <c r="E20" s="490"/>
      <c r="F20" s="490"/>
      <c r="G20" s="490"/>
      <c r="H20" s="490"/>
      <c r="I20" s="490"/>
      <c r="J20" s="490"/>
      <c r="K20" s="490"/>
      <c r="L20" s="490"/>
    </row>
    <row r="21" ht="18.75" spans="1:12">
      <c r="A21" s="480" t="s">
        <v>643</v>
      </c>
      <c r="B21" s="491" t="s">
        <v>645</v>
      </c>
      <c r="C21" s="491" t="s">
        <v>6</v>
      </c>
      <c r="D21" s="490"/>
      <c r="E21" s="490"/>
      <c r="F21" s="490"/>
      <c r="G21" s="490"/>
      <c r="H21" s="490"/>
      <c r="I21" s="490"/>
      <c r="J21" s="490"/>
      <c r="K21" s="490"/>
      <c r="L21" s="490"/>
    </row>
    <row r="22" ht="18.75" spans="1:12">
      <c r="A22" s="480" t="s">
        <v>643</v>
      </c>
      <c r="B22" s="484" t="s">
        <v>667</v>
      </c>
      <c r="C22" s="488" t="e">
        <f>#REF!</f>
        <v>#REF!</v>
      </c>
      <c r="D22" s="490"/>
      <c r="E22" s="490"/>
      <c r="F22" s="490"/>
      <c r="G22" s="490"/>
      <c r="H22" s="490"/>
      <c r="I22" s="490"/>
      <c r="J22" s="490"/>
      <c r="K22" s="490"/>
      <c r="L22" s="490"/>
    </row>
    <row r="23" ht="18.75" spans="1:12">
      <c r="A23" s="480" t="s">
        <v>643</v>
      </c>
      <c r="B23" s="484" t="s">
        <v>668</v>
      </c>
      <c r="C23" s="488" t="e">
        <f>#REF!</f>
        <v>#REF!</v>
      </c>
      <c r="D23" s="490"/>
      <c r="E23" s="490"/>
      <c r="F23" s="490"/>
      <c r="G23" s="490"/>
      <c r="H23" s="490"/>
      <c r="I23" s="490"/>
      <c r="J23" s="490"/>
      <c r="K23" s="490"/>
      <c r="L23" s="490"/>
    </row>
    <row r="24" ht="18.75" spans="1:12">
      <c r="A24" s="480" t="s">
        <v>643</v>
      </c>
      <c r="B24" s="484" t="s">
        <v>669</v>
      </c>
      <c r="C24" s="488" t="e">
        <f>#REF!</f>
        <v>#REF!</v>
      </c>
      <c r="D24" s="490"/>
      <c r="E24" s="490"/>
      <c r="F24" s="490"/>
      <c r="G24" s="490"/>
      <c r="H24" s="490"/>
      <c r="I24" s="490"/>
      <c r="J24" s="490"/>
      <c r="K24" s="490"/>
      <c r="L24" s="490"/>
    </row>
    <row r="25" ht="18.75" spans="1:12">
      <c r="A25" s="480" t="s">
        <v>643</v>
      </c>
      <c r="B25" s="492" t="s">
        <v>670</v>
      </c>
      <c r="C25" s="493" t="e">
        <f>#REF!</f>
        <v>#REF!</v>
      </c>
      <c r="D25" s="490"/>
      <c r="E25" s="490"/>
      <c r="F25" s="490"/>
      <c r="G25" s="490"/>
      <c r="H25" s="490"/>
      <c r="I25" s="490"/>
      <c r="J25" s="490"/>
      <c r="K25" s="490"/>
      <c r="L25" s="490"/>
    </row>
    <row r="26" ht="18.75" hidden="1" spans="1:12">
      <c r="A26" s="480" t="s">
        <v>643</v>
      </c>
      <c r="B26" s="494" t="s">
        <v>671</v>
      </c>
      <c r="C26" s="493"/>
      <c r="D26" s="490"/>
      <c r="E26" s="490"/>
      <c r="F26" s="490"/>
      <c r="G26" s="490"/>
      <c r="H26" s="490"/>
      <c r="I26" s="490"/>
      <c r="J26" s="490"/>
      <c r="K26" s="490"/>
      <c r="L26" s="490"/>
    </row>
    <row r="27" ht="18.75" hidden="1" spans="1:12">
      <c r="A27" s="480" t="s">
        <v>643</v>
      </c>
      <c r="B27" s="494" t="s">
        <v>672</v>
      </c>
      <c r="C27" s="493"/>
      <c r="D27" s="490"/>
      <c r="E27" s="490"/>
      <c r="F27" s="490"/>
      <c r="G27" s="490"/>
      <c r="H27" s="490"/>
      <c r="I27" s="490"/>
      <c r="J27" s="490"/>
      <c r="K27" s="490"/>
      <c r="L27" s="490"/>
    </row>
    <row r="28" ht="18.75" spans="1:12">
      <c r="A28" s="480" t="s">
        <v>643</v>
      </c>
      <c r="B28" s="484" t="s">
        <v>673</v>
      </c>
      <c r="C28" s="493" t="e">
        <f>C25-C24</f>
        <v>#REF!</v>
      </c>
      <c r="D28" s="490"/>
      <c r="E28" s="490"/>
      <c r="F28" s="490"/>
      <c r="G28" s="490"/>
      <c r="H28" s="490"/>
      <c r="I28" s="490"/>
      <c r="J28" s="490"/>
      <c r="K28" s="490"/>
      <c r="L28" s="490"/>
    </row>
    <row r="29" ht="18.75" spans="1:12">
      <c r="A29" s="480" t="s">
        <v>643</v>
      </c>
      <c r="B29" s="484" t="s">
        <v>674</v>
      </c>
      <c r="C29" s="493" t="e">
        <f>IF(C24&gt;0,C28/C24*100,"")</f>
        <v>#REF!</v>
      </c>
      <c r="D29" s="490"/>
      <c r="E29" s="490"/>
      <c r="F29" s="490"/>
      <c r="G29" s="490"/>
      <c r="H29" s="490"/>
      <c r="I29" s="490"/>
      <c r="J29" s="490"/>
      <c r="K29" s="490"/>
      <c r="L29" s="490"/>
    </row>
    <row r="30" ht="18.75" hidden="1" spans="1:12">
      <c r="A30" s="480" t="s">
        <v>643</v>
      </c>
      <c r="B30" s="484" t="s">
        <v>675</v>
      </c>
      <c r="C30" s="493" t="e">
        <f>C26-C24</f>
        <v>#REF!</v>
      </c>
      <c r="D30" s="490"/>
      <c r="E30" s="490"/>
      <c r="F30" s="490"/>
      <c r="G30" s="490"/>
      <c r="H30" s="490"/>
      <c r="I30" s="490"/>
      <c r="J30" s="490"/>
      <c r="K30" s="490"/>
      <c r="L30" s="490"/>
    </row>
    <row r="31" ht="18.75" hidden="1" spans="1:12">
      <c r="A31" s="480" t="s">
        <v>643</v>
      </c>
      <c r="B31" s="484" t="s">
        <v>676</v>
      </c>
      <c r="C31" s="493" t="e">
        <f>IF(C24&gt;0,C30/C24*100,"")</f>
        <v>#REF!</v>
      </c>
      <c r="D31" s="490"/>
      <c r="E31" s="490"/>
      <c r="F31" s="490"/>
      <c r="G31" s="490"/>
      <c r="H31" s="490"/>
      <c r="I31" s="490"/>
      <c r="J31" s="490"/>
      <c r="K31" s="490"/>
      <c r="L31" s="490"/>
    </row>
    <row r="32" ht="18.75" hidden="1" spans="1:12">
      <c r="A32" s="480" t="s">
        <v>643</v>
      </c>
      <c r="B32" s="484" t="s">
        <v>677</v>
      </c>
      <c r="C32" s="493" t="e">
        <f>C27-C24</f>
        <v>#REF!</v>
      </c>
      <c r="D32" s="490"/>
      <c r="E32" s="490"/>
      <c r="F32" s="490"/>
      <c r="G32" s="490"/>
      <c r="H32" s="490"/>
      <c r="I32" s="490"/>
      <c r="J32" s="490"/>
      <c r="K32" s="490"/>
      <c r="L32" s="490"/>
    </row>
    <row r="33" ht="18.75" hidden="1" spans="1:12">
      <c r="A33" s="480" t="s">
        <v>643</v>
      </c>
      <c r="B33" s="484" t="s">
        <v>678</v>
      </c>
      <c r="C33" s="493" t="e">
        <f>IF(C24&gt;0,C32/C24*100,"")</f>
        <v>#REF!</v>
      </c>
      <c r="D33" s="490"/>
      <c r="E33" s="490"/>
      <c r="F33" s="490"/>
      <c r="G33" s="490"/>
      <c r="H33" s="490"/>
      <c r="I33" s="490"/>
      <c r="J33" s="490"/>
      <c r="K33" s="490"/>
      <c r="L33" s="490"/>
    </row>
    <row r="34" ht="18.75" hidden="1" spans="1:12">
      <c r="A34" s="480" t="s">
        <v>643</v>
      </c>
      <c r="B34" s="484" t="s">
        <v>679</v>
      </c>
      <c r="C34" s="493" t="e">
        <f>ABS(C26-C25)</f>
        <v>#REF!</v>
      </c>
      <c r="D34" s="490"/>
      <c r="E34" s="490"/>
      <c r="F34" s="490"/>
      <c r="G34" s="490"/>
      <c r="H34" s="490"/>
      <c r="I34" s="490"/>
      <c r="J34" s="490"/>
      <c r="K34" s="490"/>
      <c r="L34" s="490"/>
    </row>
    <row r="35" ht="18.75" hidden="1" spans="1:12">
      <c r="A35" s="480" t="s">
        <v>643</v>
      </c>
      <c r="B35" s="484" t="s">
        <v>680</v>
      </c>
      <c r="C35" s="493" t="e">
        <f>IF(C25&gt;0,C34/C25*100,"")</f>
        <v>#REF!</v>
      </c>
      <c r="D35" s="490"/>
      <c r="E35" s="490"/>
      <c r="F35" s="490"/>
      <c r="G35" s="490"/>
      <c r="H35" s="490"/>
      <c r="I35" s="490"/>
      <c r="J35" s="490"/>
      <c r="K35" s="490"/>
      <c r="L35" s="490"/>
    </row>
    <row r="36" ht="18.75" hidden="1" spans="1:12">
      <c r="A36" s="480" t="s">
        <v>643</v>
      </c>
      <c r="B36" s="484" t="s">
        <v>681</v>
      </c>
      <c r="C36" s="493">
        <f>ABS(C26-C27)</f>
        <v>0</v>
      </c>
      <c r="D36" s="490"/>
      <c r="E36" s="490"/>
      <c r="F36" s="490"/>
      <c r="G36" s="490"/>
      <c r="H36" s="490"/>
      <c r="I36" s="490"/>
      <c r="J36" s="490"/>
      <c r="K36" s="490"/>
      <c r="L36" s="490"/>
    </row>
    <row r="37" ht="18.75" hidden="1" spans="1:12">
      <c r="A37" s="480" t="s">
        <v>643</v>
      </c>
      <c r="B37" s="484" t="s">
        <v>682</v>
      </c>
      <c r="C37" s="493" t="str">
        <f>IF(C27&gt;0,C36/C27*100,"")</f>
        <v/>
      </c>
      <c r="D37" s="490"/>
      <c r="E37" s="490"/>
      <c r="F37" s="490"/>
      <c r="G37" s="490"/>
      <c r="H37" s="490"/>
      <c r="I37" s="490"/>
      <c r="J37" s="490"/>
      <c r="K37" s="490"/>
      <c r="L37" s="490"/>
    </row>
    <row r="38" ht="18.75" spans="1:12">
      <c r="A38" s="480"/>
      <c r="B38" s="483"/>
      <c r="C38" s="490"/>
      <c r="D38" s="490"/>
      <c r="E38" s="490"/>
      <c r="F38" s="490"/>
      <c r="G38" s="490"/>
      <c r="H38" s="490"/>
      <c r="I38" s="490"/>
      <c r="J38" s="490"/>
      <c r="K38" s="490"/>
      <c r="L38" s="490"/>
    </row>
    <row r="39" ht="18.75" spans="1:6">
      <c r="A39" s="480" t="s">
        <v>683</v>
      </c>
      <c r="B39" s="481" t="s">
        <v>684</v>
      </c>
      <c r="C39" s="481"/>
      <c r="D39" s="481"/>
      <c r="E39" s="481"/>
      <c r="F39" s="481"/>
    </row>
    <row r="40" ht="18.75" spans="1:7">
      <c r="A40" s="480" t="s">
        <v>683</v>
      </c>
      <c r="B40" s="495" t="s">
        <v>685</v>
      </c>
      <c r="C40" s="496" t="s">
        <v>6</v>
      </c>
      <c r="D40" s="496" t="s">
        <v>7</v>
      </c>
      <c r="E40" s="497" t="s">
        <v>8</v>
      </c>
      <c r="F40" s="496" t="s">
        <v>686</v>
      </c>
      <c r="G40" s="498" t="s">
        <v>687</v>
      </c>
    </row>
    <row r="41" ht="18.75" spans="1:7">
      <c r="A41" s="480" t="s">
        <v>683</v>
      </c>
      <c r="B41" s="499"/>
      <c r="C41" s="496" t="s">
        <v>688</v>
      </c>
      <c r="D41" s="496" t="s">
        <v>689</v>
      </c>
      <c r="E41" s="496" t="s">
        <v>690</v>
      </c>
      <c r="F41" s="496" t="s">
        <v>691</v>
      </c>
      <c r="G41" s="498"/>
    </row>
    <row r="42" ht="18.75" hidden="1" spans="1:7">
      <c r="A42" s="480" t="s">
        <v>683</v>
      </c>
      <c r="B42" s="484" t="s">
        <v>330</v>
      </c>
      <c r="C42" s="500" t="e">
        <f>#REF!</f>
        <v>#REF!</v>
      </c>
      <c r="D42" s="500" t="e">
        <f>#REF!</f>
        <v>#REF!</v>
      </c>
      <c r="E42" s="500" t="e">
        <f>#REF!</f>
        <v>#REF!</v>
      </c>
      <c r="F42" s="500" t="e">
        <f>#REF!</f>
        <v>#REF!</v>
      </c>
      <c r="G42" s="496" t="e">
        <f>IF(C42=0,"",B42&amp;"、")</f>
        <v>#REF!</v>
      </c>
    </row>
    <row r="43" ht="18.75" spans="1:7">
      <c r="A43" s="480" t="s">
        <v>683</v>
      </c>
      <c r="B43" s="484" t="s">
        <v>419</v>
      </c>
      <c r="C43" s="500" t="e">
        <f>#REF!</f>
        <v>#REF!</v>
      </c>
      <c r="D43" s="500" t="e">
        <f>#REF!</f>
        <v>#REF!</v>
      </c>
      <c r="E43" s="500" t="e">
        <f>#REF!</f>
        <v>#REF!</v>
      </c>
      <c r="F43" s="500" t="e">
        <f>#REF!</f>
        <v>#REF!</v>
      </c>
      <c r="G43" s="496"/>
    </row>
    <row r="44" ht="18.75" hidden="1" spans="1:7">
      <c r="A44" s="480" t="s">
        <v>683</v>
      </c>
      <c r="B44" s="501" t="s">
        <v>692</v>
      </c>
      <c r="C44" s="500" t="e">
        <f>#REF!</f>
        <v>#REF!</v>
      </c>
      <c r="D44" s="500" t="e">
        <f>#REF!</f>
        <v>#REF!</v>
      </c>
      <c r="E44" s="500" t="e">
        <f>#REF!</f>
        <v>#REF!</v>
      </c>
      <c r="F44" s="500" t="e">
        <f>#REF!</f>
        <v>#REF!</v>
      </c>
      <c r="G44" s="496" t="e">
        <f>IF(C44=0,"",RIGHT(B44,6)&amp;"、")</f>
        <v>#REF!</v>
      </c>
    </row>
    <row r="45" ht="18.75" hidden="1" spans="1:7">
      <c r="A45" s="480" t="s">
        <v>683</v>
      </c>
      <c r="B45" s="502" t="s">
        <v>693</v>
      </c>
      <c r="C45" s="500" t="e">
        <f>#REF!</f>
        <v>#REF!</v>
      </c>
      <c r="D45" s="500" t="e">
        <f>#REF!</f>
        <v>#REF!</v>
      </c>
      <c r="E45" s="500" t="e">
        <f>#REF!</f>
        <v>#REF!</v>
      </c>
      <c r="F45" s="500" t="e">
        <f>#REF!</f>
        <v>#REF!</v>
      </c>
      <c r="G45" s="496" t="e">
        <f>IF(C45=0,"",RIGHT(B45,6)&amp;"、")</f>
        <v>#REF!</v>
      </c>
    </row>
    <row r="46" ht="18.75" spans="1:7">
      <c r="A46" s="480" t="s">
        <v>683</v>
      </c>
      <c r="B46" s="502" t="s">
        <v>694</v>
      </c>
      <c r="C46" s="500" t="e">
        <f>#REF!</f>
        <v>#REF!</v>
      </c>
      <c r="D46" s="500" t="e">
        <f>#REF!</f>
        <v>#REF!</v>
      </c>
      <c r="E46" s="500" t="e">
        <f>#REF!</f>
        <v>#REF!</v>
      </c>
      <c r="F46" s="500" t="e">
        <f>#REF!</f>
        <v>#REF!</v>
      </c>
      <c r="G46" s="496" t="e">
        <f>IF(C46=0,"",RIGHT(B46,4)&amp;"、")</f>
        <v>#REF!</v>
      </c>
    </row>
    <row r="47" ht="18.75" hidden="1" spans="1:7">
      <c r="A47" s="480" t="s">
        <v>683</v>
      </c>
      <c r="B47" s="502" t="s">
        <v>695</v>
      </c>
      <c r="C47" s="500" t="e">
        <f>#REF!</f>
        <v>#REF!</v>
      </c>
      <c r="D47" s="500" t="e">
        <f>#REF!</f>
        <v>#REF!</v>
      </c>
      <c r="E47" s="500" t="e">
        <f>#REF!</f>
        <v>#REF!</v>
      </c>
      <c r="F47" s="500" t="e">
        <f>#REF!</f>
        <v>#REF!</v>
      </c>
      <c r="G47" s="496" t="e">
        <f>IF(C47=0,"",RIGHT(B47,4)&amp;"、")</f>
        <v>#REF!</v>
      </c>
    </row>
    <row r="48" ht="18.75" hidden="1" spans="1:7">
      <c r="A48" s="480" t="s">
        <v>683</v>
      </c>
      <c r="B48" s="502" t="s">
        <v>696</v>
      </c>
      <c r="C48" s="500" t="e">
        <f>#REF!</f>
        <v>#REF!</v>
      </c>
      <c r="D48" s="500" t="e">
        <f>#REF!</f>
        <v>#REF!</v>
      </c>
      <c r="E48" s="500" t="e">
        <f>#REF!</f>
        <v>#REF!</v>
      </c>
      <c r="F48" s="500" t="e">
        <f>#REF!</f>
        <v>#REF!</v>
      </c>
      <c r="G48" s="496" t="e">
        <f>IF(C48=0,"",RIGHT(B48,4)&amp;"、")</f>
        <v>#REF!</v>
      </c>
    </row>
    <row r="49" ht="18.75" hidden="1" spans="1:7">
      <c r="A49" s="480" t="s">
        <v>683</v>
      </c>
      <c r="B49" s="502" t="s">
        <v>697</v>
      </c>
      <c r="C49" s="500" t="e">
        <f>#REF!</f>
        <v>#REF!</v>
      </c>
      <c r="D49" s="500" t="e">
        <f>#REF!</f>
        <v>#REF!</v>
      </c>
      <c r="E49" s="500" t="e">
        <f>#REF!</f>
        <v>#REF!</v>
      </c>
      <c r="F49" s="500" t="e">
        <f>#REF!</f>
        <v>#REF!</v>
      </c>
      <c r="G49" s="496" t="e">
        <f>IF(C49=0,"",RIGHT(B49,4)&amp;"、")</f>
        <v>#REF!</v>
      </c>
    </row>
    <row r="50" ht="18.75" hidden="1" spans="1:7">
      <c r="A50" s="480" t="s">
        <v>683</v>
      </c>
      <c r="B50" s="502" t="s">
        <v>698</v>
      </c>
      <c r="C50" s="500" t="e">
        <f>#REF!</f>
        <v>#REF!</v>
      </c>
      <c r="D50" s="500" t="e">
        <f>#REF!</f>
        <v>#REF!</v>
      </c>
      <c r="E50" s="500" t="e">
        <f>#REF!</f>
        <v>#REF!</v>
      </c>
      <c r="F50" s="500" t="e">
        <f>#REF!</f>
        <v>#REF!</v>
      </c>
      <c r="G50" s="496"/>
    </row>
    <row r="51" ht="18.75" hidden="1" spans="1:7">
      <c r="A51" s="480" t="s">
        <v>683</v>
      </c>
      <c r="B51" s="502" t="s">
        <v>699</v>
      </c>
      <c r="C51" s="500" t="e">
        <f>#REF!</f>
        <v>#REF!</v>
      </c>
      <c r="D51" s="500" t="e">
        <f>#REF!</f>
        <v>#REF!</v>
      </c>
      <c r="E51" s="500" t="e">
        <f>#REF!</f>
        <v>#REF!</v>
      </c>
      <c r="F51" s="500" t="e">
        <f>#REF!</f>
        <v>#REF!</v>
      </c>
      <c r="G51" s="496" t="e">
        <f>IF(C51=0,"",RIGHT(B51,7)&amp;"、")</f>
        <v>#REF!</v>
      </c>
    </row>
    <row r="52" ht="18.75" spans="1:11">
      <c r="A52" s="480" t="s">
        <v>683</v>
      </c>
      <c r="B52" s="503" t="s">
        <v>700</v>
      </c>
      <c r="C52" s="504" t="e">
        <f>#REF!</f>
        <v>#REF!</v>
      </c>
      <c r="D52" s="504" t="e">
        <f>#REF!</f>
        <v>#REF!</v>
      </c>
      <c r="E52" s="504" t="e">
        <f>#REF!</f>
        <v>#REF!</v>
      </c>
      <c r="F52" s="504" t="e">
        <f>#REF!</f>
        <v>#REF!</v>
      </c>
      <c r="G52" s="496"/>
      <c r="H52" s="477" t="e">
        <f>CONCATENATE("账面价值为",C52,"万元，评估价值为",D52,"万元，",IF(E52&lt;&gt;0,IF(C52=0,K52,J52),I52))</f>
        <v>#REF!</v>
      </c>
      <c r="I52" s="478" t="s">
        <v>701</v>
      </c>
      <c r="J52" s="478" t="e">
        <f>IF(E52&gt;0,CONCATENATE("增值额为",TEXT(E52,"#,##0.00"),"万元，增值率为",ROUND(F52,2),"%"),CONCATENATE("减值额为",TEXT(-E52,"#,##0.00"),"万元，减值率为",ROUND(-F52,2),"%"))</f>
        <v>#REF!</v>
      </c>
      <c r="K52" s="478" t="e">
        <f>IF(E52&gt;0,CONCATENATE("评估值增值",TEXT(E52,"#,##0.00"),"万元"),CONCATENATE("评估值减值",TEXT(-E52,"#,##0.00"),"万元"))</f>
        <v>#REF!</v>
      </c>
    </row>
    <row r="53" ht="18.75" hidden="1" spans="1:7">
      <c r="A53" s="480" t="s">
        <v>643</v>
      </c>
      <c r="B53" s="484" t="s">
        <v>333</v>
      </c>
      <c r="C53" s="500" t="e">
        <f>#REF!</f>
        <v>#REF!</v>
      </c>
      <c r="D53" s="500" t="e">
        <f>#REF!</f>
        <v>#REF!</v>
      </c>
      <c r="E53" s="500" t="e">
        <f>#REF!</f>
        <v>#REF!</v>
      </c>
      <c r="F53" s="500" t="e">
        <f>#REF!</f>
        <v>#REF!</v>
      </c>
      <c r="G53" s="496" t="e">
        <f>IF(C53=0,"",B53&amp;"、")</f>
        <v>#REF!</v>
      </c>
    </row>
    <row r="54" ht="18.75" hidden="1" spans="1:7">
      <c r="A54" s="480" t="s">
        <v>643</v>
      </c>
      <c r="B54" s="484" t="s">
        <v>364</v>
      </c>
      <c r="C54" s="500" t="e">
        <f>#REF!</f>
        <v>#REF!</v>
      </c>
      <c r="D54" s="500" t="e">
        <f>#REF!</f>
        <v>#REF!</v>
      </c>
      <c r="E54" s="500" t="e">
        <f>#REF!</f>
        <v>#REF!</v>
      </c>
      <c r="F54" s="500" t="e">
        <f>#REF!</f>
        <v>#REF!</v>
      </c>
      <c r="G54" s="496" t="e">
        <f>IF(C54=0,"",B54&amp;"、")</f>
        <v>#REF!</v>
      </c>
    </row>
    <row r="55" ht="18.75" hidden="1" spans="1:7">
      <c r="A55" s="480" t="s">
        <v>643</v>
      </c>
      <c r="B55" s="503" t="s">
        <v>702</v>
      </c>
      <c r="C55" s="504" t="e">
        <f>#REF!</f>
        <v>#REF!</v>
      </c>
      <c r="D55" s="504" t="e">
        <f>#REF!</f>
        <v>#REF!</v>
      </c>
      <c r="E55" s="504" t="e">
        <f>#REF!</f>
        <v>#REF!</v>
      </c>
      <c r="F55" s="504" t="e">
        <f>#REF!</f>
        <v>#REF!</v>
      </c>
      <c r="G55" s="505"/>
    </row>
    <row r="56" ht="18.75" hidden="1" spans="1:7">
      <c r="A56" s="480" t="s">
        <v>643</v>
      </c>
      <c r="B56" s="503" t="s">
        <v>703</v>
      </c>
      <c r="C56" s="504" t="e">
        <f>#REF!</f>
        <v>#REF!</v>
      </c>
      <c r="D56" s="504" t="e">
        <f>#REF!</f>
        <v>#REF!</v>
      </c>
      <c r="E56" s="504" t="e">
        <f>#REF!</f>
        <v>#REF!</v>
      </c>
      <c r="F56" s="504" t="e">
        <f>#REF!</f>
        <v>#REF!</v>
      </c>
      <c r="G56" s="505"/>
    </row>
    <row r="57" ht="18.75" hidden="1" spans="1:1">
      <c r="A57" s="480"/>
    </row>
    <row r="58" ht="18.75" hidden="1" spans="1:5">
      <c r="A58" s="480" t="s">
        <v>643</v>
      </c>
      <c r="B58" s="481" t="s">
        <v>704</v>
      </c>
      <c r="C58" s="481"/>
      <c r="D58" s="481"/>
      <c r="E58" s="481"/>
    </row>
    <row r="59" ht="18.75" hidden="1" spans="1:5">
      <c r="A59" s="480" t="s">
        <v>643</v>
      </c>
      <c r="B59" s="506" t="s">
        <v>645</v>
      </c>
      <c r="C59" s="507" t="str">
        <f>资产负债表!D5</f>
        <v>2023年</v>
      </c>
      <c r="D59" s="507" t="str">
        <f>资产负债表!E5</f>
        <v>2024年</v>
      </c>
      <c r="E59" s="508" t="str">
        <f>TEXT(基本信息输入表!M7,"yyyy年mm月dd日")</f>
        <v>2025年02月20日</v>
      </c>
    </row>
    <row r="60" ht="18.75" hidden="1" spans="1:5">
      <c r="A60" s="480" t="s">
        <v>643</v>
      </c>
      <c r="B60" s="509" t="s">
        <v>700</v>
      </c>
      <c r="C60" s="510">
        <f>资产负债表!D44/10000</f>
        <v>0</v>
      </c>
      <c r="D60" s="510">
        <f>资产负债表!E44/10000</f>
        <v>0</v>
      </c>
      <c r="E60" s="510">
        <f>资产负债表!F44/10000</f>
        <v>0</v>
      </c>
    </row>
    <row r="61" ht="18.75" hidden="1" spans="1:5">
      <c r="A61" s="480" t="s">
        <v>643</v>
      </c>
      <c r="B61" s="509" t="s">
        <v>702</v>
      </c>
      <c r="C61" s="510">
        <f>资产负债表!J31/10000</f>
        <v>0</v>
      </c>
      <c r="D61" s="510">
        <f>资产负债表!K31/10000</f>
        <v>0</v>
      </c>
      <c r="E61" s="510">
        <f>资产负债表!L31/10000</f>
        <v>0</v>
      </c>
    </row>
    <row r="62" ht="18.75" hidden="1" spans="1:5">
      <c r="A62" s="480" t="s">
        <v>643</v>
      </c>
      <c r="B62" s="509" t="s">
        <v>705</v>
      </c>
      <c r="C62" s="510">
        <f>资产负债表!J43/10000</f>
        <v>0</v>
      </c>
      <c r="D62" s="510">
        <f>资产负债表!K43/10000</f>
        <v>0</v>
      </c>
      <c r="E62" s="510">
        <f>资产负债表!L43/10000</f>
        <v>0</v>
      </c>
    </row>
    <row r="63" ht="18.75" spans="1:5">
      <c r="A63" s="480"/>
      <c r="B63" s="511"/>
      <c r="C63" s="512"/>
      <c r="D63" s="512"/>
      <c r="E63" s="512"/>
    </row>
    <row r="64" ht="18.75" hidden="1" spans="1:5">
      <c r="A64" s="480" t="s">
        <v>643</v>
      </c>
      <c r="B64" s="513" t="s">
        <v>706</v>
      </c>
      <c r="C64" s="513"/>
      <c r="D64" s="513"/>
      <c r="E64" s="513"/>
    </row>
    <row r="65" ht="18.75" hidden="1" spans="1:5">
      <c r="A65" s="480" t="s">
        <v>643</v>
      </c>
      <c r="B65" s="514" t="s">
        <v>645</v>
      </c>
      <c r="C65" s="515" t="str">
        <f>C59</f>
        <v>2023年</v>
      </c>
      <c r="D65" s="515" t="str">
        <f>D59</f>
        <v>2024年</v>
      </c>
      <c r="E65" s="515" t="str">
        <f>E59</f>
        <v>2025年02月20日</v>
      </c>
    </row>
    <row r="66" ht="18.75" hidden="1" spans="1:5">
      <c r="A66" s="480" t="s">
        <v>643</v>
      </c>
      <c r="B66" s="509" t="s">
        <v>707</v>
      </c>
      <c r="C66" s="516"/>
      <c r="D66" s="516"/>
      <c r="E66" s="516"/>
    </row>
    <row r="67" ht="18.75" hidden="1" spans="1:5">
      <c r="A67" s="480" t="s">
        <v>643</v>
      </c>
      <c r="B67" s="517" t="s">
        <v>708</v>
      </c>
      <c r="C67" s="516"/>
      <c r="D67" s="516"/>
      <c r="E67" s="516"/>
    </row>
    <row r="68" ht="18.75" hidden="1" spans="1:5">
      <c r="A68" s="480" t="s">
        <v>643</v>
      </c>
      <c r="B68" s="517" t="s">
        <v>709</v>
      </c>
      <c r="C68" s="516"/>
      <c r="D68" s="516"/>
      <c r="E68" s="516"/>
    </row>
    <row r="69" ht="18.75" hidden="1" spans="1:5">
      <c r="A69" s="480" t="s">
        <v>643</v>
      </c>
      <c r="B69" s="517" t="s">
        <v>710</v>
      </c>
      <c r="C69" s="516"/>
      <c r="D69" s="516"/>
      <c r="E69" s="516"/>
    </row>
    <row r="70" ht="18.75" hidden="1" spans="1:5">
      <c r="A70" s="480"/>
      <c r="B70" s="511"/>
      <c r="C70" s="512"/>
      <c r="D70" s="512"/>
      <c r="E70" s="512"/>
    </row>
    <row r="71" ht="18.75" hidden="1" spans="1:7">
      <c r="A71" s="480" t="s">
        <v>643</v>
      </c>
      <c r="B71" s="481" t="s">
        <v>711</v>
      </c>
      <c r="C71" s="481"/>
      <c r="D71" s="481"/>
      <c r="E71" s="481"/>
      <c r="F71" s="481"/>
      <c r="G71" s="481"/>
    </row>
    <row r="72" ht="18.75" hidden="1" spans="1:7">
      <c r="A72" s="480" t="s">
        <v>643</v>
      </c>
      <c r="B72" s="498" t="s">
        <v>5</v>
      </c>
      <c r="C72" s="518" t="s">
        <v>6</v>
      </c>
      <c r="D72" s="498" t="s">
        <v>7</v>
      </c>
      <c r="E72" s="519" t="s">
        <v>8</v>
      </c>
      <c r="F72" s="498" t="s">
        <v>686</v>
      </c>
      <c r="G72" s="518" t="s">
        <v>687</v>
      </c>
    </row>
    <row r="73" ht="18.75" hidden="1" spans="1:11">
      <c r="A73" s="480" t="s">
        <v>643</v>
      </c>
      <c r="B73" s="520" t="s">
        <v>331</v>
      </c>
      <c r="C73" s="510">
        <f>'3-流动汇总'!C7</f>
        <v>0</v>
      </c>
      <c r="D73" s="510">
        <f>'3-流动汇总'!D7</f>
        <v>0</v>
      </c>
      <c r="E73" s="510">
        <f>'3-流动汇总'!E7</f>
        <v>0</v>
      </c>
      <c r="F73" s="510" t="str">
        <f>'3-流动汇总'!F7</f>
        <v/>
      </c>
      <c r="G73" s="496" t="str">
        <f>IF(C73=0,"",B73&amp;"、")</f>
        <v/>
      </c>
      <c r="H73" s="478" t="str">
        <f>IF(E73&lt;&gt;0,IF(C73=0,K73,J73),I73)</f>
        <v>无增减值变化</v>
      </c>
      <c r="I73" s="479" t="s">
        <v>701</v>
      </c>
      <c r="J73" s="478" t="e">
        <f>IF(E73&gt;0,CONCATENATE("评估值增值",TEXT(E73,"#,##0.00"),"元，增值率",ROUND(F73,2),"%"),CONCATENATE("评估值减值",TEXT(-E73,"#,##0.00"),"元，减值率",ROUND(-F73,2),"%"))</f>
        <v>#VALUE!</v>
      </c>
      <c r="K73" s="478" t="str">
        <f>IF(E73&gt;0,CONCATENATE("评估值增值",TEXT(E73,"#,##0.00"),"元"),CONCATENATE("评估值减值",TEXT(-E73,"#,##0.00"),"元"))</f>
        <v>评估值减值0.00元</v>
      </c>
    </row>
    <row r="74" ht="18.75" hidden="1" spans="1:11">
      <c r="A74" s="480" t="s">
        <v>643</v>
      </c>
      <c r="B74" s="520" t="s">
        <v>339</v>
      </c>
      <c r="C74" s="510">
        <f>'3-流动汇总'!C8</f>
        <v>0</v>
      </c>
      <c r="D74" s="510">
        <f>'3-流动汇总'!D8</f>
        <v>0</v>
      </c>
      <c r="E74" s="510">
        <f>'3-流动汇总'!E8</f>
        <v>0</v>
      </c>
      <c r="F74" s="510" t="str">
        <f>'3-流动汇总'!F8</f>
        <v/>
      </c>
      <c r="G74" s="496" t="str">
        <f>IF(C74=0,"",B74&amp;"、")</f>
        <v/>
      </c>
      <c r="H74" s="478" t="str">
        <f t="shared" ref="H74:H86" si="0">IF(E74&lt;&gt;0,IF(C74=0,K74,J74),I74)</f>
        <v>无增减值变化</v>
      </c>
      <c r="I74" s="478" t="s">
        <v>712</v>
      </c>
      <c r="J74" s="478" t="e">
        <f t="shared" ref="J74:J86" si="1">IF(E74&gt;0,CONCATENATE("评估值增值",TEXT(E74,"#,##0.00"),"元，增值率",ROUND(F74,2),"%"),CONCATENATE("评估值减值",TEXT(-E74,"#,##0.00"),"元，减值率",ROUND(-F74,2),"%"))</f>
        <v>#VALUE!</v>
      </c>
      <c r="K74" s="478" t="str">
        <f t="shared" ref="K74:K86" si="2">IF(E74&gt;0,CONCATENATE("评估值增值",TEXT(E74,"#,##0.00"),"元"),CONCATENATE("评估值减值",TEXT(-E74,"#,##0.00"),"元"))</f>
        <v>评估值减值0.00元</v>
      </c>
    </row>
    <row r="75" ht="18.75" hidden="1" spans="1:11">
      <c r="A75" s="480" t="s">
        <v>643</v>
      </c>
      <c r="B75" s="520" t="s">
        <v>348</v>
      </c>
      <c r="C75" s="510">
        <f>'3-流动汇总'!C9</f>
        <v>0</v>
      </c>
      <c r="D75" s="510">
        <f>'3-流动汇总'!D9</f>
        <v>0</v>
      </c>
      <c r="E75" s="510">
        <f>'3-流动汇总'!E9</f>
        <v>0</v>
      </c>
      <c r="F75" s="510" t="str">
        <f>'3-流动汇总'!F9</f>
        <v/>
      </c>
      <c r="G75" s="496" t="str">
        <f t="shared" ref="G75:G85" si="3">IF(C75=0,"",B75&amp;"、")</f>
        <v/>
      </c>
      <c r="H75" s="478" t="str">
        <f t="shared" si="0"/>
        <v>无增减值变化</v>
      </c>
      <c r="I75" s="478" t="s">
        <v>712</v>
      </c>
      <c r="J75" s="478" t="e">
        <f t="shared" si="1"/>
        <v>#VALUE!</v>
      </c>
      <c r="K75" s="478" t="str">
        <f t="shared" si="2"/>
        <v>评估值减值0.00元</v>
      </c>
    </row>
    <row r="76" ht="18.75" hidden="1" spans="1:11">
      <c r="A76" s="480" t="s">
        <v>643</v>
      </c>
      <c r="B76" s="520" t="s">
        <v>350</v>
      </c>
      <c r="C76" s="510">
        <f>'3-流动汇总'!C10</f>
        <v>0</v>
      </c>
      <c r="D76" s="510">
        <f>'3-流动汇总'!D10</f>
        <v>0</v>
      </c>
      <c r="E76" s="510">
        <f>'3-流动汇总'!E10</f>
        <v>0</v>
      </c>
      <c r="F76" s="510" t="str">
        <f>'3-流动汇总'!F10</f>
        <v/>
      </c>
      <c r="G76" s="496" t="str">
        <f t="shared" si="3"/>
        <v/>
      </c>
      <c r="H76" s="478" t="str">
        <f t="shared" si="0"/>
        <v>无增减值变化</v>
      </c>
      <c r="I76" s="479" t="s">
        <v>701</v>
      </c>
      <c r="J76" s="478" t="e">
        <f t="shared" si="1"/>
        <v>#VALUE!</v>
      </c>
      <c r="K76" s="478" t="str">
        <f t="shared" si="2"/>
        <v>评估值减值0.00元</v>
      </c>
    </row>
    <row r="77" ht="18.75" hidden="1" spans="1:11">
      <c r="A77" s="480" t="s">
        <v>643</v>
      </c>
      <c r="B77" s="520" t="s">
        <v>352</v>
      </c>
      <c r="C77" s="510">
        <f>'3-流动汇总'!C11</f>
        <v>0</v>
      </c>
      <c r="D77" s="510">
        <f>'3-流动汇总'!D11</f>
        <v>0</v>
      </c>
      <c r="E77" s="510">
        <f>'3-流动汇总'!E11</f>
        <v>0</v>
      </c>
      <c r="F77" s="510" t="str">
        <f>'3-流动汇总'!F11</f>
        <v/>
      </c>
      <c r="G77" s="496" t="str">
        <f t="shared" si="3"/>
        <v/>
      </c>
      <c r="H77" s="478" t="str">
        <f t="shared" si="0"/>
        <v>无增减值变化</v>
      </c>
      <c r="I77" s="478" t="s">
        <v>712</v>
      </c>
      <c r="J77" s="478" t="e">
        <f t="shared" si="1"/>
        <v>#VALUE!</v>
      </c>
      <c r="K77" s="478" t="str">
        <f t="shared" si="2"/>
        <v>评估值减值0.00元</v>
      </c>
    </row>
    <row r="78" ht="18.75" hidden="1" spans="1:11">
      <c r="A78" s="480" t="s">
        <v>643</v>
      </c>
      <c r="B78" s="520" t="s">
        <v>713</v>
      </c>
      <c r="C78" s="510">
        <f>'3-流动汇总'!C12</f>
        <v>0</v>
      </c>
      <c r="D78" s="510">
        <f>'3-流动汇总'!D12</f>
        <v>0</v>
      </c>
      <c r="E78" s="510">
        <f>'3-流动汇总'!E12</f>
        <v>0</v>
      </c>
      <c r="F78" s="510" t="str">
        <f>'3-流动汇总'!F12</f>
        <v/>
      </c>
      <c r="G78" s="496" t="str">
        <f t="shared" si="3"/>
        <v/>
      </c>
      <c r="H78" s="478" t="str">
        <f t="shared" si="0"/>
        <v>无增减值变化</v>
      </c>
      <c r="I78" s="478" t="s">
        <v>712</v>
      </c>
      <c r="J78" s="478" t="e">
        <f t="shared" si="1"/>
        <v>#VALUE!</v>
      </c>
      <c r="K78" s="478" t="str">
        <f t="shared" si="2"/>
        <v>评估值减值0.00元</v>
      </c>
    </row>
    <row r="79" ht="18.75" hidden="1" spans="1:11">
      <c r="A79" s="480" t="s">
        <v>643</v>
      </c>
      <c r="B79" s="520" t="s">
        <v>356</v>
      </c>
      <c r="C79" s="510">
        <f>'3-流动汇总'!C13</f>
        <v>0</v>
      </c>
      <c r="D79" s="510">
        <f>'3-流动汇总'!D13</f>
        <v>0</v>
      </c>
      <c r="E79" s="510">
        <f>'3-流动汇总'!E13</f>
        <v>0</v>
      </c>
      <c r="F79" s="510" t="str">
        <f>'3-流动汇总'!F13</f>
        <v/>
      </c>
      <c r="G79" s="496" t="str">
        <f t="shared" si="3"/>
        <v/>
      </c>
      <c r="H79" s="478" t="str">
        <f t="shared" si="0"/>
        <v>无增减值变化</v>
      </c>
      <c r="I79" s="478" t="s">
        <v>712</v>
      </c>
      <c r="J79" s="478" t="e">
        <f t="shared" si="1"/>
        <v>#VALUE!</v>
      </c>
      <c r="K79" s="478" t="str">
        <f t="shared" si="2"/>
        <v>评估值减值0.00元</v>
      </c>
    </row>
    <row r="80" ht="18.75" hidden="1" spans="1:11">
      <c r="A80" s="480" t="s">
        <v>643</v>
      </c>
      <c r="B80" s="520" t="s">
        <v>358</v>
      </c>
      <c r="C80" s="510">
        <f>'3-流动汇总'!C14</f>
        <v>0</v>
      </c>
      <c r="D80" s="510">
        <f>'3-流动汇总'!D14</f>
        <v>0</v>
      </c>
      <c r="E80" s="510">
        <f>'3-流动汇总'!E14</f>
        <v>0</v>
      </c>
      <c r="F80" s="510" t="str">
        <f>'3-流动汇总'!F14</f>
        <v/>
      </c>
      <c r="G80" s="496" t="str">
        <f t="shared" si="3"/>
        <v/>
      </c>
      <c r="H80" s="478" t="str">
        <f t="shared" si="0"/>
        <v>无增减值变化</v>
      </c>
      <c r="I80" s="478" t="s">
        <v>712</v>
      </c>
      <c r="J80" s="478" t="e">
        <f t="shared" si="1"/>
        <v>#VALUE!</v>
      </c>
      <c r="K80" s="478" t="str">
        <f t="shared" si="2"/>
        <v>评估值减值0.00元</v>
      </c>
    </row>
    <row r="81" ht="18.75" hidden="1" spans="1:11">
      <c r="A81" s="480" t="s">
        <v>643</v>
      </c>
      <c r="B81" s="520" t="s">
        <v>714</v>
      </c>
      <c r="C81" s="510">
        <f>'3-流动汇总'!C15</f>
        <v>0</v>
      </c>
      <c r="D81" s="510">
        <f>'3-流动汇总'!D15</f>
        <v>0</v>
      </c>
      <c r="E81" s="510">
        <f>'3-流动汇总'!E15</f>
        <v>0</v>
      </c>
      <c r="F81" s="510" t="str">
        <f>'3-流动汇总'!F15</f>
        <v/>
      </c>
      <c r="G81" s="496" t="str">
        <f t="shared" si="3"/>
        <v/>
      </c>
      <c r="H81" s="478" t="str">
        <f t="shared" si="0"/>
        <v>无增减值变化</v>
      </c>
      <c r="I81" s="478" t="s">
        <v>712</v>
      </c>
      <c r="J81" s="478" t="e">
        <f t="shared" si="1"/>
        <v>#VALUE!</v>
      </c>
      <c r="K81" s="478" t="str">
        <f t="shared" si="2"/>
        <v>评估值减值0.00元</v>
      </c>
    </row>
    <row r="82" ht="18.75" hidden="1" spans="1:11">
      <c r="A82" s="480" t="s">
        <v>643</v>
      </c>
      <c r="B82" s="520" t="s">
        <v>372</v>
      </c>
      <c r="C82" s="510">
        <f>'3-流动汇总'!C16</f>
        <v>0</v>
      </c>
      <c r="D82" s="510">
        <f>'3-流动汇总'!D16</f>
        <v>0</v>
      </c>
      <c r="E82" s="510">
        <f>'3-流动汇总'!E16</f>
        <v>0</v>
      </c>
      <c r="F82" s="510" t="str">
        <f>'3-流动汇总'!F16</f>
        <v/>
      </c>
      <c r="G82" s="496" t="str">
        <f t="shared" si="3"/>
        <v/>
      </c>
      <c r="H82" s="478" t="str">
        <f t="shared" si="0"/>
        <v>无增减值变化</v>
      </c>
      <c r="I82" s="478" t="s">
        <v>712</v>
      </c>
      <c r="J82" s="478" t="e">
        <f t="shared" si="1"/>
        <v>#VALUE!</v>
      </c>
      <c r="K82" s="478" t="str">
        <f t="shared" si="2"/>
        <v>评估值减值0.00元</v>
      </c>
    </row>
    <row r="83" ht="18.75" hidden="1" spans="1:11">
      <c r="A83" s="480" t="s">
        <v>643</v>
      </c>
      <c r="B83" s="520" t="s">
        <v>375</v>
      </c>
      <c r="C83" s="510">
        <f>'3-流动汇总'!C17</f>
        <v>0</v>
      </c>
      <c r="D83" s="510">
        <f>'3-流动汇总'!D17</f>
        <v>0</v>
      </c>
      <c r="E83" s="510">
        <f>'3-流动汇总'!E17</f>
        <v>0</v>
      </c>
      <c r="F83" s="510" t="str">
        <f>'3-流动汇总'!F17</f>
        <v/>
      </c>
      <c r="G83" s="496" t="str">
        <f t="shared" si="3"/>
        <v/>
      </c>
      <c r="H83" s="478" t="str">
        <f t="shared" si="0"/>
        <v>无增减值变化</v>
      </c>
      <c r="I83" s="478" t="s">
        <v>712</v>
      </c>
      <c r="J83" s="478" t="e">
        <f t="shared" si="1"/>
        <v>#VALUE!</v>
      </c>
      <c r="K83" s="478" t="str">
        <f t="shared" si="2"/>
        <v>评估值减值0.00元</v>
      </c>
    </row>
    <row r="84" ht="18.75" hidden="1" spans="1:11">
      <c r="A84" s="480" t="s">
        <v>643</v>
      </c>
      <c r="B84" s="520" t="s">
        <v>715</v>
      </c>
      <c r="C84" s="510">
        <f>'3-流动汇总'!C18</f>
        <v>0</v>
      </c>
      <c r="D84" s="510">
        <f>'3-流动汇总'!D18</f>
        <v>0</v>
      </c>
      <c r="E84" s="510">
        <f>'3-流动汇总'!E18</f>
        <v>0</v>
      </c>
      <c r="F84" s="510" t="str">
        <f>'3-流动汇总'!F18</f>
        <v/>
      </c>
      <c r="G84" s="496" t="str">
        <f t="shared" si="3"/>
        <v/>
      </c>
      <c r="H84" s="478" t="str">
        <f t="shared" si="0"/>
        <v>无增减值变化</v>
      </c>
      <c r="I84" s="478" t="s">
        <v>712</v>
      </c>
      <c r="J84" s="478" t="e">
        <f t="shared" si="1"/>
        <v>#VALUE!</v>
      </c>
      <c r="K84" s="478" t="str">
        <f t="shared" si="2"/>
        <v>评估值减值0.00元</v>
      </c>
    </row>
    <row r="85" ht="18.75" hidden="1" spans="1:11">
      <c r="A85" s="480" t="s">
        <v>643</v>
      </c>
      <c r="B85" s="520" t="s">
        <v>381</v>
      </c>
      <c r="C85" s="510">
        <f>'3-流动汇总'!C19</f>
        <v>0</v>
      </c>
      <c r="D85" s="510">
        <f>'3-流动汇总'!D19</f>
        <v>0</v>
      </c>
      <c r="E85" s="510">
        <f>'3-流动汇总'!E19</f>
        <v>0</v>
      </c>
      <c r="F85" s="510" t="str">
        <f>'3-流动汇总'!F19</f>
        <v/>
      </c>
      <c r="G85" s="496" t="str">
        <f t="shared" si="3"/>
        <v/>
      </c>
      <c r="H85" s="478" t="str">
        <f t="shared" si="0"/>
        <v>无增减值变化</v>
      </c>
      <c r="I85" s="478" t="s">
        <v>712</v>
      </c>
      <c r="J85" s="478" t="e">
        <f t="shared" si="1"/>
        <v>#VALUE!</v>
      </c>
      <c r="K85" s="478" t="str">
        <f t="shared" si="2"/>
        <v>评估值减值0.00元</v>
      </c>
    </row>
    <row r="86" ht="18.75" hidden="1" spans="1:11">
      <c r="A86" s="480" t="s">
        <v>643</v>
      </c>
      <c r="B86" s="521" t="s">
        <v>716</v>
      </c>
      <c r="C86" s="522">
        <f>'3-流动汇总'!C23</f>
        <v>0</v>
      </c>
      <c r="D86" s="522">
        <f>'3-流动汇总'!D23</f>
        <v>0</v>
      </c>
      <c r="E86" s="522">
        <f>'3-流动汇总'!E23</f>
        <v>0</v>
      </c>
      <c r="F86" s="522" t="str">
        <f>'3-流动汇总'!F23</f>
        <v/>
      </c>
      <c r="G86" s="521"/>
      <c r="H86" s="478" t="str">
        <f t="shared" si="0"/>
        <v>无增减值变化</v>
      </c>
      <c r="I86" s="478" t="s">
        <v>712</v>
      </c>
      <c r="J86" s="478" t="e">
        <f t="shared" si="1"/>
        <v>#VALUE!</v>
      </c>
      <c r="K86" s="478" t="str">
        <f t="shared" si="2"/>
        <v>评估值减值0.00元</v>
      </c>
    </row>
    <row r="87" ht="18.75" hidden="1" spans="1:1">
      <c r="A87" s="480"/>
    </row>
    <row r="88" ht="18.75" hidden="1" spans="1:4">
      <c r="A88" s="480" t="s">
        <v>643</v>
      </c>
      <c r="B88" s="481" t="s">
        <v>717</v>
      </c>
      <c r="C88" s="481"/>
      <c r="D88" s="481"/>
    </row>
    <row r="89" ht="18.75" hidden="1" spans="1:4">
      <c r="A89" s="480" t="s">
        <v>643</v>
      </c>
      <c r="B89" s="496" t="s">
        <v>5</v>
      </c>
      <c r="C89" s="496" t="s">
        <v>6</v>
      </c>
      <c r="D89" s="496" t="s">
        <v>7</v>
      </c>
    </row>
    <row r="90" ht="18.75" hidden="1" spans="1:4">
      <c r="A90" s="480" t="s">
        <v>643</v>
      </c>
      <c r="B90" s="520" t="s">
        <v>332</v>
      </c>
      <c r="C90" s="500">
        <f>'表3-1货币汇总表'!C7</f>
        <v>0</v>
      </c>
      <c r="D90" s="500">
        <f>'表3-1货币汇总表'!D7</f>
        <v>0</v>
      </c>
    </row>
    <row r="91" ht="18.75" hidden="1" spans="1:4">
      <c r="A91" s="480" t="s">
        <v>643</v>
      </c>
      <c r="B91" s="520" t="s">
        <v>335</v>
      </c>
      <c r="C91" s="500">
        <f>'表3-1货币汇总表'!C8</f>
        <v>0</v>
      </c>
      <c r="D91" s="500">
        <f>'表3-1货币汇总表'!D8</f>
        <v>0</v>
      </c>
    </row>
    <row r="92" ht="18.75" hidden="1" spans="1:4">
      <c r="A92" s="480" t="s">
        <v>643</v>
      </c>
      <c r="B92" s="520" t="s">
        <v>337</v>
      </c>
      <c r="C92" s="500">
        <f>'表3-1货币汇总表'!C9</f>
        <v>0</v>
      </c>
      <c r="D92" s="500">
        <f>'表3-1货币汇总表'!D9</f>
        <v>0</v>
      </c>
    </row>
    <row r="93" ht="18.75" hidden="1" spans="1:1">
      <c r="A93" s="480"/>
    </row>
    <row r="94" ht="18.75" hidden="1" spans="1:4">
      <c r="A94" s="480" t="s">
        <v>643</v>
      </c>
      <c r="B94" s="481" t="s">
        <v>718</v>
      </c>
      <c r="C94" s="481"/>
      <c r="D94" s="481"/>
    </row>
    <row r="95" ht="18.75" hidden="1" spans="1:4">
      <c r="A95" s="480" t="s">
        <v>643</v>
      </c>
      <c r="B95" s="496" t="s">
        <v>5</v>
      </c>
      <c r="C95" s="496" t="s">
        <v>6</v>
      </c>
      <c r="D95" s="496" t="s">
        <v>7</v>
      </c>
    </row>
    <row r="96" ht="18.75" hidden="1" spans="1:4">
      <c r="A96" s="480" t="s">
        <v>643</v>
      </c>
      <c r="B96" s="520" t="s">
        <v>719</v>
      </c>
      <c r="C96" s="500">
        <f>'3-5应收账款'!H25</f>
        <v>0</v>
      </c>
      <c r="D96" s="500">
        <f>'3-5应收账款'!J25</f>
        <v>0</v>
      </c>
    </row>
    <row r="97" ht="18.75" hidden="1" spans="1:4">
      <c r="A97" s="480" t="s">
        <v>643</v>
      </c>
      <c r="B97" s="520" t="s">
        <v>720</v>
      </c>
      <c r="C97" s="500">
        <f>'3-5应收账款'!H26</f>
        <v>0</v>
      </c>
      <c r="D97" s="500">
        <f>'3-5应收账款'!J27</f>
        <v>0</v>
      </c>
    </row>
    <row r="98" ht="18.75" hidden="1" spans="1:4">
      <c r="A98" s="480" t="s">
        <v>643</v>
      </c>
      <c r="B98" s="520" t="s">
        <v>721</v>
      </c>
      <c r="C98" s="500">
        <f>'3-5应收账款'!H28</f>
        <v>0</v>
      </c>
      <c r="D98" s="500">
        <f>'3-5应收账款'!J28</f>
        <v>0</v>
      </c>
    </row>
    <row r="99" ht="18.75" hidden="1" spans="1:1">
      <c r="A99" s="480"/>
    </row>
    <row r="100" ht="18.75" hidden="1" spans="1:4">
      <c r="A100" s="480" t="s">
        <v>643</v>
      </c>
      <c r="B100" s="481" t="s">
        <v>722</v>
      </c>
      <c r="C100" s="481"/>
      <c r="D100" s="481"/>
    </row>
    <row r="101" ht="18.75" hidden="1" spans="1:4">
      <c r="A101" s="480" t="s">
        <v>643</v>
      </c>
      <c r="B101" s="496" t="s">
        <v>5</v>
      </c>
      <c r="C101" s="496" t="s">
        <v>6</v>
      </c>
      <c r="D101" s="496" t="s">
        <v>7</v>
      </c>
    </row>
    <row r="102" ht="18.75" hidden="1" spans="1:4">
      <c r="A102" s="480" t="s">
        <v>643</v>
      </c>
      <c r="B102" s="520" t="s">
        <v>723</v>
      </c>
      <c r="C102" s="500">
        <f>'3-8其他应收款'!H25</f>
        <v>0</v>
      </c>
      <c r="D102" s="500">
        <f>'3-8其他应收款'!J25</f>
        <v>0</v>
      </c>
    </row>
    <row r="103" ht="18.75" hidden="1" spans="1:4">
      <c r="A103" s="480" t="s">
        <v>643</v>
      </c>
      <c r="B103" s="520" t="s">
        <v>720</v>
      </c>
      <c r="C103" s="500">
        <f>'3-8其他应收款'!H26</f>
        <v>0</v>
      </c>
      <c r="D103" s="500">
        <f>'3-8其他应收款'!J27</f>
        <v>0</v>
      </c>
    </row>
    <row r="104" ht="18.75" hidden="1" spans="1:4">
      <c r="A104" s="480" t="s">
        <v>643</v>
      </c>
      <c r="B104" s="520" t="s">
        <v>724</v>
      </c>
      <c r="C104" s="500">
        <f>'3-8其他应收款'!H28</f>
        <v>0</v>
      </c>
      <c r="D104" s="500">
        <f>'3-8其他应收款'!J28</f>
        <v>0</v>
      </c>
    </row>
    <row r="105" ht="18.75" hidden="1" spans="1:1">
      <c r="A105" s="480"/>
    </row>
    <row r="106" ht="18.75" hidden="1" spans="1:8">
      <c r="A106" s="480" t="s">
        <v>643</v>
      </c>
      <c r="B106" s="481" t="s">
        <v>725</v>
      </c>
      <c r="C106" s="481"/>
      <c r="D106" s="481"/>
      <c r="E106" s="481"/>
      <c r="F106" s="481"/>
      <c r="G106" s="481"/>
      <c r="H106" s="481"/>
    </row>
    <row r="107" ht="18.75" hidden="1" spans="1:8">
      <c r="A107" s="480" t="s">
        <v>643</v>
      </c>
      <c r="B107" s="496" t="s">
        <v>5</v>
      </c>
      <c r="C107" s="497" t="s">
        <v>726</v>
      </c>
      <c r="D107" s="497" t="s">
        <v>727</v>
      </c>
      <c r="E107" s="497" t="s">
        <v>6</v>
      </c>
      <c r="F107" s="496" t="s">
        <v>7</v>
      </c>
      <c r="G107" s="523" t="s">
        <v>8</v>
      </c>
      <c r="H107" s="496" t="s">
        <v>686</v>
      </c>
    </row>
    <row r="108" ht="18.75" hidden="1" spans="1:12">
      <c r="A108" s="480" t="s">
        <v>643</v>
      </c>
      <c r="B108" s="520" t="s">
        <v>361</v>
      </c>
      <c r="C108" s="500">
        <f>'3-9-1材料采购（在途物资）'!F26</f>
        <v>0</v>
      </c>
      <c r="D108" s="500">
        <f>'3-9存货汇总'!D7</f>
        <v>0</v>
      </c>
      <c r="E108" s="500">
        <f>'3-9存货汇总'!C7</f>
        <v>0</v>
      </c>
      <c r="F108" s="500">
        <f>'3-9存货汇总'!E7</f>
        <v>0</v>
      </c>
      <c r="G108" s="500">
        <f>'3-9存货汇总'!F7</f>
        <v>0</v>
      </c>
      <c r="H108" s="500" t="str">
        <f>'3-9存货汇总'!G7</f>
        <v/>
      </c>
      <c r="I108" s="525" t="str">
        <f>IF(G108&lt;&gt;0,IF(E108=0,L108,K108),J108)</f>
        <v>无增减值变化</v>
      </c>
      <c r="J108" s="478" t="s">
        <v>712</v>
      </c>
      <c r="K108" s="478" t="e">
        <f>IF(G108&gt;0,CONCATENATE("评估值增值",TEXT(G108,"#,##0.00"),"元，增值率",ROUND(H108,2),"%"),CONCATENATE("评估值减值",TEXT(-G108,"#,##0.00"),"元，减值率",ROUND(-H108,2),"%"))</f>
        <v>#VALUE!</v>
      </c>
      <c r="L108" s="478" t="str">
        <f>IF(G108&gt;0,CONCATENATE("评估值增值",TEXT(G108,"#,##0.00"),"元"),CONCATENATE("评估值减值",TEXT(-G108,"#,##0.00"),"元"))</f>
        <v>评估值减值0.00元</v>
      </c>
    </row>
    <row r="109" ht="18.75" hidden="1" spans="1:12">
      <c r="A109" s="480" t="s">
        <v>643</v>
      </c>
      <c r="B109" s="520" t="s">
        <v>362</v>
      </c>
      <c r="C109" s="500">
        <f>'3-9-2原材料'!G25</f>
        <v>0</v>
      </c>
      <c r="D109" s="500">
        <f>'3-9存货汇总'!D8</f>
        <v>0</v>
      </c>
      <c r="E109" s="500">
        <f>'3-9存货汇总'!C8</f>
        <v>0</v>
      </c>
      <c r="F109" s="500">
        <f>'3-9存货汇总'!E8</f>
        <v>0</v>
      </c>
      <c r="G109" s="500">
        <f>'3-9存货汇总'!F8</f>
        <v>0</v>
      </c>
      <c r="H109" s="500" t="str">
        <f>'3-9存货汇总'!G8</f>
        <v/>
      </c>
      <c r="I109" s="525" t="str">
        <f t="shared" ref="I109:I119" si="4">IF(G109&lt;&gt;0,IF(E109=0,L109,K109),J109)</f>
        <v>无增减值变化</v>
      </c>
      <c r="J109" s="478" t="s">
        <v>712</v>
      </c>
      <c r="K109" s="478" t="e">
        <f t="shared" ref="K109:K119" si="5">IF(G109&gt;0,CONCATENATE("评估值增值",TEXT(G109,"#,##0.00"),"元，增值率",ROUND(H109,2),"%"),CONCATENATE("评估值减值",TEXT(-G109,"#,##0.00"),"元，减值率",ROUND(-H109,2),"%"))</f>
        <v>#VALUE!</v>
      </c>
      <c r="L109" s="478" t="str">
        <f t="shared" ref="L109:L119" si="6">IF(G109&gt;0,CONCATENATE("评估值增值",TEXT(G109,"#,##0.00"),"元"),CONCATENATE("评估值减值",TEXT(-G109,"#,##0.00"),"元"))</f>
        <v>评估值减值0.00元</v>
      </c>
    </row>
    <row r="110" ht="18.75" hidden="1" spans="1:12">
      <c r="A110" s="480" t="s">
        <v>643</v>
      </c>
      <c r="B110" s="520" t="s">
        <v>363</v>
      </c>
      <c r="C110" s="500">
        <f>'3-9-3在库周转材料'!G26</f>
        <v>0</v>
      </c>
      <c r="D110" s="500">
        <f>'3-9存货汇总'!D9</f>
        <v>0</v>
      </c>
      <c r="E110" s="500">
        <f>'3-9存货汇总'!C9</f>
        <v>0</v>
      </c>
      <c r="F110" s="500">
        <f>'3-9存货汇总'!E9</f>
        <v>0</v>
      </c>
      <c r="G110" s="500">
        <f>'3-9存货汇总'!F9</f>
        <v>0</v>
      </c>
      <c r="H110" s="500" t="str">
        <f>'3-9存货汇总'!G9</f>
        <v/>
      </c>
      <c r="I110" s="525" t="str">
        <f t="shared" si="4"/>
        <v>无增减值变化</v>
      </c>
      <c r="J110" s="478" t="s">
        <v>712</v>
      </c>
      <c r="K110" s="478" t="e">
        <f t="shared" si="5"/>
        <v>#VALUE!</v>
      </c>
      <c r="L110" s="478" t="str">
        <f t="shared" si="6"/>
        <v>评估值减值0.00元</v>
      </c>
    </row>
    <row r="111" ht="18.75" hidden="1" spans="1:12">
      <c r="A111" s="480" t="s">
        <v>643</v>
      </c>
      <c r="B111" s="520" t="s">
        <v>366</v>
      </c>
      <c r="C111" s="500">
        <f>'3-9-4委托加工物资'!G26</f>
        <v>0</v>
      </c>
      <c r="D111" s="500">
        <f>'3-9存货汇总'!D10</f>
        <v>0</v>
      </c>
      <c r="E111" s="500">
        <f>'3-9存货汇总'!C10</f>
        <v>0</v>
      </c>
      <c r="F111" s="500">
        <f>'3-9存货汇总'!E10</f>
        <v>0</v>
      </c>
      <c r="G111" s="500">
        <f>'3-9存货汇总'!F10</f>
        <v>0</v>
      </c>
      <c r="H111" s="500" t="str">
        <f>'3-9存货汇总'!G10</f>
        <v/>
      </c>
      <c r="I111" s="525" t="str">
        <f t="shared" si="4"/>
        <v>无增减值变化</v>
      </c>
      <c r="J111" s="478" t="s">
        <v>712</v>
      </c>
      <c r="K111" s="478" t="e">
        <f t="shared" si="5"/>
        <v>#VALUE!</v>
      </c>
      <c r="L111" s="478" t="str">
        <f t="shared" si="6"/>
        <v>评估值减值0.00元</v>
      </c>
    </row>
    <row r="112" ht="18.75" hidden="1" spans="1:12">
      <c r="A112" s="480" t="s">
        <v>643</v>
      </c>
      <c r="B112" s="520" t="s">
        <v>368</v>
      </c>
      <c r="C112" s="500">
        <f>'3-9-5产成品（库存商品）'!I26</f>
        <v>0</v>
      </c>
      <c r="D112" s="500">
        <f>'3-9存货汇总'!D11</f>
        <v>0</v>
      </c>
      <c r="E112" s="500">
        <f>'3-9存货汇总'!C11</f>
        <v>0</v>
      </c>
      <c r="F112" s="500">
        <f>'3-9存货汇总'!E11</f>
        <v>0</v>
      </c>
      <c r="G112" s="500">
        <f>'3-9存货汇总'!F11</f>
        <v>0</v>
      </c>
      <c r="H112" s="500" t="str">
        <f>'3-9存货汇总'!G11</f>
        <v/>
      </c>
      <c r="I112" s="525" t="str">
        <f t="shared" si="4"/>
        <v>无增减值变化</v>
      </c>
      <c r="J112" s="478" t="s">
        <v>712</v>
      </c>
      <c r="K112" s="478" t="e">
        <f t="shared" si="5"/>
        <v>#VALUE!</v>
      </c>
      <c r="L112" s="478" t="str">
        <f t="shared" si="6"/>
        <v>评估值减值0.00元</v>
      </c>
    </row>
    <row r="113" ht="18.75" hidden="1" spans="1:12">
      <c r="A113" s="480" t="s">
        <v>643</v>
      </c>
      <c r="B113" s="520" t="s">
        <v>370</v>
      </c>
      <c r="C113" s="500">
        <f>'3-9-6在产品（自制半成品）'!F26</f>
        <v>0</v>
      </c>
      <c r="D113" s="500">
        <f>'3-9存货汇总'!D12</f>
        <v>0</v>
      </c>
      <c r="E113" s="500">
        <f>'3-9存货汇总'!C12</f>
        <v>0</v>
      </c>
      <c r="F113" s="500">
        <f>'3-9存货汇总'!E12</f>
        <v>0</v>
      </c>
      <c r="G113" s="500">
        <f>'3-9存货汇总'!F12</f>
        <v>0</v>
      </c>
      <c r="H113" s="500" t="str">
        <f>'3-9存货汇总'!G12</f>
        <v/>
      </c>
      <c r="I113" s="525" t="str">
        <f t="shared" si="4"/>
        <v>无增减值变化</v>
      </c>
      <c r="J113" s="478" t="s">
        <v>712</v>
      </c>
      <c r="K113" s="478" t="e">
        <f t="shared" si="5"/>
        <v>#VALUE!</v>
      </c>
      <c r="L113" s="478" t="str">
        <f t="shared" si="6"/>
        <v>评估值减值0.00元</v>
      </c>
    </row>
    <row r="114" ht="18.75" hidden="1" spans="1:12">
      <c r="A114" s="480" t="s">
        <v>643</v>
      </c>
      <c r="B114" s="520" t="s">
        <v>373</v>
      </c>
      <c r="C114" s="500">
        <f>'3-9-7发出商品'!G26</f>
        <v>0</v>
      </c>
      <c r="D114" s="500">
        <f>'3-9存货汇总'!D13</f>
        <v>0</v>
      </c>
      <c r="E114" s="500">
        <f>'3-9存货汇总'!C13</f>
        <v>0</v>
      </c>
      <c r="F114" s="500">
        <f>'3-9存货汇总'!E13</f>
        <v>0</v>
      </c>
      <c r="G114" s="500">
        <f>'3-9存货汇总'!F13</f>
        <v>0</v>
      </c>
      <c r="H114" s="500" t="str">
        <f>'3-9存货汇总'!G13</f>
        <v/>
      </c>
      <c r="I114" s="525" t="str">
        <f t="shared" si="4"/>
        <v>无增减值变化</v>
      </c>
      <c r="J114" s="478" t="s">
        <v>712</v>
      </c>
      <c r="K114" s="478" t="e">
        <f t="shared" si="5"/>
        <v>#VALUE!</v>
      </c>
      <c r="L114" s="478" t="str">
        <f t="shared" si="6"/>
        <v>评估值减值0.00元</v>
      </c>
    </row>
    <row r="115" ht="18.75" hidden="1" spans="1:12">
      <c r="A115" s="480" t="s">
        <v>643</v>
      </c>
      <c r="B115" s="520" t="s">
        <v>376</v>
      </c>
      <c r="C115" s="500">
        <f>'3-9-8在用周转材料'!G26</f>
        <v>0</v>
      </c>
      <c r="D115" s="500">
        <f>'3-9存货汇总'!D14</f>
        <v>0</v>
      </c>
      <c r="E115" s="500">
        <f>'3-9存货汇总'!C14</f>
        <v>0</v>
      </c>
      <c r="F115" s="500">
        <f>'3-9存货汇总'!E14</f>
        <v>0</v>
      </c>
      <c r="G115" s="500">
        <f>'3-9存货汇总'!F14</f>
        <v>0</v>
      </c>
      <c r="H115" s="500" t="str">
        <f>'3-9存货汇总'!G14</f>
        <v/>
      </c>
      <c r="I115" s="525" t="str">
        <f t="shared" si="4"/>
        <v>无增减值变化</v>
      </c>
      <c r="J115" s="479" t="s">
        <v>701</v>
      </c>
      <c r="K115" s="478" t="e">
        <f t="shared" si="5"/>
        <v>#VALUE!</v>
      </c>
      <c r="L115" s="478" t="str">
        <f t="shared" si="6"/>
        <v>评估值减值0.00元</v>
      </c>
    </row>
    <row r="116" ht="18.75" hidden="1" spans="1:12">
      <c r="A116" s="480" t="s">
        <v>643</v>
      </c>
      <c r="B116" s="520" t="s">
        <v>379</v>
      </c>
      <c r="C116" s="500">
        <f>'3-9-9开发产品'!T26</f>
        <v>0</v>
      </c>
      <c r="D116" s="500">
        <f>'3-9存货汇总'!D15</f>
        <v>0</v>
      </c>
      <c r="E116" s="500">
        <f>'3-9存货汇总'!C15</f>
        <v>0</v>
      </c>
      <c r="F116" s="500">
        <f>'3-9存货汇总'!E15</f>
        <v>0</v>
      </c>
      <c r="G116" s="500">
        <f>'3-9存货汇总'!F15</f>
        <v>0</v>
      </c>
      <c r="H116" s="500" t="str">
        <f>'3-9存货汇总'!G15</f>
        <v/>
      </c>
      <c r="I116" s="525" t="str">
        <f t="shared" si="4"/>
        <v>无增减值变化</v>
      </c>
      <c r="J116" s="478" t="s">
        <v>712</v>
      </c>
      <c r="K116" s="478" t="e">
        <f t="shared" si="5"/>
        <v>#VALUE!</v>
      </c>
      <c r="L116" s="478" t="str">
        <f t="shared" si="6"/>
        <v>评估值减值0.00元</v>
      </c>
    </row>
    <row r="117" ht="18.75" hidden="1" spans="1:12">
      <c r="A117" s="480" t="s">
        <v>643</v>
      </c>
      <c r="B117" s="520" t="s">
        <v>382</v>
      </c>
      <c r="C117" s="500">
        <f>'3-9-10开发成本'!U25</f>
        <v>0</v>
      </c>
      <c r="D117" s="500">
        <f>'3-9存货汇总'!D16</f>
        <v>0</v>
      </c>
      <c r="E117" s="500">
        <f>'3-9存货汇总'!C16</f>
        <v>0</v>
      </c>
      <c r="F117" s="500">
        <f>'3-9存货汇总'!E16</f>
        <v>0</v>
      </c>
      <c r="G117" s="500">
        <f>'3-9存货汇总'!F16</f>
        <v>0</v>
      </c>
      <c r="H117" s="500" t="str">
        <f>'3-9存货汇总'!G16</f>
        <v/>
      </c>
      <c r="I117" s="525" t="str">
        <f t="shared" si="4"/>
        <v>无增减值变化</v>
      </c>
      <c r="J117" s="478" t="s">
        <v>712</v>
      </c>
      <c r="K117" s="478" t="e">
        <f t="shared" si="5"/>
        <v>#VALUE!</v>
      </c>
      <c r="L117" s="478" t="str">
        <f t="shared" si="6"/>
        <v>评估值减值0.00元</v>
      </c>
    </row>
    <row r="118" ht="18.75" hidden="1" spans="1:12">
      <c r="A118" s="480" t="s">
        <v>643</v>
      </c>
      <c r="B118" s="520" t="s">
        <v>384</v>
      </c>
      <c r="C118" s="500">
        <f>'3-9-11消耗性生物资产'!I26</f>
        <v>0</v>
      </c>
      <c r="D118" s="500">
        <f>'3-9存货汇总'!D17</f>
        <v>0</v>
      </c>
      <c r="E118" s="500">
        <f>'3-9存货汇总'!C17</f>
        <v>0</v>
      </c>
      <c r="F118" s="500">
        <f>'3-9存货汇总'!E17</f>
        <v>0</v>
      </c>
      <c r="G118" s="500">
        <f>'3-9存货汇总'!F17</f>
        <v>0</v>
      </c>
      <c r="H118" s="500" t="str">
        <f>'3-9存货汇总'!G17</f>
        <v/>
      </c>
      <c r="I118" s="525" t="str">
        <f t="shared" si="4"/>
        <v>无增减值变化</v>
      </c>
      <c r="J118" s="478" t="s">
        <v>712</v>
      </c>
      <c r="K118" s="478" t="e">
        <f t="shared" si="5"/>
        <v>#VALUE!</v>
      </c>
      <c r="L118" s="478" t="str">
        <f t="shared" si="6"/>
        <v>评估值减值0.00元</v>
      </c>
    </row>
    <row r="119" ht="18.75" hidden="1" spans="1:12">
      <c r="A119" s="480" t="s">
        <v>643</v>
      </c>
      <c r="B119" s="520" t="s">
        <v>385</v>
      </c>
      <c r="C119" s="500">
        <f>'3-9-12工程施工'!X25</f>
        <v>0</v>
      </c>
      <c r="D119" s="500"/>
      <c r="E119" s="500">
        <f>'3-9存货汇总'!C18</f>
        <v>0</v>
      </c>
      <c r="F119" s="500">
        <f>'3-9存货汇总'!E18</f>
        <v>0</v>
      </c>
      <c r="G119" s="500">
        <f>'3-9存货汇总'!F18</f>
        <v>0</v>
      </c>
      <c r="H119" s="500" t="str">
        <f>'3-9存货汇总'!G18</f>
        <v/>
      </c>
      <c r="I119" s="525" t="str">
        <f t="shared" si="4"/>
        <v>无增减值变化</v>
      </c>
      <c r="J119" s="478" t="s">
        <v>712</v>
      </c>
      <c r="K119" s="478" t="e">
        <f t="shared" si="5"/>
        <v>#VALUE!</v>
      </c>
      <c r="L119" s="478" t="str">
        <f t="shared" si="6"/>
        <v>评估值减值0.00元</v>
      </c>
    </row>
    <row r="120" ht="18.75" hidden="1" spans="1:8">
      <c r="A120" s="480" t="s">
        <v>643</v>
      </c>
      <c r="B120" s="521" t="s">
        <v>452</v>
      </c>
      <c r="C120" s="504">
        <f>SUM(C108:C119)</f>
        <v>0</v>
      </c>
      <c r="D120" s="504">
        <f>'3-9存货汇总'!D25</f>
        <v>0</v>
      </c>
      <c r="E120" s="504">
        <f>'3-9存货汇总'!C27</f>
        <v>0</v>
      </c>
      <c r="F120" s="504">
        <f>'3-9存货汇总'!E27</f>
        <v>0</v>
      </c>
      <c r="G120" s="504"/>
      <c r="H120" s="524"/>
    </row>
    <row r="121" ht="18.75" hidden="1" spans="1:1">
      <c r="A121" s="480"/>
    </row>
    <row r="122" ht="18.75" hidden="1" spans="1:4">
      <c r="A122" s="480" t="s">
        <v>643</v>
      </c>
      <c r="B122" s="481" t="s">
        <v>728</v>
      </c>
      <c r="C122" s="481"/>
      <c r="D122" s="481"/>
    </row>
    <row r="123" ht="18.75" hidden="1" spans="1:4">
      <c r="A123" s="480" t="s">
        <v>643</v>
      </c>
      <c r="B123" s="496" t="s">
        <v>5</v>
      </c>
      <c r="C123" s="496" t="s">
        <v>6</v>
      </c>
      <c r="D123" s="496" t="s">
        <v>7</v>
      </c>
    </row>
    <row r="124" ht="18.75" hidden="1" spans="1:4">
      <c r="A124" s="480" t="s">
        <v>643</v>
      </c>
      <c r="B124" s="520" t="s">
        <v>729</v>
      </c>
      <c r="C124" s="500">
        <f>'3-10合同资产'!I24</f>
        <v>0</v>
      </c>
      <c r="D124" s="500">
        <f>'3-10合同资产'!K24</f>
        <v>0</v>
      </c>
    </row>
    <row r="125" ht="18.75" hidden="1" spans="1:4">
      <c r="A125" s="480" t="s">
        <v>643</v>
      </c>
      <c r="B125" s="520" t="s">
        <v>720</v>
      </c>
      <c r="C125" s="500">
        <f>'3-10合同资产'!I25</f>
        <v>0</v>
      </c>
      <c r="D125" s="500">
        <f>'3-10合同资产'!K26</f>
        <v>0</v>
      </c>
    </row>
    <row r="126" ht="18.75" hidden="1" spans="1:4">
      <c r="A126" s="480" t="s">
        <v>643</v>
      </c>
      <c r="B126" s="520" t="s">
        <v>730</v>
      </c>
      <c r="C126" s="500">
        <f>'3-10合同资产'!I27</f>
        <v>0</v>
      </c>
      <c r="D126" s="500">
        <f>'3-10合同资产'!K27</f>
        <v>0</v>
      </c>
    </row>
    <row r="127" ht="18.75" hidden="1" spans="1:1">
      <c r="A127" s="480"/>
    </row>
    <row r="128" ht="18.75" hidden="1" spans="1:6">
      <c r="A128" s="480" t="s">
        <v>643</v>
      </c>
      <c r="B128" s="481" t="s">
        <v>731</v>
      </c>
      <c r="C128" s="481"/>
      <c r="D128" s="481"/>
      <c r="E128" s="481"/>
      <c r="F128" s="481"/>
    </row>
    <row r="129" ht="18.75" hidden="1" spans="1:6">
      <c r="A129" s="480" t="s">
        <v>643</v>
      </c>
      <c r="B129" s="496" t="s">
        <v>5</v>
      </c>
      <c r="C129" s="496" t="s">
        <v>6</v>
      </c>
      <c r="D129" s="496" t="s">
        <v>7</v>
      </c>
      <c r="E129" s="497" t="s">
        <v>8</v>
      </c>
      <c r="F129" s="496" t="s">
        <v>686</v>
      </c>
    </row>
    <row r="130" ht="18.75" hidden="1" spans="1:10">
      <c r="A130" s="480" t="s">
        <v>643</v>
      </c>
      <c r="B130" s="520" t="s">
        <v>386</v>
      </c>
      <c r="C130" s="500" t="e">
        <f>#REF!</f>
        <v>#REF!</v>
      </c>
      <c r="D130" s="500" t="e">
        <f>#REF!</f>
        <v>#REF!</v>
      </c>
      <c r="E130" s="500" t="e">
        <f>#REF!</f>
        <v>#REF!</v>
      </c>
      <c r="F130" s="500" t="e">
        <f>#REF!</f>
        <v>#REF!</v>
      </c>
      <c r="G130" s="478" t="e">
        <f>IF(E130&lt;&gt;0,IF(C130=0,J130,I130),H130)</f>
        <v>#REF!</v>
      </c>
      <c r="H130" s="478" t="s">
        <v>701</v>
      </c>
      <c r="I130" s="478" t="e">
        <f>IF(E130&gt;0,CONCATENATE("评估值增值",TEXT(E130,"#,##0.00"),"元，增值率",ROUND(F130,2),"%"),CONCATENATE("评估值减值",TEXT(-E130,"#,##0.00"),"元，减值率",ROUND(-F130,2),"%"))</f>
        <v>#REF!</v>
      </c>
      <c r="J130" s="478" t="e">
        <f>IF(E130&gt;0,CONCATENATE("评估值增值",TEXT(E130,"#,##0.00"),"元"),CONCATENATE("评估值减值",TEXT(-E130,"#,##0.00"),"元"))</f>
        <v>#REF!</v>
      </c>
    </row>
    <row r="131" ht="18.75" hidden="1" spans="1:10">
      <c r="A131" s="480" t="s">
        <v>643</v>
      </c>
      <c r="B131" s="520" t="s">
        <v>387</v>
      </c>
      <c r="C131" s="500" t="e">
        <f>#REF!</f>
        <v>#REF!</v>
      </c>
      <c r="D131" s="500" t="e">
        <f>#REF!</f>
        <v>#REF!</v>
      </c>
      <c r="E131" s="500" t="e">
        <f>#REF!</f>
        <v>#REF!</v>
      </c>
      <c r="F131" s="500" t="e">
        <f>#REF!</f>
        <v>#REF!</v>
      </c>
      <c r="G131" s="478" t="e">
        <f t="shared" ref="G131:G144" si="7">IF(E131&lt;&gt;0,IF(C131=0,J131,I131),H131)</f>
        <v>#REF!</v>
      </c>
      <c r="H131" s="478" t="s">
        <v>701</v>
      </c>
      <c r="I131" s="478" t="e">
        <f t="shared" ref="I131:I144" si="8">IF(E131&gt;0,CONCATENATE("评估值增值",TEXT(E131,"#,##0.00"),"元，增值率",ROUND(F131,2),"%"),CONCATENATE("评估值减值",TEXT(-E131,"#,##0.00"),"元，减值率",ROUND(-F131,2),"%"))</f>
        <v>#REF!</v>
      </c>
      <c r="J131" s="478" t="e">
        <f t="shared" ref="J131:J144" si="9">IF(E131&gt;0,CONCATENATE("评估值增值",TEXT(E131,"#,##0.00"),"元"),CONCATENATE("评估值减值",TEXT(-E131,"#,##0.00"),"元"))</f>
        <v>#REF!</v>
      </c>
    </row>
    <row r="132" ht="18.75" hidden="1" spans="1:10">
      <c r="A132" s="480" t="s">
        <v>643</v>
      </c>
      <c r="B132" s="520" t="s">
        <v>732</v>
      </c>
      <c r="C132" s="500" t="e">
        <f>#REF!</f>
        <v>#REF!</v>
      </c>
      <c r="D132" s="500" t="e">
        <f>#REF!</f>
        <v>#REF!</v>
      </c>
      <c r="E132" s="500" t="e">
        <f>#REF!</f>
        <v>#REF!</v>
      </c>
      <c r="F132" s="500" t="e">
        <f>#REF!</f>
        <v>#REF!</v>
      </c>
      <c r="G132" s="478" t="e">
        <f t="shared" si="7"/>
        <v>#REF!</v>
      </c>
      <c r="H132" s="478" t="s">
        <v>701</v>
      </c>
      <c r="I132" s="478" t="e">
        <f t="shared" si="8"/>
        <v>#REF!</v>
      </c>
      <c r="J132" s="478" t="e">
        <f t="shared" si="9"/>
        <v>#REF!</v>
      </c>
    </row>
    <row r="133" ht="18.75" hidden="1" spans="1:10">
      <c r="A133" s="480" t="s">
        <v>643</v>
      </c>
      <c r="B133" s="520" t="s">
        <v>390</v>
      </c>
      <c r="C133" s="500" t="e">
        <f>#REF!</f>
        <v>#REF!</v>
      </c>
      <c r="D133" s="500" t="e">
        <f>#REF!</f>
        <v>#REF!</v>
      </c>
      <c r="E133" s="500" t="e">
        <f>#REF!</f>
        <v>#REF!</v>
      </c>
      <c r="F133" s="500" t="e">
        <f>#REF!</f>
        <v>#REF!</v>
      </c>
      <c r="G133" s="478" t="e">
        <f t="shared" si="7"/>
        <v>#REF!</v>
      </c>
      <c r="H133" s="478" t="s">
        <v>701</v>
      </c>
      <c r="I133" s="478" t="e">
        <f t="shared" si="8"/>
        <v>#REF!</v>
      </c>
      <c r="J133" s="478" t="e">
        <f t="shared" si="9"/>
        <v>#REF!</v>
      </c>
    </row>
    <row r="134" ht="18.75" hidden="1" spans="1:10">
      <c r="A134" s="480" t="s">
        <v>643</v>
      </c>
      <c r="B134" s="520" t="s">
        <v>391</v>
      </c>
      <c r="C134" s="500" t="e">
        <f>#REF!</f>
        <v>#REF!</v>
      </c>
      <c r="D134" s="500" t="e">
        <f>#REF!</f>
        <v>#REF!</v>
      </c>
      <c r="E134" s="500" t="e">
        <f>#REF!</f>
        <v>#REF!</v>
      </c>
      <c r="F134" s="500" t="e">
        <f>#REF!</f>
        <v>#REF!</v>
      </c>
      <c r="G134" s="478" t="e">
        <f t="shared" si="7"/>
        <v>#REF!</v>
      </c>
      <c r="H134" s="478" t="s">
        <v>701</v>
      </c>
      <c r="I134" s="478" t="e">
        <f t="shared" si="8"/>
        <v>#REF!</v>
      </c>
      <c r="J134" s="478" t="e">
        <f t="shared" si="9"/>
        <v>#REF!</v>
      </c>
    </row>
    <row r="135" ht="18.75" hidden="1" spans="1:10">
      <c r="A135" s="480" t="s">
        <v>643</v>
      </c>
      <c r="B135" s="526" t="s">
        <v>392</v>
      </c>
      <c r="C135" s="500" t="e">
        <f>#REF!</f>
        <v>#REF!</v>
      </c>
      <c r="D135" s="500" t="e">
        <f>#REF!</f>
        <v>#REF!</v>
      </c>
      <c r="E135" s="500" t="e">
        <f>#REF!</f>
        <v>#REF!</v>
      </c>
      <c r="F135" s="500" t="e">
        <f>#REF!</f>
        <v>#REF!</v>
      </c>
      <c r="G135" s="478" t="e">
        <f t="shared" si="7"/>
        <v>#REF!</v>
      </c>
      <c r="H135" s="478" t="s">
        <v>701</v>
      </c>
      <c r="I135" s="478" t="e">
        <f t="shared" si="8"/>
        <v>#REF!</v>
      </c>
      <c r="J135" s="478" t="e">
        <f t="shared" si="9"/>
        <v>#REF!</v>
      </c>
    </row>
    <row r="136" ht="18.75" hidden="1" spans="1:10">
      <c r="A136" s="480" t="s">
        <v>643</v>
      </c>
      <c r="B136" s="520" t="s">
        <v>412</v>
      </c>
      <c r="C136" s="500" t="e">
        <f>#REF!</f>
        <v>#REF!</v>
      </c>
      <c r="D136" s="500" t="e">
        <f>#REF!</f>
        <v>#REF!</v>
      </c>
      <c r="E136" s="500" t="e">
        <f>#REF!</f>
        <v>#REF!</v>
      </c>
      <c r="F136" s="500" t="e">
        <f>#REF!</f>
        <v>#REF!</v>
      </c>
      <c r="G136" s="478" t="e">
        <f t="shared" si="7"/>
        <v>#REF!</v>
      </c>
      <c r="H136" s="478" t="s">
        <v>701</v>
      </c>
      <c r="I136" s="478" t="e">
        <f t="shared" si="8"/>
        <v>#REF!</v>
      </c>
      <c r="J136" s="478" t="e">
        <f t="shared" si="9"/>
        <v>#REF!</v>
      </c>
    </row>
    <row r="137" ht="18.75" hidden="1" spans="1:10">
      <c r="A137" s="480" t="s">
        <v>643</v>
      </c>
      <c r="B137" s="520" t="s">
        <v>413</v>
      </c>
      <c r="C137" s="500" t="e">
        <f>#REF!</f>
        <v>#REF!</v>
      </c>
      <c r="D137" s="500" t="e">
        <f>#REF!</f>
        <v>#REF!</v>
      </c>
      <c r="E137" s="500" t="e">
        <f>#REF!</f>
        <v>#REF!</v>
      </c>
      <c r="F137" s="500" t="e">
        <f>#REF!</f>
        <v>#REF!</v>
      </c>
      <c r="G137" s="478" t="e">
        <f t="shared" si="7"/>
        <v>#REF!</v>
      </c>
      <c r="H137" s="478" t="s">
        <v>701</v>
      </c>
      <c r="I137" s="478" t="e">
        <f t="shared" si="8"/>
        <v>#REF!</v>
      </c>
      <c r="J137" s="478" t="e">
        <f t="shared" si="9"/>
        <v>#REF!</v>
      </c>
    </row>
    <row r="138" ht="18.75" hidden="1" spans="1:10">
      <c r="A138" s="480" t="s">
        <v>643</v>
      </c>
      <c r="B138" s="520" t="s">
        <v>414</v>
      </c>
      <c r="C138" s="500" t="e">
        <f>#REF!</f>
        <v>#REF!</v>
      </c>
      <c r="D138" s="500" t="e">
        <f>#REF!</f>
        <v>#REF!</v>
      </c>
      <c r="E138" s="500" t="e">
        <f>#REF!</f>
        <v>#REF!</v>
      </c>
      <c r="F138" s="500" t="e">
        <f>#REF!</f>
        <v>#REF!</v>
      </c>
      <c r="G138" s="478" t="e">
        <f t="shared" si="7"/>
        <v>#REF!</v>
      </c>
      <c r="H138" s="478" t="s">
        <v>701</v>
      </c>
      <c r="I138" s="478" t="e">
        <f t="shared" si="8"/>
        <v>#REF!</v>
      </c>
      <c r="J138" s="478" t="e">
        <f t="shared" si="9"/>
        <v>#REF!</v>
      </c>
    </row>
    <row r="139" ht="18.75" hidden="1" spans="1:10">
      <c r="A139" s="480" t="s">
        <v>643</v>
      </c>
      <c r="B139" s="526" t="s">
        <v>733</v>
      </c>
      <c r="C139" s="500">
        <f>'4-13-3无形-其他'!J27</f>
        <v>0</v>
      </c>
      <c r="D139" s="500">
        <f>'4-13-3无形-其他'!L27</f>
        <v>0</v>
      </c>
      <c r="E139" s="500">
        <f>D139-C139</f>
        <v>0</v>
      </c>
      <c r="F139" s="500" t="str">
        <f>'4-13-3无形-其他'!N27</f>
        <v/>
      </c>
      <c r="G139" s="478" t="str">
        <f t="shared" si="7"/>
        <v>无增减值变化</v>
      </c>
      <c r="H139" s="478" t="s">
        <v>701</v>
      </c>
      <c r="I139" s="478" t="e">
        <f t="shared" si="8"/>
        <v>#VALUE!</v>
      </c>
      <c r="J139" s="478" t="str">
        <f t="shared" si="9"/>
        <v>评估值减值0.00元</v>
      </c>
    </row>
    <row r="140" ht="18.75" hidden="1" spans="1:10">
      <c r="A140" s="480" t="s">
        <v>643</v>
      </c>
      <c r="B140" s="520" t="s">
        <v>420</v>
      </c>
      <c r="C140" s="500" t="e">
        <f>#REF!</f>
        <v>#REF!</v>
      </c>
      <c r="D140" s="500" t="e">
        <f>#REF!</f>
        <v>#REF!</v>
      </c>
      <c r="E140" s="500" t="e">
        <f>#REF!</f>
        <v>#REF!</v>
      </c>
      <c r="F140" s="500" t="e">
        <f>#REF!</f>
        <v>#REF!</v>
      </c>
      <c r="G140" s="478" t="e">
        <f t="shared" si="7"/>
        <v>#REF!</v>
      </c>
      <c r="H140" s="478" t="s">
        <v>701</v>
      </c>
      <c r="I140" s="478" t="e">
        <f t="shared" si="8"/>
        <v>#REF!</v>
      </c>
      <c r="J140" s="478" t="e">
        <f t="shared" si="9"/>
        <v>#REF!</v>
      </c>
    </row>
    <row r="141" ht="18.75" hidden="1" spans="1:10">
      <c r="A141" s="480" t="s">
        <v>643</v>
      </c>
      <c r="B141" s="520" t="s">
        <v>421</v>
      </c>
      <c r="C141" s="500" t="e">
        <f>#REF!</f>
        <v>#REF!</v>
      </c>
      <c r="D141" s="500" t="e">
        <f>#REF!</f>
        <v>#REF!</v>
      </c>
      <c r="E141" s="500" t="e">
        <f>#REF!</f>
        <v>#REF!</v>
      </c>
      <c r="F141" s="500" t="e">
        <f>#REF!</f>
        <v>#REF!</v>
      </c>
      <c r="G141" s="478" t="e">
        <f t="shared" si="7"/>
        <v>#REF!</v>
      </c>
      <c r="H141" s="478" t="s">
        <v>701</v>
      </c>
      <c r="I141" s="478" t="e">
        <f t="shared" si="8"/>
        <v>#REF!</v>
      </c>
      <c r="J141" s="478" t="e">
        <f t="shared" si="9"/>
        <v>#REF!</v>
      </c>
    </row>
    <row r="142" ht="18.75" hidden="1" spans="1:10">
      <c r="A142" s="480" t="s">
        <v>643</v>
      </c>
      <c r="B142" s="520" t="s">
        <v>422</v>
      </c>
      <c r="C142" s="500" t="e">
        <f>#REF!</f>
        <v>#REF!</v>
      </c>
      <c r="D142" s="500" t="e">
        <f>#REF!</f>
        <v>#REF!</v>
      </c>
      <c r="E142" s="500" t="e">
        <f>#REF!</f>
        <v>#REF!</v>
      </c>
      <c r="F142" s="500" t="e">
        <f>#REF!</f>
        <v>#REF!</v>
      </c>
      <c r="G142" s="478" t="e">
        <f t="shared" si="7"/>
        <v>#REF!</v>
      </c>
      <c r="H142" s="478" t="s">
        <v>701</v>
      </c>
      <c r="I142" s="478" t="e">
        <f t="shared" si="8"/>
        <v>#REF!</v>
      </c>
      <c r="J142" s="478" t="e">
        <f t="shared" si="9"/>
        <v>#REF!</v>
      </c>
    </row>
    <row r="143" ht="18.75" hidden="1" spans="1:10">
      <c r="A143" s="480" t="s">
        <v>643</v>
      </c>
      <c r="B143" s="520" t="s">
        <v>423</v>
      </c>
      <c r="C143" s="500" t="e">
        <f>#REF!</f>
        <v>#REF!</v>
      </c>
      <c r="D143" s="500" t="e">
        <f>#REF!</f>
        <v>#REF!</v>
      </c>
      <c r="E143" s="500" t="e">
        <f>#REF!</f>
        <v>#REF!</v>
      </c>
      <c r="F143" s="500" t="e">
        <f>#REF!</f>
        <v>#REF!</v>
      </c>
      <c r="G143" s="478" t="e">
        <f t="shared" si="7"/>
        <v>#REF!</v>
      </c>
      <c r="H143" s="478" t="s">
        <v>701</v>
      </c>
      <c r="I143" s="478" t="e">
        <f t="shared" si="8"/>
        <v>#REF!</v>
      </c>
      <c r="J143" s="478" t="e">
        <f t="shared" si="9"/>
        <v>#REF!</v>
      </c>
    </row>
    <row r="144" ht="18.75" hidden="1" spans="1:10">
      <c r="A144" s="480" t="s">
        <v>643</v>
      </c>
      <c r="B144" s="520" t="s">
        <v>424</v>
      </c>
      <c r="C144" s="500" t="e">
        <f>#REF!</f>
        <v>#REF!</v>
      </c>
      <c r="D144" s="500" t="e">
        <f>#REF!</f>
        <v>#REF!</v>
      </c>
      <c r="E144" s="500" t="e">
        <f>#REF!</f>
        <v>#REF!</v>
      </c>
      <c r="F144" s="500" t="e">
        <f>#REF!</f>
        <v>#REF!</v>
      </c>
      <c r="G144" s="478" t="e">
        <f t="shared" si="7"/>
        <v>#REF!</v>
      </c>
      <c r="H144" s="478" t="s">
        <v>701</v>
      </c>
      <c r="I144" s="478" t="e">
        <f t="shared" si="8"/>
        <v>#REF!</v>
      </c>
      <c r="J144" s="478" t="e">
        <f t="shared" si="9"/>
        <v>#REF!</v>
      </c>
    </row>
    <row r="145" ht="18.75" hidden="1" spans="1:1">
      <c r="A145" s="480"/>
    </row>
    <row r="146" ht="18.75" hidden="1" spans="1:4">
      <c r="A146" s="480" t="s">
        <v>643</v>
      </c>
      <c r="B146" s="481" t="s">
        <v>734</v>
      </c>
      <c r="C146" s="481"/>
      <c r="D146" s="481"/>
    </row>
    <row r="147" ht="18.75" hidden="1" spans="1:4">
      <c r="A147" s="480" t="s">
        <v>643</v>
      </c>
      <c r="B147" s="496" t="s">
        <v>5</v>
      </c>
      <c r="C147" s="496" t="s">
        <v>6</v>
      </c>
      <c r="D147" s="496" t="s">
        <v>7</v>
      </c>
    </row>
    <row r="148" ht="18.75" hidden="1" spans="1:4">
      <c r="A148" s="480" t="s">
        <v>643</v>
      </c>
      <c r="B148" s="520" t="s">
        <v>735</v>
      </c>
      <c r="C148" s="500">
        <f>'4-4长期股权投资'!I25</f>
        <v>0</v>
      </c>
      <c r="D148" s="500">
        <f>'4-4长期股权投资'!K25</f>
        <v>0</v>
      </c>
    </row>
    <row r="149" ht="18.75" hidden="1" spans="1:4">
      <c r="A149" s="480" t="s">
        <v>643</v>
      </c>
      <c r="B149" s="520" t="s">
        <v>736</v>
      </c>
      <c r="C149" s="500">
        <f>'4-4长期股权投资'!I26</f>
        <v>0</v>
      </c>
      <c r="D149" s="500">
        <f>'4-4长期股权投资'!K26</f>
        <v>0</v>
      </c>
    </row>
    <row r="150" ht="18.75" hidden="1" spans="1:4">
      <c r="A150" s="480" t="s">
        <v>643</v>
      </c>
      <c r="B150" s="520" t="s">
        <v>737</v>
      </c>
      <c r="C150" s="500">
        <f>'4-4长期股权投资'!I27</f>
        <v>0</v>
      </c>
      <c r="D150" s="500">
        <f>'4-4长期股权投资'!K27</f>
        <v>0</v>
      </c>
    </row>
    <row r="151" ht="18.75" hidden="1" spans="1:1">
      <c r="A151" s="480"/>
    </row>
    <row r="152" ht="18.75" hidden="1" spans="1:5">
      <c r="A152" s="480" t="s">
        <v>643</v>
      </c>
      <c r="B152" s="481" t="s">
        <v>738</v>
      </c>
      <c r="C152" s="481"/>
      <c r="D152" s="481"/>
      <c r="E152" s="481"/>
    </row>
    <row r="153" ht="18.75" hidden="1" spans="1:5">
      <c r="A153" s="480" t="s">
        <v>643</v>
      </c>
      <c r="B153" s="496" t="s">
        <v>739</v>
      </c>
      <c r="C153" s="496" t="s">
        <v>740</v>
      </c>
      <c r="D153" s="496" t="s">
        <v>741</v>
      </c>
      <c r="E153" s="497" t="s">
        <v>742</v>
      </c>
    </row>
    <row r="154" hidden="1" customHeight="1" spans="1:5">
      <c r="A154" s="480" t="s">
        <v>643</v>
      </c>
      <c r="B154" s="520" t="str">
        <f>IF('4-4长期股权投资'!B8=0,"",'4-4长期股权投资'!B8)</f>
        <v/>
      </c>
      <c r="C154" s="527" t="str">
        <f>IF('4-4长期股权投资'!C8=0,"",'4-4长期股权投资'!C8)</f>
        <v/>
      </c>
      <c r="D154" s="528" t="str">
        <f>IF('4-4长期股权投资'!D8=0,"",'4-4长期股权投资'!D8)</f>
        <v/>
      </c>
      <c r="E154" s="529" t="str">
        <f>IF('4-4长期股权投资'!E8=0,"",'4-4长期股权投资'!E8)</f>
        <v/>
      </c>
    </row>
    <row r="155" hidden="1" customHeight="1" spans="1:5">
      <c r="A155" s="480" t="s">
        <v>643</v>
      </c>
      <c r="B155" s="520" t="str">
        <f>IF('4-4长期股权投资'!B9=0,"",'4-4长期股权投资'!B9)</f>
        <v/>
      </c>
      <c r="C155" s="527" t="str">
        <f>IF('4-4长期股权投资'!C9=0,"",'4-4长期股权投资'!C9)</f>
        <v/>
      </c>
      <c r="D155" s="528" t="str">
        <f>IF('4-4长期股权投资'!D9=0,"",'4-4长期股权投资'!D9)</f>
        <v/>
      </c>
      <c r="E155" s="529" t="str">
        <f>IF('4-4长期股权投资'!E9=0,"",'4-4长期股权投资'!E9)</f>
        <v/>
      </c>
    </row>
    <row r="156" ht="18.75" hidden="1" spans="1:5">
      <c r="A156" s="480" t="s">
        <v>643</v>
      </c>
      <c r="B156" s="520" t="str">
        <f>IF('4-4长期股权投资'!B10=0,"",'4-4长期股权投资'!B10)</f>
        <v/>
      </c>
      <c r="C156" s="527" t="str">
        <f>IF('4-4长期股权投资'!C10=0,"",'4-4长期股权投资'!C10)</f>
        <v/>
      </c>
      <c r="D156" s="528" t="str">
        <f>IF('4-4长期股权投资'!D10=0,"",'4-4长期股权投资'!D10)</f>
        <v/>
      </c>
      <c r="E156" s="529" t="str">
        <f>IF('4-4长期股权投资'!E10=0,"",'4-4长期股权投资'!E10)</f>
        <v/>
      </c>
    </row>
    <row r="157" ht="18.75" hidden="1" spans="1:5">
      <c r="A157" s="480" t="s">
        <v>643</v>
      </c>
      <c r="B157" s="520" t="str">
        <f>IF('4-4长期股权投资'!B11=0,"",'4-4长期股权投资'!B11)</f>
        <v/>
      </c>
      <c r="C157" s="527" t="str">
        <f>IF('4-4长期股权投资'!C11=0,"",'4-4长期股权投资'!C11)</f>
        <v/>
      </c>
      <c r="D157" s="528" t="str">
        <f>IF('4-4长期股权投资'!D11=0,"",'4-4长期股权投资'!D11)</f>
        <v/>
      </c>
      <c r="E157" s="529" t="str">
        <f>IF('4-4长期股权投资'!E11=0,"",'4-4长期股权投资'!E11)</f>
        <v/>
      </c>
    </row>
    <row r="158" ht="18.75" hidden="1" spans="1:5">
      <c r="A158" s="480" t="s">
        <v>643</v>
      </c>
      <c r="B158" s="520" t="str">
        <f>IF('4-4长期股权投资'!B12=0,"",'4-4长期股权投资'!B12)</f>
        <v/>
      </c>
      <c r="C158" s="527" t="str">
        <f>IF('4-4长期股权投资'!C12=0,"",'4-4长期股权投资'!C12)</f>
        <v/>
      </c>
      <c r="D158" s="528" t="str">
        <f>IF('4-4长期股权投资'!D12=0,"",'4-4长期股权投资'!D12)</f>
        <v/>
      </c>
      <c r="E158" s="529" t="str">
        <f>IF('4-4长期股权投资'!E12=0,"",'4-4长期股权投资'!E12)</f>
        <v/>
      </c>
    </row>
    <row r="159" ht="18.75" hidden="1" spans="1:5">
      <c r="A159" s="480" t="s">
        <v>643</v>
      </c>
      <c r="B159" s="520" t="str">
        <f>IF('4-4长期股权投资'!B13=0,"",'4-4长期股权投资'!B13)</f>
        <v/>
      </c>
      <c r="C159" s="527" t="str">
        <f>IF('4-4长期股权投资'!C13=0,"",'4-4长期股权投资'!C13)</f>
        <v/>
      </c>
      <c r="D159" s="528" t="str">
        <f>IF('4-4长期股权投资'!D13=0,"",'4-4长期股权投资'!D13)</f>
        <v/>
      </c>
      <c r="E159" s="529" t="str">
        <f>IF('4-4长期股权投资'!E13=0,"",'4-4长期股权投资'!E13)</f>
        <v/>
      </c>
    </row>
    <row r="160" ht="18.75" hidden="1" spans="1:5">
      <c r="A160" s="480" t="s">
        <v>643</v>
      </c>
      <c r="B160" s="520" t="str">
        <f>IF('4-4长期股权投资'!B14=0,"",'4-4长期股权投资'!B14)</f>
        <v/>
      </c>
      <c r="C160" s="527" t="str">
        <f>IF('4-4长期股权投资'!C14=0,"",'4-4长期股权投资'!C14)</f>
        <v/>
      </c>
      <c r="D160" s="528" t="str">
        <f>IF('4-4长期股权投资'!D14=0,"",'4-4长期股权投资'!D14)</f>
        <v/>
      </c>
      <c r="E160" s="529" t="str">
        <f>IF('4-4长期股权投资'!E14=0,"",'4-4长期股权投资'!E14)</f>
        <v/>
      </c>
    </row>
    <row r="161" ht="18.75" hidden="1" spans="1:5">
      <c r="A161" s="480" t="s">
        <v>643</v>
      </c>
      <c r="B161" s="520" t="str">
        <f>IF('4-4长期股权投资'!B15=0,"",'4-4长期股权投资'!B15)</f>
        <v/>
      </c>
      <c r="C161" s="527" t="str">
        <f>IF('4-4长期股权投资'!C15=0,"",'4-4长期股权投资'!C15)</f>
        <v/>
      </c>
      <c r="D161" s="528" t="str">
        <f>IF('4-4长期股权投资'!D15=0,"",'4-4长期股权投资'!D15)</f>
        <v/>
      </c>
      <c r="E161" s="529" t="str">
        <f>IF('4-4长期股权投资'!E15=0,"",'4-4长期股权投资'!E15)</f>
        <v/>
      </c>
    </row>
    <row r="162" ht="18.75" hidden="1" spans="1:5">
      <c r="A162" s="480" t="s">
        <v>643</v>
      </c>
      <c r="B162" s="520" t="str">
        <f>IF('4-4长期股权投资'!B16=0,"",'4-4长期股权投资'!B16)</f>
        <v/>
      </c>
      <c r="C162" s="527" t="str">
        <f>IF('4-4长期股权投资'!C16=0,"",'4-4长期股权投资'!C16)</f>
        <v/>
      </c>
      <c r="D162" s="528" t="str">
        <f>IF('4-4长期股权投资'!D16=0,"",'4-4长期股权投资'!D16)</f>
        <v/>
      </c>
      <c r="E162" s="529" t="str">
        <f>IF('4-4长期股权投资'!E16=0,"",'4-4长期股权投资'!E16)</f>
        <v/>
      </c>
    </row>
    <row r="163" ht="18.75" hidden="1" spans="1:5">
      <c r="A163" s="480" t="s">
        <v>643</v>
      </c>
      <c r="B163" s="520" t="str">
        <f>IF('4-4长期股权投资'!B17=0,"",'4-4长期股权投资'!B17)</f>
        <v/>
      </c>
      <c r="C163" s="527" t="str">
        <f>IF('4-4长期股权投资'!C17=0,"",'4-4长期股权投资'!C17)</f>
        <v/>
      </c>
      <c r="D163" s="528" t="str">
        <f>IF('4-4长期股权投资'!D17=0,"",'4-4长期股权投资'!D17)</f>
        <v/>
      </c>
      <c r="E163" s="529" t="str">
        <f>IF('4-4长期股权投资'!E17=0,"",'4-4长期股权投资'!E17)</f>
        <v/>
      </c>
    </row>
    <row r="164" ht="18.75" hidden="1" spans="1:5">
      <c r="A164" s="480" t="s">
        <v>643</v>
      </c>
      <c r="B164" s="520" t="str">
        <f>IF('4-4长期股权投资'!B18=0,"",'4-4长期股权投资'!B18)</f>
        <v/>
      </c>
      <c r="C164" s="527" t="str">
        <f>IF('4-4长期股权投资'!C18=0,"",'4-4长期股权投资'!C18)</f>
        <v/>
      </c>
      <c r="D164" s="528" t="str">
        <f>IF('4-4长期股权投资'!D18=0,"",'4-4长期股权投资'!D18)</f>
        <v/>
      </c>
      <c r="E164" s="529" t="str">
        <f>IF('4-4长期股权投资'!E18=0,"",'4-4长期股权投资'!E18)</f>
        <v/>
      </c>
    </row>
    <row r="165" ht="18.75" hidden="1" spans="1:5">
      <c r="A165" s="480" t="s">
        <v>643</v>
      </c>
      <c r="B165" s="520" t="str">
        <f>IF('4-4长期股权投资'!B19=0,"",'4-4长期股权投资'!B19)</f>
        <v/>
      </c>
      <c r="C165" s="527" t="str">
        <f>IF('4-4长期股权投资'!C19=0,"",'4-4长期股权投资'!C19)</f>
        <v/>
      </c>
      <c r="D165" s="528" t="str">
        <f>IF('4-4长期股权投资'!D19=0,"",'4-4长期股权投资'!D19)</f>
        <v/>
      </c>
      <c r="E165" s="529" t="str">
        <f>IF('4-4长期股权投资'!E19=0,"",'4-4长期股权投资'!E19)</f>
        <v/>
      </c>
    </row>
    <row r="166" ht="18.75" hidden="1" spans="1:5">
      <c r="A166" s="480" t="s">
        <v>643</v>
      </c>
      <c r="B166" s="520" t="str">
        <f>IF('4-4长期股权投资'!B20=0,"",'4-4长期股权投资'!B20)</f>
        <v/>
      </c>
      <c r="C166" s="527" t="str">
        <f>IF('4-4长期股权投资'!C20=0,"",'4-4长期股权投资'!C20)</f>
        <v/>
      </c>
      <c r="D166" s="528" t="str">
        <f>IF('4-4长期股权投资'!D20=0,"",'4-4长期股权投资'!D20)</f>
        <v/>
      </c>
      <c r="E166" s="529" t="str">
        <f>IF('4-4长期股权投资'!E20=0,"",'4-4长期股权投资'!E20)</f>
        <v/>
      </c>
    </row>
    <row r="167" ht="18.75" hidden="1" spans="1:1">
      <c r="A167" s="480"/>
    </row>
    <row r="168" ht="18.75" hidden="1" spans="1:6">
      <c r="A168" s="480" t="s">
        <v>643</v>
      </c>
      <c r="B168" s="481" t="s">
        <v>743</v>
      </c>
      <c r="C168" s="481"/>
      <c r="D168" s="481"/>
      <c r="E168" s="481"/>
      <c r="F168" s="481"/>
    </row>
    <row r="169" ht="18.75" hidden="1" spans="1:6">
      <c r="A169" s="480" t="s">
        <v>643</v>
      </c>
      <c r="B169" s="496" t="s">
        <v>739</v>
      </c>
      <c r="C169" s="497" t="s">
        <v>6</v>
      </c>
      <c r="D169" s="497" t="s">
        <v>7</v>
      </c>
      <c r="E169" s="497" t="s">
        <v>8</v>
      </c>
      <c r="F169" s="497" t="s">
        <v>686</v>
      </c>
    </row>
    <row r="170" ht="18.75" hidden="1" spans="1:6">
      <c r="A170" s="480" t="s">
        <v>643</v>
      </c>
      <c r="B170" s="520" t="str">
        <f>IF('4-4长期股权投资'!B8=0,"",'4-4长期股权投资'!B8)</f>
        <v/>
      </c>
      <c r="C170" s="530">
        <f>'4-4长期股权投资'!I8-'4-4长期股权投资'!J8</f>
        <v>0</v>
      </c>
      <c r="D170" s="530">
        <f>'4-4长期股权投资'!K8</f>
        <v>0</v>
      </c>
      <c r="E170" s="531">
        <f t="shared" ref="E170:E183" si="10">D170-C170</f>
        <v>0</v>
      </c>
      <c r="F170" s="532" t="str">
        <f>'4-4长期股权投资'!L8</f>
        <v/>
      </c>
    </row>
    <row r="171" ht="18.75" hidden="1" spans="1:6">
      <c r="A171" s="480" t="s">
        <v>643</v>
      </c>
      <c r="B171" s="520" t="str">
        <f>IF('4-4长期股权投资'!B9=0,"",'4-4长期股权投资'!B9)</f>
        <v/>
      </c>
      <c r="C171" s="530">
        <f>'4-4长期股权投资'!I9-'4-4长期股权投资'!J9</f>
        <v>0</v>
      </c>
      <c r="D171" s="530">
        <f>'4-4长期股权投资'!K9</f>
        <v>0</v>
      </c>
      <c r="E171" s="531">
        <f t="shared" si="10"/>
        <v>0</v>
      </c>
      <c r="F171" s="532" t="str">
        <f>'4-4长期股权投资'!L9</f>
        <v/>
      </c>
    </row>
    <row r="172" ht="18.75" hidden="1" spans="1:6">
      <c r="A172" s="480" t="s">
        <v>643</v>
      </c>
      <c r="B172" s="520" t="str">
        <f>IF('4-4长期股权投资'!B10=0,"",'4-4长期股权投资'!B10)</f>
        <v/>
      </c>
      <c r="C172" s="530">
        <f>'4-4长期股权投资'!I10-'4-4长期股权投资'!J10</f>
        <v>0</v>
      </c>
      <c r="D172" s="530">
        <f>'4-4长期股权投资'!K10</f>
        <v>0</v>
      </c>
      <c r="E172" s="531">
        <f t="shared" si="10"/>
        <v>0</v>
      </c>
      <c r="F172" s="532" t="str">
        <f>'4-4长期股权投资'!L10</f>
        <v/>
      </c>
    </row>
    <row r="173" ht="18.75" hidden="1" spans="1:6">
      <c r="A173" s="480" t="s">
        <v>643</v>
      </c>
      <c r="B173" s="520" t="str">
        <f>IF('4-4长期股权投资'!B11=0,"",'4-4长期股权投资'!B11)</f>
        <v/>
      </c>
      <c r="C173" s="530">
        <f>'4-4长期股权投资'!I11-'4-4长期股权投资'!J11</f>
        <v>0</v>
      </c>
      <c r="D173" s="530">
        <f>'4-4长期股权投资'!K11</f>
        <v>0</v>
      </c>
      <c r="E173" s="531">
        <f t="shared" si="10"/>
        <v>0</v>
      </c>
      <c r="F173" s="532" t="str">
        <f>'4-4长期股权投资'!L11</f>
        <v/>
      </c>
    </row>
    <row r="174" ht="18.75" hidden="1" spans="1:6">
      <c r="A174" s="480" t="s">
        <v>643</v>
      </c>
      <c r="B174" s="520" t="str">
        <f>IF('4-4长期股权投资'!B12=0,"",'4-4长期股权投资'!B12)</f>
        <v/>
      </c>
      <c r="C174" s="530">
        <f>'4-4长期股权投资'!I12-'4-4长期股权投资'!J12</f>
        <v>0</v>
      </c>
      <c r="D174" s="530">
        <f>'4-4长期股权投资'!K12</f>
        <v>0</v>
      </c>
      <c r="E174" s="531">
        <f t="shared" si="10"/>
        <v>0</v>
      </c>
      <c r="F174" s="532" t="str">
        <f>'4-4长期股权投资'!L12</f>
        <v/>
      </c>
    </row>
    <row r="175" ht="18.75" hidden="1" spans="1:6">
      <c r="A175" s="480" t="s">
        <v>643</v>
      </c>
      <c r="B175" s="520" t="str">
        <f>IF('4-4长期股权投资'!B13=0,"",'4-4长期股权投资'!B13)</f>
        <v/>
      </c>
      <c r="C175" s="530">
        <f>'4-4长期股权投资'!I13-'4-4长期股权投资'!J13</f>
        <v>0</v>
      </c>
      <c r="D175" s="530">
        <f>'4-4长期股权投资'!K13</f>
        <v>0</v>
      </c>
      <c r="E175" s="531">
        <f t="shared" si="10"/>
        <v>0</v>
      </c>
      <c r="F175" s="532" t="str">
        <f>'4-4长期股权投资'!L13</f>
        <v/>
      </c>
    </row>
    <row r="176" ht="18.75" hidden="1" spans="1:6">
      <c r="A176" s="480" t="s">
        <v>643</v>
      </c>
      <c r="B176" s="520" t="str">
        <f>IF('4-4长期股权投资'!B14=0,"",'4-4长期股权投资'!B14)</f>
        <v/>
      </c>
      <c r="C176" s="530">
        <f>'4-4长期股权投资'!I14-'4-4长期股权投资'!J14</f>
        <v>0</v>
      </c>
      <c r="D176" s="530">
        <f>'4-4长期股权投资'!K14</f>
        <v>0</v>
      </c>
      <c r="E176" s="531">
        <f t="shared" si="10"/>
        <v>0</v>
      </c>
      <c r="F176" s="532" t="str">
        <f>'4-4长期股权投资'!L14</f>
        <v/>
      </c>
    </row>
    <row r="177" ht="18.75" hidden="1" spans="1:6">
      <c r="A177" s="480" t="s">
        <v>643</v>
      </c>
      <c r="B177" s="520" t="str">
        <f>IF('4-4长期股权投资'!B15=0,"",'4-4长期股权投资'!B15)</f>
        <v/>
      </c>
      <c r="C177" s="530">
        <f>'4-4长期股权投资'!I15-'4-4长期股权投资'!J15</f>
        <v>0</v>
      </c>
      <c r="D177" s="530">
        <f>'4-4长期股权投资'!K15</f>
        <v>0</v>
      </c>
      <c r="E177" s="531">
        <f t="shared" si="10"/>
        <v>0</v>
      </c>
      <c r="F177" s="532" t="str">
        <f>'4-4长期股权投资'!L15</f>
        <v/>
      </c>
    </row>
    <row r="178" ht="18.75" hidden="1" spans="1:6">
      <c r="A178" s="480" t="s">
        <v>643</v>
      </c>
      <c r="B178" s="520" t="str">
        <f>IF('4-4长期股权投资'!B16=0,"",'4-4长期股权投资'!B16)</f>
        <v/>
      </c>
      <c r="C178" s="530">
        <f>'4-4长期股权投资'!I16-'4-4长期股权投资'!J16</f>
        <v>0</v>
      </c>
      <c r="D178" s="530">
        <f>'4-4长期股权投资'!K16</f>
        <v>0</v>
      </c>
      <c r="E178" s="531">
        <f t="shared" si="10"/>
        <v>0</v>
      </c>
      <c r="F178" s="532" t="str">
        <f>'4-4长期股权投资'!L16</f>
        <v/>
      </c>
    </row>
    <row r="179" ht="18.75" hidden="1" spans="1:6">
      <c r="A179" s="480" t="s">
        <v>643</v>
      </c>
      <c r="B179" s="520" t="str">
        <f>IF('4-4长期股权投资'!B17=0,"",'4-4长期股权投资'!B17)</f>
        <v/>
      </c>
      <c r="C179" s="530">
        <f>'4-4长期股权投资'!I17-'4-4长期股权投资'!J17</f>
        <v>0</v>
      </c>
      <c r="D179" s="530">
        <f>'4-4长期股权投资'!K17</f>
        <v>0</v>
      </c>
      <c r="E179" s="531">
        <f t="shared" si="10"/>
        <v>0</v>
      </c>
      <c r="F179" s="532" t="str">
        <f>'4-4长期股权投资'!L17</f>
        <v/>
      </c>
    </row>
    <row r="180" ht="18.75" hidden="1" spans="1:6">
      <c r="A180" s="480" t="s">
        <v>643</v>
      </c>
      <c r="B180" s="520" t="str">
        <f>IF('4-4长期股权投资'!B18=0,"",'4-4长期股权投资'!B18)</f>
        <v/>
      </c>
      <c r="C180" s="530">
        <f>'4-4长期股权投资'!I18-'4-4长期股权投资'!J18</f>
        <v>0</v>
      </c>
      <c r="D180" s="530">
        <f>'4-4长期股权投资'!K18</f>
        <v>0</v>
      </c>
      <c r="E180" s="531">
        <f t="shared" si="10"/>
        <v>0</v>
      </c>
      <c r="F180" s="532" t="str">
        <f>'4-4长期股权投资'!L18</f>
        <v/>
      </c>
    </row>
    <row r="181" ht="18.75" hidden="1" spans="1:6">
      <c r="A181" s="480" t="s">
        <v>643</v>
      </c>
      <c r="B181" s="520" t="str">
        <f>IF('4-4长期股权投资'!B19=0,"",'4-4长期股权投资'!B19)</f>
        <v/>
      </c>
      <c r="C181" s="530">
        <f>'4-4长期股权投资'!I19-'4-4长期股权投资'!J19</f>
        <v>0</v>
      </c>
      <c r="D181" s="530">
        <f>'4-4长期股权投资'!K19</f>
        <v>0</v>
      </c>
      <c r="E181" s="531">
        <f t="shared" si="10"/>
        <v>0</v>
      </c>
      <c r="F181" s="532" t="str">
        <f>'4-4长期股权投资'!L19</f>
        <v/>
      </c>
    </row>
    <row r="182" ht="18.75" hidden="1" spans="1:6">
      <c r="A182" s="480" t="s">
        <v>643</v>
      </c>
      <c r="B182" s="520" t="str">
        <f>IF('4-4长期股权投资'!B20=0,"",'4-4长期股权投资'!B20)</f>
        <v/>
      </c>
      <c r="C182" s="530">
        <f>'4-4长期股权投资'!I20-'4-4长期股权投资'!J20</f>
        <v>0</v>
      </c>
      <c r="D182" s="530">
        <f>'4-4长期股权投资'!K20</f>
        <v>0</v>
      </c>
      <c r="E182" s="531">
        <f t="shared" si="10"/>
        <v>0</v>
      </c>
      <c r="F182" s="532" t="str">
        <f>'4-4长期股权投资'!L20</f>
        <v/>
      </c>
    </row>
    <row r="183" ht="18.75" hidden="1" spans="1:10">
      <c r="A183" s="480" t="s">
        <v>643</v>
      </c>
      <c r="B183" s="521" t="s">
        <v>452</v>
      </c>
      <c r="C183" s="533">
        <f>'4-4长期股权投资'!I27</f>
        <v>0</v>
      </c>
      <c r="D183" s="533">
        <f>'4-4长期股权投资'!K27</f>
        <v>0</v>
      </c>
      <c r="E183" s="534">
        <f t="shared" si="10"/>
        <v>0</v>
      </c>
      <c r="F183" s="532" t="str">
        <f>'4-4长期股权投资'!L27</f>
        <v/>
      </c>
      <c r="G183" s="478" t="str">
        <f>IF(E183&lt;&gt;0,IF(C183=0,J183,I183),H183)</f>
        <v>无增减值变化</v>
      </c>
      <c r="H183" s="478" t="s">
        <v>701</v>
      </c>
      <c r="I183" s="478" t="e">
        <f>IF(E183&gt;0,CONCATENATE("评估值增值",TEXT(E183,"#,##0.00"),"元，增值率",ROUND(F183,2),"%"),CONCATENATE("评估值减值",TEXT(-E183,"#,##0.00"),"元，减值率",ROUND(-F183,2),"%"))</f>
        <v>#VALUE!</v>
      </c>
      <c r="J183" s="478" t="str">
        <f>IF(E183&gt;0,CONCATENATE("评估值增值",TEXT(E183,"#,##0.00"),"元"),CONCATENATE("评估值减值",TEXT(-E183,"#,##0.00"),"元"))</f>
        <v>评估值减值0.00元</v>
      </c>
    </row>
    <row r="184" ht="18.75" hidden="1" spans="1:1">
      <c r="A184" s="480"/>
    </row>
    <row r="185" ht="18.75" hidden="1" spans="1:4">
      <c r="A185" s="480" t="s">
        <v>643</v>
      </c>
      <c r="B185" s="481" t="s">
        <v>744</v>
      </c>
      <c r="C185" s="481"/>
      <c r="D185" s="481"/>
    </row>
    <row r="186" ht="18.75" hidden="1" spans="1:4">
      <c r="A186" s="480" t="s">
        <v>643</v>
      </c>
      <c r="B186" s="496" t="s">
        <v>5</v>
      </c>
      <c r="C186" s="497" t="s">
        <v>169</v>
      </c>
      <c r="D186" s="497" t="s">
        <v>170</v>
      </c>
    </row>
    <row r="187" ht="18.75" hidden="1" spans="1:4">
      <c r="A187" s="480" t="s">
        <v>643</v>
      </c>
      <c r="B187" s="535" t="s">
        <v>398</v>
      </c>
      <c r="C187" s="500" t="e">
        <f>#REF!</f>
        <v>#REF!</v>
      </c>
      <c r="D187" s="500" t="e">
        <f>#REF!</f>
        <v>#REF!</v>
      </c>
    </row>
    <row r="188" ht="18.75" hidden="1" spans="1:4">
      <c r="A188" s="480" t="s">
        <v>643</v>
      </c>
      <c r="B188" s="535" t="s">
        <v>399</v>
      </c>
      <c r="C188" s="500" t="e">
        <f>#REF!</f>
        <v>#REF!</v>
      </c>
      <c r="D188" s="500" t="e">
        <f>#REF!</f>
        <v>#REF!</v>
      </c>
    </row>
    <row r="189" ht="18.75" hidden="1" spans="1:4">
      <c r="A189" s="480" t="s">
        <v>643</v>
      </c>
      <c r="B189" s="535" t="s">
        <v>400</v>
      </c>
      <c r="C189" s="500" t="e">
        <f>#REF!</f>
        <v>#REF!</v>
      </c>
      <c r="D189" s="500" t="e">
        <f>#REF!</f>
        <v>#REF!</v>
      </c>
    </row>
    <row r="190" ht="18.75" hidden="1" spans="1:4">
      <c r="A190" s="480" t="s">
        <v>643</v>
      </c>
      <c r="B190" s="526" t="s">
        <v>401</v>
      </c>
      <c r="C190" s="500" t="e">
        <f>#REF!</f>
        <v>#REF!</v>
      </c>
      <c r="D190" s="500" t="e">
        <f>#REF!</f>
        <v>#REF!</v>
      </c>
    </row>
    <row r="191" ht="18.75" hidden="1" spans="1:4">
      <c r="A191" s="480" t="s">
        <v>643</v>
      </c>
      <c r="B191" s="526" t="s">
        <v>745</v>
      </c>
      <c r="C191" s="500" t="e">
        <f>#REF!</f>
        <v>#REF!</v>
      </c>
      <c r="D191" s="500"/>
    </row>
    <row r="192" ht="18.75" hidden="1" spans="1:4">
      <c r="A192" s="480" t="s">
        <v>643</v>
      </c>
      <c r="B192" s="536" t="s">
        <v>452</v>
      </c>
      <c r="C192" s="504" t="e">
        <f>#REF!</f>
        <v>#REF!</v>
      </c>
      <c r="D192" s="504" t="e">
        <f>#REF!</f>
        <v>#REF!</v>
      </c>
    </row>
    <row r="193" ht="18.75" hidden="1" spans="1:1">
      <c r="A193" s="480"/>
    </row>
    <row r="194" ht="18.75" hidden="1" spans="1:10">
      <c r="A194" s="480" t="s">
        <v>643</v>
      </c>
      <c r="B194" s="481" t="s">
        <v>746</v>
      </c>
      <c r="C194" s="481"/>
      <c r="D194" s="481"/>
      <c r="E194" s="481"/>
      <c r="F194" s="481"/>
      <c r="G194" s="481"/>
      <c r="H194" s="481"/>
      <c r="I194" s="481"/>
      <c r="J194" s="481"/>
    </row>
    <row r="195" ht="18.75" hidden="1" spans="1:10">
      <c r="A195" s="480" t="s">
        <v>643</v>
      </c>
      <c r="B195" s="496" t="s">
        <v>5</v>
      </c>
      <c r="C195" s="537" t="s">
        <v>6</v>
      </c>
      <c r="D195" s="538"/>
      <c r="E195" s="537" t="s">
        <v>7</v>
      </c>
      <c r="F195" s="538"/>
      <c r="G195" s="537" t="s">
        <v>8</v>
      </c>
      <c r="H195" s="538"/>
      <c r="I195" s="537" t="s">
        <v>747</v>
      </c>
      <c r="J195" s="538"/>
    </row>
    <row r="196" ht="18.75" hidden="1" spans="1:10">
      <c r="A196" s="480" t="s">
        <v>643</v>
      </c>
      <c r="B196" s="539"/>
      <c r="C196" s="538" t="s">
        <v>10</v>
      </c>
      <c r="D196" s="496" t="s">
        <v>11</v>
      </c>
      <c r="E196" s="496" t="s">
        <v>10</v>
      </c>
      <c r="F196" s="496" t="s">
        <v>11</v>
      </c>
      <c r="G196" s="496" t="s">
        <v>10</v>
      </c>
      <c r="H196" s="496" t="s">
        <v>11</v>
      </c>
      <c r="I196" s="496" t="s">
        <v>748</v>
      </c>
      <c r="J196" s="496" t="s">
        <v>749</v>
      </c>
    </row>
    <row r="197" ht="18.75" hidden="1" spans="1:14">
      <c r="A197" s="480" t="s">
        <v>643</v>
      </c>
      <c r="B197" s="535" t="s">
        <v>398</v>
      </c>
      <c r="C197" s="540" t="e">
        <f>#REF!</f>
        <v>#REF!</v>
      </c>
      <c r="D197" s="540" t="e">
        <f>#REF!</f>
        <v>#REF!</v>
      </c>
      <c r="E197" s="540" t="e">
        <f>#REF!</f>
        <v>#REF!</v>
      </c>
      <c r="F197" s="540" t="e">
        <f>#REF!</f>
        <v>#REF!</v>
      </c>
      <c r="G197" s="540" t="e">
        <f>#REF!</f>
        <v>#REF!</v>
      </c>
      <c r="H197" s="540" t="e">
        <f>#REF!</f>
        <v>#REF!</v>
      </c>
      <c r="I197" s="546" t="e">
        <f>#REF!</f>
        <v>#REF!</v>
      </c>
      <c r="J197" s="540" t="e">
        <f>#REF!</f>
        <v>#REF!</v>
      </c>
      <c r="K197" s="478" t="e">
        <f>IF(H197&lt;&gt;0,IF(D197=0,N197,M197),L197)</f>
        <v>#REF!</v>
      </c>
      <c r="L197" s="478" t="s">
        <v>712</v>
      </c>
      <c r="M197" s="478" t="e">
        <f>IF(H197&gt;0,CONCATENATE("评估值增值",TEXT(H197,"#,##0.00"),"元，增值率",ROUND(J197,2),"%"),CONCATENATE("评估值减值",TEXT(-H197,"#,##0.00"),"元，减值率",ROUND(-J197,2),"%"))</f>
        <v>#REF!</v>
      </c>
      <c r="N197" s="478" t="e">
        <f>IF(H197&gt;0,CONCATENATE("评估值增值",TEXT(H197,"#,##0.00"),"元"),CONCATENATE("评估值减值",TEXT(-H197,"#,##0.00"),"元"))</f>
        <v>#REF!</v>
      </c>
    </row>
    <row r="198" ht="18.75" hidden="1" spans="1:14">
      <c r="A198" s="480" t="s">
        <v>643</v>
      </c>
      <c r="B198" s="535" t="s">
        <v>399</v>
      </c>
      <c r="C198" s="540" t="e">
        <f>#REF!</f>
        <v>#REF!</v>
      </c>
      <c r="D198" s="540" t="e">
        <f>#REF!</f>
        <v>#REF!</v>
      </c>
      <c r="E198" s="540" t="e">
        <f>#REF!</f>
        <v>#REF!</v>
      </c>
      <c r="F198" s="540" t="e">
        <f>#REF!</f>
        <v>#REF!</v>
      </c>
      <c r="G198" s="540" t="e">
        <f>#REF!</f>
        <v>#REF!</v>
      </c>
      <c r="H198" s="540" t="e">
        <f>#REF!</f>
        <v>#REF!</v>
      </c>
      <c r="I198" s="540" t="e">
        <f>#REF!</f>
        <v>#REF!</v>
      </c>
      <c r="J198" s="540" t="e">
        <f>#REF!</f>
        <v>#REF!</v>
      </c>
      <c r="K198" s="478" t="e">
        <f>IF(H198&lt;&gt;0,IF(D198=0,N198,M198),L198)</f>
        <v>#REF!</v>
      </c>
      <c r="L198" s="478" t="s">
        <v>712</v>
      </c>
      <c r="M198" s="478" t="e">
        <f>IF(H198&gt;0,CONCATENATE("评估值增值",TEXT(H198,"#,##0.00"),"元，增值率",ROUND(J198,2),"%"),CONCATENATE("评估值减值",TEXT(-H198,"#,##0.00"),"元，减值率",ROUND(-J198,2),"%"))</f>
        <v>#REF!</v>
      </c>
      <c r="N198" s="478" t="e">
        <f>IF(H198&gt;0,CONCATENATE("评估值增值",TEXT(H198,"#,##0.00"),"元"),CONCATENATE("评估值减值",TEXT(-H198,"#,##0.00"),"元"))</f>
        <v>#REF!</v>
      </c>
    </row>
    <row r="199" ht="18.75" hidden="1" spans="1:14">
      <c r="A199" s="480" t="s">
        <v>643</v>
      </c>
      <c r="B199" s="535" t="s">
        <v>400</v>
      </c>
      <c r="C199" s="540" t="e">
        <f>#REF!</f>
        <v>#REF!</v>
      </c>
      <c r="D199" s="540" t="e">
        <f>#REF!</f>
        <v>#REF!</v>
      </c>
      <c r="E199" s="540" t="e">
        <f>#REF!</f>
        <v>#REF!</v>
      </c>
      <c r="F199" s="540" t="e">
        <f>#REF!</f>
        <v>#REF!</v>
      </c>
      <c r="G199" s="540" t="e">
        <f>#REF!</f>
        <v>#REF!</v>
      </c>
      <c r="H199" s="540" t="e">
        <f>#REF!</f>
        <v>#REF!</v>
      </c>
      <c r="I199" s="540" t="e">
        <f>#REF!</f>
        <v>#REF!</v>
      </c>
      <c r="J199" s="540" t="e">
        <f>#REF!</f>
        <v>#REF!</v>
      </c>
      <c r="K199" s="478" t="e">
        <f>IF(H199&lt;&gt;0,IF(D199=0,N199,M199),L199)</f>
        <v>#REF!</v>
      </c>
      <c r="L199" s="478" t="s">
        <v>712</v>
      </c>
      <c r="M199" s="478" t="e">
        <f>IF(H199&gt;0,CONCATENATE("评估值增值",TEXT(H199,"#,##0.00"),"元，增值率",ROUND(J199,2),"%"),CONCATENATE("评估值减值",TEXT(-H199,"#,##0.00"),"元，减值率",ROUND(-J199,2),"%"))</f>
        <v>#REF!</v>
      </c>
      <c r="N199" s="478" t="e">
        <f>IF(H199&gt;0,CONCATENATE("评估值增值",TEXT(H199,"#,##0.00"),"元"),CONCATENATE("评估值减值",TEXT(-H199,"#,##0.00"),"元"))</f>
        <v>#REF!</v>
      </c>
    </row>
    <row r="200" ht="18.75" hidden="1" spans="1:14">
      <c r="A200" s="480" t="s">
        <v>643</v>
      </c>
      <c r="B200" s="526" t="s">
        <v>401</v>
      </c>
      <c r="C200" s="540" t="e">
        <f>#REF!</f>
        <v>#REF!</v>
      </c>
      <c r="D200" s="540" t="e">
        <f>#REF!</f>
        <v>#REF!</v>
      </c>
      <c r="E200" s="540" t="e">
        <f>#REF!</f>
        <v>#REF!</v>
      </c>
      <c r="F200" s="540" t="e">
        <f>#REF!</f>
        <v>#REF!</v>
      </c>
      <c r="G200" s="540" t="e">
        <f>#REF!</f>
        <v>#REF!</v>
      </c>
      <c r="H200" s="540" t="e">
        <f>#REF!</f>
        <v>#REF!</v>
      </c>
      <c r="I200" s="540" t="e">
        <f>#REF!</f>
        <v>#REF!</v>
      </c>
      <c r="J200" s="540" t="e">
        <f>#REF!</f>
        <v>#REF!</v>
      </c>
      <c r="K200" s="478" t="e">
        <f>IF(H200&lt;&gt;0,IF(D200=0,N200,M200),L200)</f>
        <v>#REF!</v>
      </c>
      <c r="L200" s="478" t="s">
        <v>712</v>
      </c>
      <c r="M200" s="478" t="e">
        <f>IF(H200&gt;0,CONCATENATE("评估值增值",TEXT(H200,"#,##0.00"),"元，增值率",ROUND(J200,2),"%"),CONCATENATE("评估值减值",TEXT(-H200,"#,##0.00"),"元，减值率",ROUND(-J200,2),"%"))</f>
        <v>#REF!</v>
      </c>
      <c r="N200" s="478" t="e">
        <f>IF(H200&gt;0,CONCATENATE("评估值增值",TEXT(H200,"#,##0.00"),"元"),CONCATENATE("评估值减值",TEXT(-H200,"#,##0.00"),"元"))</f>
        <v>#REF!</v>
      </c>
    </row>
    <row r="201" ht="18.75" hidden="1" spans="1:14">
      <c r="A201" s="480" t="s">
        <v>643</v>
      </c>
      <c r="B201" s="536" t="s">
        <v>452</v>
      </c>
      <c r="C201" s="541" t="e">
        <f>#REF!</f>
        <v>#REF!</v>
      </c>
      <c r="D201" s="541" t="e">
        <f>#REF!</f>
        <v>#REF!</v>
      </c>
      <c r="E201" s="541" t="e">
        <f>#REF!</f>
        <v>#REF!</v>
      </c>
      <c r="F201" s="541" t="e">
        <f>#REF!</f>
        <v>#REF!</v>
      </c>
      <c r="G201" s="541" t="e">
        <f>#REF!</f>
        <v>#REF!</v>
      </c>
      <c r="H201" s="541" t="e">
        <f>#REF!</f>
        <v>#REF!</v>
      </c>
      <c r="I201" s="541" t="e">
        <f>#REF!</f>
        <v>#REF!</v>
      </c>
      <c r="J201" s="541" t="e">
        <f>#REF!</f>
        <v>#REF!</v>
      </c>
      <c r="K201" s="478" t="e">
        <f>IF(H201&lt;&gt;0,IF(D201=0,N201,M201),L201)</f>
        <v>#REF!</v>
      </c>
      <c r="L201" s="478" t="s">
        <v>712</v>
      </c>
      <c r="M201" s="478" t="e">
        <f>IF(H201&gt;0,CONCATENATE("评估值增值",TEXT(H201,"#,##0.00"),"元，增值率",ROUND(J201,2),"%"),CONCATENATE("评估值减值",TEXT(-H201,"#,##0.00"),"元，减值率",ROUND(-J201,2),"%"))</f>
        <v>#REF!</v>
      </c>
      <c r="N201" s="478" t="e">
        <f>IF(H201&gt;0,CONCATENATE("评估值增值",TEXT(H201,"#,##0.00"),"元"),CONCATENATE("评估值减值",TEXT(-H201,"#,##0.00"),"元"))</f>
        <v>#REF!</v>
      </c>
    </row>
    <row r="202" ht="18.75" spans="1:1">
      <c r="A202" s="480"/>
    </row>
    <row r="203" ht="18.75" spans="1:4">
      <c r="A203" s="480" t="s">
        <v>643</v>
      </c>
      <c r="B203" s="481" t="s">
        <v>750</v>
      </c>
      <c r="C203" s="481"/>
      <c r="D203" s="481"/>
    </row>
    <row r="204" ht="18.75" spans="1:4">
      <c r="A204" s="480" t="s">
        <v>643</v>
      </c>
      <c r="B204" s="496" t="s">
        <v>5</v>
      </c>
      <c r="C204" s="497" t="s">
        <v>169</v>
      </c>
      <c r="D204" s="497" t="s">
        <v>170</v>
      </c>
    </row>
    <row r="205" ht="18.75" spans="1:4">
      <c r="A205" s="480" t="s">
        <v>683</v>
      </c>
      <c r="B205" s="535" t="s">
        <v>402</v>
      </c>
      <c r="C205" s="500" t="e">
        <f>#REF!</f>
        <v>#REF!</v>
      </c>
      <c r="D205" s="500" t="e">
        <f>#REF!</f>
        <v>#REF!</v>
      </c>
    </row>
    <row r="206" ht="18.75" spans="1:4">
      <c r="A206" s="480" t="s">
        <v>683</v>
      </c>
      <c r="B206" s="535" t="s">
        <v>403</v>
      </c>
      <c r="C206" s="500" t="e">
        <f>#REF!</f>
        <v>#REF!</v>
      </c>
      <c r="D206" s="500" t="e">
        <f>#REF!</f>
        <v>#REF!</v>
      </c>
    </row>
    <row r="207" ht="18.75" spans="1:4">
      <c r="A207" s="480" t="s">
        <v>643</v>
      </c>
      <c r="B207" s="535" t="s">
        <v>404</v>
      </c>
      <c r="C207" s="500" t="e">
        <f>#REF!</f>
        <v>#REF!</v>
      </c>
      <c r="D207" s="500" t="e">
        <f>#REF!</f>
        <v>#REF!</v>
      </c>
    </row>
    <row r="208" ht="18.75" spans="1:4">
      <c r="A208" s="480" t="s">
        <v>643</v>
      </c>
      <c r="B208" s="526" t="s">
        <v>745</v>
      </c>
      <c r="C208" s="500" t="e">
        <f>#REF!</f>
        <v>#REF!</v>
      </c>
      <c r="D208" s="500"/>
    </row>
    <row r="209" ht="18.75" spans="1:4">
      <c r="A209" s="480" t="s">
        <v>643</v>
      </c>
      <c r="B209" s="536" t="s">
        <v>452</v>
      </c>
      <c r="C209" s="504" t="e">
        <f>#REF!</f>
        <v>#REF!</v>
      </c>
      <c r="D209" s="504" t="e">
        <f>#REF!</f>
        <v>#REF!</v>
      </c>
    </row>
    <row r="210" ht="18.75" spans="1:1">
      <c r="A210" s="480"/>
    </row>
    <row r="211" ht="18.75" spans="1:10">
      <c r="A211" s="480" t="s">
        <v>643</v>
      </c>
      <c r="B211" s="481" t="s">
        <v>751</v>
      </c>
      <c r="C211" s="481"/>
      <c r="D211" s="481"/>
      <c r="E211" s="481"/>
      <c r="F211" s="481"/>
      <c r="G211" s="481"/>
      <c r="H211" s="481"/>
      <c r="I211" s="481"/>
      <c r="J211" s="481"/>
    </row>
    <row r="212" ht="18.75" spans="1:10">
      <c r="A212" s="480" t="s">
        <v>643</v>
      </c>
      <c r="B212" s="496" t="s">
        <v>5</v>
      </c>
      <c r="C212" s="537" t="s">
        <v>6</v>
      </c>
      <c r="D212" s="538"/>
      <c r="E212" s="537" t="s">
        <v>7</v>
      </c>
      <c r="F212" s="538"/>
      <c r="G212" s="537" t="s">
        <v>8</v>
      </c>
      <c r="H212" s="538"/>
      <c r="I212" s="537" t="s">
        <v>747</v>
      </c>
      <c r="J212" s="538"/>
    </row>
    <row r="213" ht="18.75" spans="1:15">
      <c r="A213" s="480" t="s">
        <v>683</v>
      </c>
      <c r="B213" s="539"/>
      <c r="C213" s="538" t="s">
        <v>10</v>
      </c>
      <c r="D213" s="496" t="s">
        <v>11</v>
      </c>
      <c r="E213" s="496" t="s">
        <v>10</v>
      </c>
      <c r="F213" s="496" t="s">
        <v>11</v>
      </c>
      <c r="G213" s="496" t="s">
        <v>10</v>
      </c>
      <c r="H213" s="496" t="s">
        <v>11</v>
      </c>
      <c r="I213" s="496" t="s">
        <v>748</v>
      </c>
      <c r="J213" s="496" t="s">
        <v>749</v>
      </c>
      <c r="K213" s="547" t="s">
        <v>10</v>
      </c>
      <c r="O213" s="479" t="s">
        <v>11</v>
      </c>
    </row>
    <row r="214" ht="18.75" spans="1:18">
      <c r="A214" s="480" t="s">
        <v>683</v>
      </c>
      <c r="B214" s="535" t="s">
        <v>402</v>
      </c>
      <c r="C214" s="540" t="e">
        <f>#REF!</f>
        <v>#REF!</v>
      </c>
      <c r="D214" s="540" t="e">
        <f>#REF!</f>
        <v>#REF!</v>
      </c>
      <c r="E214" s="540" t="e">
        <f>#REF!</f>
        <v>#REF!</v>
      </c>
      <c r="F214" s="540" t="e">
        <f>#REF!</f>
        <v>#REF!</v>
      </c>
      <c r="G214" s="540" t="e">
        <f>#REF!</f>
        <v>#REF!</v>
      </c>
      <c r="H214" s="540" t="e">
        <f>#REF!</f>
        <v>#REF!</v>
      </c>
      <c r="I214" s="540" t="e">
        <f>#REF!</f>
        <v>#REF!</v>
      </c>
      <c r="J214" s="540" t="e">
        <f>#REF!</f>
        <v>#REF!</v>
      </c>
      <c r="K214" s="478" t="e">
        <f>IF(G214&lt;&gt;0,IF(C214=0,N214,M214),L214)</f>
        <v>#REF!</v>
      </c>
      <c r="L214" s="478" t="s">
        <v>712</v>
      </c>
      <c r="M214" s="478" t="e">
        <f>IF(G214&gt;0,CONCATENATE("评估值增值",TEXT(G214,"#,##0.00"),"元，增值率",ROUND(I214,2),"%"),CONCATENATE("评估值减值",TEXT(-G214,"#,##0.00"),"元，减值率",ROUND(-I214,2),"%"))</f>
        <v>#REF!</v>
      </c>
      <c r="N214" s="478" t="e">
        <f>IF(G214&gt;0,CONCATENATE("评估值增值",TEXT(G214,"#,##0.00"),"元"),CONCATENATE("评估值减值",TEXT(-G214,"#,##0.00"),"元"))</f>
        <v>#REF!</v>
      </c>
      <c r="O214" s="478" t="e">
        <f>IF(H214&lt;&gt;0,IF(D214=0,R214,Q214),P214)</f>
        <v>#REF!</v>
      </c>
      <c r="P214" s="478" t="s">
        <v>712</v>
      </c>
      <c r="Q214" s="478" t="e">
        <f>IF(H214&gt;0,CONCATENATE("评估值增值",TEXT(H214,"#,##0.00"),"元，增值率",ROUND(J214,2),"%"),CONCATENATE("评估值减值",TEXT(-H214,"#,##0.00"),"元，减值率",ROUND(-J214,2),"%"))</f>
        <v>#REF!</v>
      </c>
      <c r="R214" s="478" t="e">
        <f>IF(H214&gt;0,CONCATENATE("评估值增值",TEXT(H214,"#,##0.00"),"元"),CONCATENATE("评估值减值",TEXT(-H214,"#,##0.00"),"元"))</f>
        <v>#REF!</v>
      </c>
    </row>
    <row r="215" ht="18.75" spans="1:18">
      <c r="A215" s="480" t="s">
        <v>683</v>
      </c>
      <c r="B215" s="535" t="s">
        <v>403</v>
      </c>
      <c r="C215" s="540" t="e">
        <f>#REF!</f>
        <v>#REF!</v>
      </c>
      <c r="D215" s="540" t="e">
        <f>#REF!</f>
        <v>#REF!</v>
      </c>
      <c r="E215" s="540" t="e">
        <f>#REF!</f>
        <v>#REF!</v>
      </c>
      <c r="F215" s="540" t="e">
        <f>#REF!</f>
        <v>#REF!</v>
      </c>
      <c r="G215" s="540" t="e">
        <f>#REF!</f>
        <v>#REF!</v>
      </c>
      <c r="H215" s="540" t="e">
        <f>#REF!</f>
        <v>#REF!</v>
      </c>
      <c r="I215" s="540" t="e">
        <f>#REF!</f>
        <v>#REF!</v>
      </c>
      <c r="J215" s="540" t="e">
        <f>#REF!</f>
        <v>#REF!</v>
      </c>
      <c r="K215" s="478" t="e">
        <f>IF(G215&lt;&gt;0,IF(C215=0,N215,M215),L215)</f>
        <v>#REF!</v>
      </c>
      <c r="L215" s="478" t="s">
        <v>712</v>
      </c>
      <c r="M215" s="478" t="e">
        <f>IF(G215&gt;0,CONCATENATE("评估值增值",TEXT(G215,"#,##0.00"),"元，增值率",ROUND(I215,2),"%"),CONCATENATE("评估值减值",TEXT(-G215,"#,##0.00"),"元，减值率",ROUND(-I215,2),"%"))</f>
        <v>#REF!</v>
      </c>
      <c r="N215" s="478" t="e">
        <f>IF(G215&gt;0,CONCATENATE("评估值增值",TEXT(G215,"#,##0.00"),"元"),CONCATENATE("评估值减值",TEXT(-G215,"#,##0.00"),"元"))</f>
        <v>#REF!</v>
      </c>
      <c r="O215" s="478" t="e">
        <f>IF(H215&lt;&gt;0,IF(D215=0,R215,Q215),P215)</f>
        <v>#REF!</v>
      </c>
      <c r="P215" s="478" t="s">
        <v>712</v>
      </c>
      <c r="Q215" s="478" t="e">
        <f>IF(H215&gt;0,CONCATENATE("评估值增值",TEXT(H215,"#,##0.00"),"元，增值率",ROUND(J215,2),"%"),CONCATENATE("评估值减值",TEXT(-H215,"#,##0.00"),"元，减值率",ROUND(-J215,2),"%"))</f>
        <v>#REF!</v>
      </c>
      <c r="R215" s="478" t="e">
        <f>IF(H215&gt;0,CONCATENATE("评估值增值",TEXT(H215,"#,##0.00"),"元"),CONCATENATE("评估值减值",TEXT(-H215,"#,##0.00"),"元"))</f>
        <v>#REF!</v>
      </c>
    </row>
    <row r="216" ht="18.75" spans="1:18">
      <c r="A216" s="480" t="s">
        <v>643</v>
      </c>
      <c r="B216" s="535" t="s">
        <v>404</v>
      </c>
      <c r="C216" s="540" t="e">
        <f>#REF!</f>
        <v>#REF!</v>
      </c>
      <c r="D216" s="540" t="e">
        <f>#REF!</f>
        <v>#REF!</v>
      </c>
      <c r="E216" s="540" t="e">
        <f>#REF!</f>
        <v>#REF!</v>
      </c>
      <c r="F216" s="540" t="e">
        <f>#REF!</f>
        <v>#REF!</v>
      </c>
      <c r="G216" s="540" t="e">
        <f>#REF!</f>
        <v>#REF!</v>
      </c>
      <c r="H216" s="540" t="e">
        <f>#REF!</f>
        <v>#REF!</v>
      </c>
      <c r="I216" s="540" t="e">
        <f>#REF!</f>
        <v>#REF!</v>
      </c>
      <c r="J216" s="540" t="e">
        <f>#REF!</f>
        <v>#REF!</v>
      </c>
      <c r="K216" s="478" t="e">
        <f>IF(G216&lt;&gt;0,IF(C216=0,N216,M216),L216)</f>
        <v>#REF!</v>
      </c>
      <c r="L216" s="478" t="s">
        <v>712</v>
      </c>
      <c r="M216" s="478" t="e">
        <f>IF(G216&gt;0,CONCATENATE("评估值增值",TEXT(G216,"#,##0.00"),"元，增值率",ROUND(I216,2),"%"),CONCATENATE("评估值减值",TEXT(-G216,"#,##0.00"),"元，减值率",ROUND(-I216,2),"%"))</f>
        <v>#REF!</v>
      </c>
      <c r="N216" s="478" t="e">
        <f>IF(G216&gt;0,CONCATENATE("评估值增值",TEXT(G216,"#,##0.00"),"元"),CONCATENATE("评估值减值",TEXT(-G216,"#,##0.00"),"元"))</f>
        <v>#REF!</v>
      </c>
      <c r="O216" s="478" t="e">
        <f>IF(H216&lt;&gt;0,IF(D216=0,R216,Q216),P216)</f>
        <v>#REF!</v>
      </c>
      <c r="P216" s="478" t="s">
        <v>712</v>
      </c>
      <c r="Q216" s="478" t="e">
        <f>IF(H216&gt;0,CONCATENATE("评估值增值",TEXT(H216,"#,##0.00"),"元，增值率",ROUND(J216,2),"%"),CONCATENATE("评估值减值",TEXT(-H216,"#,##0.00"),"元，减值率",ROUND(-J216,2),"%"))</f>
        <v>#REF!</v>
      </c>
      <c r="R216" s="478" t="e">
        <f>IF(H216&gt;0,CONCATENATE("评估值增值",TEXT(H216,"#,##0.00"),"元"),CONCATENATE("评估值减值",TEXT(-H216,"#,##0.00"),"元"))</f>
        <v>#REF!</v>
      </c>
    </row>
    <row r="217" ht="18.75" spans="1:18">
      <c r="A217" s="480" t="s">
        <v>643</v>
      </c>
      <c r="B217" s="536" t="s">
        <v>452</v>
      </c>
      <c r="C217" s="541" t="e">
        <f>#REF!</f>
        <v>#REF!</v>
      </c>
      <c r="D217" s="541" t="e">
        <f>#REF!</f>
        <v>#REF!</v>
      </c>
      <c r="E217" s="541" t="e">
        <f>#REF!</f>
        <v>#REF!</v>
      </c>
      <c r="F217" s="541" t="e">
        <f>#REF!</f>
        <v>#REF!</v>
      </c>
      <c r="G217" s="541" t="e">
        <f>#REF!</f>
        <v>#REF!</v>
      </c>
      <c r="H217" s="541" t="e">
        <f>#REF!</f>
        <v>#REF!</v>
      </c>
      <c r="I217" s="541" t="e">
        <f>#REF!</f>
        <v>#REF!</v>
      </c>
      <c r="J217" s="541" t="e">
        <f>#REF!</f>
        <v>#REF!</v>
      </c>
      <c r="K217" s="478" t="e">
        <f>IF(G217&lt;&gt;0,IF(C217=0,N217,M217),L217)</f>
        <v>#REF!</v>
      </c>
      <c r="L217" s="478" t="s">
        <v>712</v>
      </c>
      <c r="M217" s="478" t="e">
        <f>IF(G217&gt;0,CONCATENATE("评估值增值",TEXT(G217,"#,##0.00"),"元，增值率",ROUND(I217,2),"%"),CONCATENATE("评估值减值",TEXT(-G217,"#,##0.00"),"元，减值率",ROUND(-I217,2),"%"))</f>
        <v>#REF!</v>
      </c>
      <c r="N217" s="478" t="e">
        <f>IF(G217&gt;0,CONCATENATE("评估值增值",TEXT(G217,"#,##0.00"),"元"),CONCATENATE("评估值减值",TEXT(-G217,"#,##0.00"),"元"))</f>
        <v>#REF!</v>
      </c>
      <c r="O217" s="478" t="e">
        <f>IF(H217&lt;&gt;0,IF(D217=0,R217,Q217),P217)</f>
        <v>#REF!</v>
      </c>
      <c r="P217" s="478" t="s">
        <v>712</v>
      </c>
      <c r="Q217" s="478" t="e">
        <f>IF(H217&gt;0,CONCATENATE("评估值增值",TEXT(H217,"#,##0.00"),"元，增值率",ROUND(J217,2),"%"),CONCATENATE("评估值减值",TEXT(-H217,"#,##0.00"),"元，减值率",ROUND(-J217,2),"%"))</f>
        <v>#REF!</v>
      </c>
      <c r="R217" s="478" t="e">
        <f>IF(H217&gt;0,CONCATENATE("评估值增值",TEXT(H217,"#,##0.00"),"元"),CONCATENATE("评估值减值",TEXT(-H217,"#,##0.00"),"元"))</f>
        <v>#REF!</v>
      </c>
    </row>
    <row r="218" ht="18.75" hidden="1" spans="1:1">
      <c r="A218" s="480"/>
    </row>
    <row r="219" ht="18.75" hidden="1" spans="1:6">
      <c r="A219" s="480" t="s">
        <v>643</v>
      </c>
      <c r="B219" s="481" t="s">
        <v>752</v>
      </c>
      <c r="C219" s="481"/>
      <c r="D219" s="481"/>
      <c r="E219" s="481"/>
      <c r="F219" s="481"/>
    </row>
    <row r="220" ht="18.75" hidden="1" spans="1:6">
      <c r="A220" s="480" t="s">
        <v>643</v>
      </c>
      <c r="B220" s="496" t="s">
        <v>5</v>
      </c>
      <c r="C220" s="496" t="s">
        <v>6</v>
      </c>
      <c r="D220" s="496" t="s">
        <v>7</v>
      </c>
      <c r="E220" s="497" t="s">
        <v>8</v>
      </c>
      <c r="F220" s="496" t="s">
        <v>686</v>
      </c>
    </row>
    <row r="221" ht="18.75" hidden="1" spans="1:10">
      <c r="A221" s="480" t="s">
        <v>643</v>
      </c>
      <c r="B221" s="526" t="s">
        <v>753</v>
      </c>
      <c r="C221" s="500">
        <f>'4-9在建工程汇总'!C7</f>
        <v>0</v>
      </c>
      <c r="D221" s="500">
        <f>'4-9在建工程汇总'!D7</f>
        <v>0</v>
      </c>
      <c r="E221" s="500">
        <f>'4-9在建工程汇总'!E7</f>
        <v>0</v>
      </c>
      <c r="F221" s="500" t="str">
        <f>'4-9在建工程汇总'!F7</f>
        <v/>
      </c>
      <c r="G221" s="478" t="str">
        <f t="shared" ref="G221:G226" si="11">IF(E221&lt;&gt;0,IF(C221=0,J221,I221),H221)</f>
        <v>无增减值变化</v>
      </c>
      <c r="H221" s="478" t="s">
        <v>701</v>
      </c>
      <c r="I221" s="478" t="e">
        <f t="shared" ref="I221:I226" si="12">IF(E221&gt;0,CONCATENATE("评估值增值",TEXT(E221,"#,##0.00"),"元，增值率",ROUND(F221,2),"%"),CONCATENATE("评估值减值",TEXT(-E221,"#,##0.00"),"元，减值率",ROUND(-F221,2),"%"))</f>
        <v>#VALUE!</v>
      </c>
      <c r="J221" s="478" t="str">
        <f t="shared" ref="J221:J226" si="13">IF(E221&gt;0,CONCATENATE("评估值增值",TEXT(E221,"#,##0.00"),"元"),CONCATENATE("评估值减值",TEXT(-E221,"#,##0.00"),"元"))</f>
        <v>评估值减值0.00元</v>
      </c>
    </row>
    <row r="222" ht="18.75" hidden="1" spans="1:10">
      <c r="A222" s="480" t="s">
        <v>643</v>
      </c>
      <c r="B222" s="526" t="s">
        <v>754</v>
      </c>
      <c r="C222" s="500">
        <f>'4-9在建工程汇总'!C8</f>
        <v>0</v>
      </c>
      <c r="D222" s="500">
        <f>'4-9在建工程汇总'!D8</f>
        <v>0</v>
      </c>
      <c r="E222" s="500">
        <f>'4-9在建工程汇总'!E8</f>
        <v>0</v>
      </c>
      <c r="F222" s="500" t="str">
        <f>'4-9在建工程汇总'!F8</f>
        <v/>
      </c>
      <c r="G222" s="478" t="str">
        <f t="shared" si="11"/>
        <v>无增减值变化</v>
      </c>
      <c r="H222" s="478" t="s">
        <v>701</v>
      </c>
      <c r="I222" s="478" t="e">
        <f t="shared" si="12"/>
        <v>#VALUE!</v>
      </c>
      <c r="J222" s="478" t="str">
        <f t="shared" si="13"/>
        <v>评估值减值0.00元</v>
      </c>
    </row>
    <row r="223" ht="18.75" hidden="1" spans="1:10">
      <c r="A223" s="480" t="s">
        <v>643</v>
      </c>
      <c r="B223" s="535" t="s">
        <v>755</v>
      </c>
      <c r="C223" s="500">
        <f>'4-9在建工程汇总'!C9</f>
        <v>0</v>
      </c>
      <c r="D223" s="500">
        <f>'4-9在建工程汇总'!D9</f>
        <v>0</v>
      </c>
      <c r="E223" s="500">
        <f>'4-9在建工程汇总'!E9</f>
        <v>0</v>
      </c>
      <c r="F223" s="500" t="str">
        <f>'4-9在建工程汇总'!F9</f>
        <v/>
      </c>
      <c r="G223" s="478" t="str">
        <f t="shared" si="11"/>
        <v>无增减值变化</v>
      </c>
      <c r="H223" s="478" t="s">
        <v>701</v>
      </c>
      <c r="I223" s="478" t="e">
        <f t="shared" si="12"/>
        <v>#VALUE!</v>
      </c>
      <c r="J223" s="478" t="str">
        <f t="shared" si="13"/>
        <v>评估值减值0.00元</v>
      </c>
    </row>
    <row r="224" ht="18.75" hidden="1" spans="1:10">
      <c r="A224" s="480" t="s">
        <v>643</v>
      </c>
      <c r="B224" s="535" t="s">
        <v>411</v>
      </c>
      <c r="C224" s="500">
        <f>'4-9在建工程汇总'!C10</f>
        <v>0</v>
      </c>
      <c r="D224" s="500">
        <f>'4-9在建工程汇总'!D10</f>
        <v>0</v>
      </c>
      <c r="E224" s="500">
        <f>'4-9在建工程汇总'!E10</f>
        <v>0</v>
      </c>
      <c r="F224" s="500" t="str">
        <f>'4-9在建工程汇总'!F10</f>
        <v/>
      </c>
      <c r="G224" s="478" t="str">
        <f t="shared" si="11"/>
        <v>无增减值变化</v>
      </c>
      <c r="H224" s="478" t="s">
        <v>701</v>
      </c>
      <c r="I224" s="478" t="e">
        <f t="shared" si="12"/>
        <v>#VALUE!</v>
      </c>
      <c r="J224" s="478" t="str">
        <f t="shared" si="13"/>
        <v>评估值减值0.00元</v>
      </c>
    </row>
    <row r="225" ht="18.75" hidden="1" spans="1:10">
      <c r="A225" s="480" t="s">
        <v>643</v>
      </c>
      <c r="B225" s="526" t="s">
        <v>745</v>
      </c>
      <c r="C225" s="500">
        <f>'4-9在建工程汇总'!C26</f>
        <v>0</v>
      </c>
      <c r="D225" s="500"/>
      <c r="E225" s="500"/>
      <c r="F225" s="500"/>
      <c r="G225" s="478" t="str">
        <f t="shared" si="11"/>
        <v>无增减值变化</v>
      </c>
      <c r="H225" s="478" t="s">
        <v>701</v>
      </c>
      <c r="I225" s="478" t="str">
        <f t="shared" si="12"/>
        <v>评估值减值0.00元，减值率0%</v>
      </c>
      <c r="J225" s="478" t="str">
        <f t="shared" si="13"/>
        <v>评估值减值0.00元</v>
      </c>
    </row>
    <row r="226" ht="18.75" hidden="1" spans="1:10">
      <c r="A226" s="480" t="s">
        <v>643</v>
      </c>
      <c r="B226" s="536" t="s">
        <v>452</v>
      </c>
      <c r="C226" s="504">
        <f>'4-9在建工程汇总'!C27</f>
        <v>0</v>
      </c>
      <c r="D226" s="504">
        <f>'4-9在建工程汇总'!D27</f>
        <v>0</v>
      </c>
      <c r="E226" s="504">
        <f>'4-9在建工程汇总'!E27</f>
        <v>0</v>
      </c>
      <c r="F226" s="504" t="str">
        <f>'4-9在建工程汇总'!F27</f>
        <v/>
      </c>
      <c r="G226" s="478" t="str">
        <f t="shared" si="11"/>
        <v>无增减值变化</v>
      </c>
      <c r="H226" s="478" t="s">
        <v>701</v>
      </c>
      <c r="I226" s="478" t="e">
        <f t="shared" si="12"/>
        <v>#VALUE!</v>
      </c>
      <c r="J226" s="478" t="str">
        <f t="shared" si="13"/>
        <v>评估值减值0.00元</v>
      </c>
    </row>
    <row r="227" ht="18.75" hidden="1" spans="1:1">
      <c r="A227" s="480"/>
    </row>
    <row r="228" ht="18.75" hidden="1" spans="1:7">
      <c r="A228" s="480" t="s">
        <v>643</v>
      </c>
      <c r="B228" s="481" t="s">
        <v>756</v>
      </c>
      <c r="C228" s="481"/>
      <c r="D228" s="481"/>
      <c r="E228" s="481"/>
      <c r="F228" s="481"/>
      <c r="G228" s="481"/>
    </row>
    <row r="229" ht="18.75" hidden="1" spans="1:7">
      <c r="A229" s="480" t="s">
        <v>643</v>
      </c>
      <c r="B229" s="498" t="s">
        <v>5</v>
      </c>
      <c r="C229" s="518" t="s">
        <v>6</v>
      </c>
      <c r="D229" s="498" t="s">
        <v>7</v>
      </c>
      <c r="E229" s="519" t="s">
        <v>8</v>
      </c>
      <c r="F229" s="498" t="s">
        <v>686</v>
      </c>
      <c r="G229" s="518" t="s">
        <v>687</v>
      </c>
    </row>
    <row r="230" ht="18.75" hidden="1" spans="1:11">
      <c r="A230" s="480" t="s">
        <v>643</v>
      </c>
      <c r="B230" s="520" t="s">
        <v>334</v>
      </c>
      <c r="C230" s="510">
        <f>'5-流动负债汇总'!C7</f>
        <v>0</v>
      </c>
      <c r="D230" s="510">
        <f>'5-流动负债汇总'!D7</f>
        <v>0</v>
      </c>
      <c r="E230" s="510">
        <f>'5-流动负债汇总'!E7</f>
        <v>0</v>
      </c>
      <c r="F230" s="510" t="str">
        <f>'5-流动负债汇总'!F7</f>
        <v/>
      </c>
      <c r="G230" s="496" t="str">
        <f t="shared" ref="G230:G242" si="14">IF(C230=0,"",B230&amp;"、")</f>
        <v/>
      </c>
      <c r="H230" s="478" t="str">
        <f t="shared" ref="H230:H243" si="15">IF(E230&lt;&gt;0,IF(C230=0,K230,J230),I230)</f>
        <v>无增减值变化</v>
      </c>
      <c r="I230" s="478" t="s">
        <v>712</v>
      </c>
      <c r="J230" s="478" t="e">
        <f>IF(E230&gt;0,CONCATENATE("评估值增值",TEXT(E230,"#,##0.00"),"元，增值率",ROUND(F230,2),"%"),CONCATENATE("评估值减值",TEXT(-E230,"#,##0.00"),"元，减值率",ROUND(-F230,2),"%"))</f>
        <v>#VALUE!</v>
      </c>
      <c r="K230" s="478" t="str">
        <f>IF(E230&gt;0,CONCATENATE("评估值增值",TEXT(E230,"#,##0.00"),"元"),CONCATENATE("评估值减值",TEXT(-E230,"#,##0.00"),"元"))</f>
        <v>评估值减值0.00元</v>
      </c>
    </row>
    <row r="231" ht="18.75" hidden="1" spans="1:11">
      <c r="A231" s="480" t="s">
        <v>643</v>
      </c>
      <c r="B231" s="520" t="s">
        <v>336</v>
      </c>
      <c r="C231" s="510">
        <f>'5-流动负债汇总'!C8</f>
        <v>0</v>
      </c>
      <c r="D231" s="510">
        <f>'5-流动负债汇总'!D8</f>
        <v>0</v>
      </c>
      <c r="E231" s="510">
        <f>'5-流动负债汇总'!E8</f>
        <v>0</v>
      </c>
      <c r="F231" s="510" t="str">
        <f>'5-流动负债汇总'!F8</f>
        <v/>
      </c>
      <c r="G231" s="496" t="str">
        <f t="shared" si="14"/>
        <v/>
      </c>
      <c r="H231" s="478" t="str">
        <f t="shared" si="15"/>
        <v>无增减值变化</v>
      </c>
      <c r="I231" s="478" t="s">
        <v>712</v>
      </c>
      <c r="J231" s="478" t="e">
        <f t="shared" ref="J231:J243" si="16">IF(E231&gt;0,CONCATENATE("评估值增值",TEXT(E231,"#,##0.00"),"元，增值率",ROUND(F231,2),"%"),CONCATENATE("评估值减值",TEXT(-E231,"#,##0.00"),"元，减值率",ROUND(-F231,2),"%"))</f>
        <v>#VALUE!</v>
      </c>
      <c r="K231" s="478" t="str">
        <f t="shared" ref="K231:K243" si="17">IF(E231&gt;0,CONCATENATE("评估值增值",TEXT(E231,"#,##0.00"),"元"),CONCATENATE("评估值减值",TEXT(-E231,"#,##0.00"),"元"))</f>
        <v>评估值减值0.00元</v>
      </c>
    </row>
    <row r="232" ht="18.75" hidden="1" spans="1:11">
      <c r="A232" s="480" t="s">
        <v>643</v>
      </c>
      <c r="B232" s="526" t="s">
        <v>338</v>
      </c>
      <c r="C232" s="510">
        <f>'5-流动负债汇总'!C9</f>
        <v>0</v>
      </c>
      <c r="D232" s="510">
        <f>'5-流动负债汇总'!D9</f>
        <v>0</v>
      </c>
      <c r="E232" s="510">
        <f>'5-流动负债汇总'!E9</f>
        <v>0</v>
      </c>
      <c r="F232" s="510" t="str">
        <f>'5-流动负债汇总'!F9</f>
        <v/>
      </c>
      <c r="G232" s="496" t="str">
        <f t="shared" si="14"/>
        <v/>
      </c>
      <c r="H232" s="478" t="str">
        <f t="shared" si="15"/>
        <v>无增减值变化</v>
      </c>
      <c r="I232" s="479" t="s">
        <v>701</v>
      </c>
      <c r="J232" s="478" t="e">
        <f t="shared" si="16"/>
        <v>#VALUE!</v>
      </c>
      <c r="K232" s="478" t="str">
        <f t="shared" si="17"/>
        <v>评估值减值0.00元</v>
      </c>
    </row>
    <row r="233" ht="18.75" hidden="1" spans="1:11">
      <c r="A233" s="480" t="s">
        <v>643</v>
      </c>
      <c r="B233" s="520" t="s">
        <v>341</v>
      </c>
      <c r="C233" s="510">
        <f>'5-流动负债汇总'!C10</f>
        <v>0</v>
      </c>
      <c r="D233" s="510">
        <f>'5-流动负债汇总'!D10</f>
        <v>0</v>
      </c>
      <c r="E233" s="510">
        <f>'5-流动负债汇总'!E10</f>
        <v>0</v>
      </c>
      <c r="F233" s="510" t="str">
        <f>'5-流动负债汇总'!F10</f>
        <v/>
      </c>
      <c r="G233" s="496" t="str">
        <f t="shared" si="14"/>
        <v/>
      </c>
      <c r="H233" s="478" t="str">
        <f t="shared" si="15"/>
        <v>无增减值变化</v>
      </c>
      <c r="I233" s="478" t="s">
        <v>712</v>
      </c>
      <c r="J233" s="478" t="e">
        <f t="shared" si="16"/>
        <v>#VALUE!</v>
      </c>
      <c r="K233" s="478" t="str">
        <f t="shared" si="17"/>
        <v>评估值减值0.00元</v>
      </c>
    </row>
    <row r="234" ht="18.75" hidden="1" spans="1:11">
      <c r="A234" s="480" t="s">
        <v>643</v>
      </c>
      <c r="B234" s="520" t="s">
        <v>343</v>
      </c>
      <c r="C234" s="510">
        <f>'5-流动负债汇总'!C11</f>
        <v>0</v>
      </c>
      <c r="D234" s="510">
        <f>'5-流动负债汇总'!D11</f>
        <v>0</v>
      </c>
      <c r="E234" s="510">
        <f>'5-流动负债汇总'!E11</f>
        <v>0</v>
      </c>
      <c r="F234" s="510" t="str">
        <f>'5-流动负债汇总'!F11</f>
        <v/>
      </c>
      <c r="G234" s="496" t="str">
        <f t="shared" si="14"/>
        <v/>
      </c>
      <c r="H234" s="478" t="str">
        <f t="shared" si="15"/>
        <v>无增减值变化</v>
      </c>
      <c r="I234" s="479" t="s">
        <v>701</v>
      </c>
      <c r="J234" s="478" t="e">
        <f t="shared" si="16"/>
        <v>#VALUE!</v>
      </c>
      <c r="K234" s="478" t="str">
        <f t="shared" si="17"/>
        <v>评估值减值0.00元</v>
      </c>
    </row>
    <row r="235" ht="18.75" hidden="1" spans="1:11">
      <c r="A235" s="480" t="s">
        <v>643</v>
      </c>
      <c r="B235" s="526" t="s">
        <v>345</v>
      </c>
      <c r="C235" s="510">
        <f>'5-流动负债汇总'!C12</f>
        <v>0</v>
      </c>
      <c r="D235" s="510">
        <f>'5-流动负债汇总'!D12</f>
        <v>0</v>
      </c>
      <c r="E235" s="510">
        <f>'5-流动负债汇总'!E12</f>
        <v>0</v>
      </c>
      <c r="F235" s="510" t="str">
        <f>'5-流动负债汇总'!F12</f>
        <v/>
      </c>
      <c r="G235" s="496" t="str">
        <f t="shared" si="14"/>
        <v/>
      </c>
      <c r="H235" s="478" t="str">
        <f t="shared" si="15"/>
        <v>无增减值变化</v>
      </c>
      <c r="I235" s="478" t="s">
        <v>712</v>
      </c>
      <c r="J235" s="478" t="e">
        <f t="shared" si="16"/>
        <v>#VALUE!</v>
      </c>
      <c r="K235" s="478" t="str">
        <f t="shared" si="17"/>
        <v>评估值减值0.00元</v>
      </c>
    </row>
    <row r="236" ht="18.75" hidden="1" spans="1:11">
      <c r="A236" s="480" t="s">
        <v>643</v>
      </c>
      <c r="B236" s="526" t="s">
        <v>347</v>
      </c>
      <c r="C236" s="510">
        <f>'5-流动负债汇总'!C13</f>
        <v>0</v>
      </c>
      <c r="D236" s="510">
        <f>'5-流动负债汇总'!D13</f>
        <v>0</v>
      </c>
      <c r="E236" s="510">
        <f>'5-流动负债汇总'!E13</f>
        <v>0</v>
      </c>
      <c r="F236" s="510" t="str">
        <f>'5-流动负债汇总'!F13</f>
        <v/>
      </c>
      <c r="G236" s="496" t="str">
        <f t="shared" si="14"/>
        <v/>
      </c>
      <c r="H236" s="478" t="str">
        <f t="shared" si="15"/>
        <v>无增减值变化</v>
      </c>
      <c r="I236" s="478" t="s">
        <v>712</v>
      </c>
      <c r="J236" s="478" t="e">
        <f t="shared" si="16"/>
        <v>#VALUE!</v>
      </c>
      <c r="K236" s="478" t="str">
        <f t="shared" si="17"/>
        <v>评估值减值0.00元</v>
      </c>
    </row>
    <row r="237" ht="18.75" hidden="1" spans="1:11">
      <c r="A237" s="480" t="s">
        <v>643</v>
      </c>
      <c r="B237" s="520" t="s">
        <v>349</v>
      </c>
      <c r="C237" s="510">
        <f>'5-流动负债汇总'!C14</f>
        <v>0</v>
      </c>
      <c r="D237" s="510">
        <f>'5-流动负债汇总'!D14</f>
        <v>0</v>
      </c>
      <c r="E237" s="510">
        <f>'5-流动负债汇总'!E14</f>
        <v>0</v>
      </c>
      <c r="F237" s="510" t="str">
        <f>'5-流动负债汇总'!F14</f>
        <v/>
      </c>
      <c r="G237" s="496" t="str">
        <f t="shared" si="14"/>
        <v/>
      </c>
      <c r="H237" s="478" t="str">
        <f t="shared" si="15"/>
        <v>无增减值变化</v>
      </c>
      <c r="I237" s="478" t="s">
        <v>712</v>
      </c>
      <c r="J237" s="478" t="e">
        <f t="shared" si="16"/>
        <v>#VALUE!</v>
      </c>
      <c r="K237" s="478" t="str">
        <f t="shared" si="17"/>
        <v>评估值减值0.00元</v>
      </c>
    </row>
    <row r="238" ht="18.75" hidden="1" spans="1:11">
      <c r="A238" s="480" t="s">
        <v>643</v>
      </c>
      <c r="B238" s="520" t="s">
        <v>351</v>
      </c>
      <c r="C238" s="510">
        <f>'5-流动负债汇总'!C15</f>
        <v>0</v>
      </c>
      <c r="D238" s="510">
        <f>'5-流动负债汇总'!D15</f>
        <v>0</v>
      </c>
      <c r="E238" s="510">
        <f>'5-流动负债汇总'!E15</f>
        <v>0</v>
      </c>
      <c r="F238" s="510" t="str">
        <f>'5-流动负债汇总'!F15</f>
        <v/>
      </c>
      <c r="G238" s="496" t="str">
        <f t="shared" si="14"/>
        <v/>
      </c>
      <c r="H238" s="478" t="str">
        <f t="shared" si="15"/>
        <v>无增减值变化</v>
      </c>
      <c r="I238" s="478" t="s">
        <v>712</v>
      </c>
      <c r="J238" s="478" t="e">
        <f t="shared" si="16"/>
        <v>#VALUE!</v>
      </c>
      <c r="K238" s="478" t="str">
        <f t="shared" si="17"/>
        <v>评估值减值0.00元</v>
      </c>
    </row>
    <row r="239" ht="18.75" hidden="1" spans="1:11">
      <c r="A239" s="480" t="s">
        <v>643</v>
      </c>
      <c r="B239" s="520" t="s">
        <v>353</v>
      </c>
      <c r="C239" s="510">
        <f>'5-流动负债汇总'!C16</f>
        <v>0</v>
      </c>
      <c r="D239" s="510">
        <f>'5-流动负债汇总'!D16</f>
        <v>0</v>
      </c>
      <c r="E239" s="510">
        <f>'5-流动负债汇总'!E16</f>
        <v>0</v>
      </c>
      <c r="F239" s="510" t="str">
        <f>'5-流动负债汇总'!F16</f>
        <v/>
      </c>
      <c r="G239" s="496" t="str">
        <f t="shared" si="14"/>
        <v/>
      </c>
      <c r="H239" s="478" t="str">
        <f t="shared" si="15"/>
        <v>无增减值变化</v>
      </c>
      <c r="I239" s="478" t="s">
        <v>712</v>
      </c>
      <c r="J239" s="478" t="e">
        <f t="shared" si="16"/>
        <v>#VALUE!</v>
      </c>
      <c r="K239" s="478" t="str">
        <f t="shared" si="17"/>
        <v>评估值减值0.00元</v>
      </c>
    </row>
    <row r="240" ht="18.75" hidden="1" spans="1:11">
      <c r="A240" s="480" t="s">
        <v>643</v>
      </c>
      <c r="B240" s="526" t="s">
        <v>355</v>
      </c>
      <c r="C240" s="510">
        <f>'5-流动负债汇总'!C17</f>
        <v>0</v>
      </c>
      <c r="D240" s="510">
        <f>'5-流动负债汇总'!D17</f>
        <v>0</v>
      </c>
      <c r="E240" s="510">
        <f>'5-流动负债汇总'!E17</f>
        <v>0</v>
      </c>
      <c r="F240" s="510" t="str">
        <f>'5-流动负债汇总'!F17</f>
        <v/>
      </c>
      <c r="G240" s="496" t="str">
        <f t="shared" si="14"/>
        <v/>
      </c>
      <c r="H240" s="478" t="str">
        <f t="shared" si="15"/>
        <v>无增减值变化</v>
      </c>
      <c r="I240" s="478" t="s">
        <v>712</v>
      </c>
      <c r="J240" s="478" t="e">
        <f t="shared" si="16"/>
        <v>#VALUE!</v>
      </c>
      <c r="K240" s="478" t="str">
        <f t="shared" si="17"/>
        <v>评估值减值0.00元</v>
      </c>
    </row>
    <row r="241" ht="18.75" hidden="1" spans="1:11">
      <c r="A241" s="480" t="s">
        <v>643</v>
      </c>
      <c r="B241" s="520" t="s">
        <v>357</v>
      </c>
      <c r="C241" s="510">
        <f>'5-流动负债汇总'!C18</f>
        <v>0</v>
      </c>
      <c r="D241" s="510">
        <f>'5-流动负债汇总'!D18</f>
        <v>0</v>
      </c>
      <c r="E241" s="510">
        <f>'5-流动负债汇总'!E18</f>
        <v>0</v>
      </c>
      <c r="F241" s="510" t="str">
        <f>'5-流动负债汇总'!F18</f>
        <v/>
      </c>
      <c r="G241" s="496" t="str">
        <f t="shared" si="14"/>
        <v/>
      </c>
      <c r="H241" s="478" t="str">
        <f t="shared" si="15"/>
        <v>无增减值变化</v>
      </c>
      <c r="I241" s="478" t="s">
        <v>712</v>
      </c>
      <c r="J241" s="478" t="e">
        <f t="shared" si="16"/>
        <v>#VALUE!</v>
      </c>
      <c r="K241" s="478" t="str">
        <f t="shared" si="17"/>
        <v>评估值减值0.00元</v>
      </c>
    </row>
    <row r="242" ht="18.75" hidden="1" spans="1:11">
      <c r="A242" s="480" t="s">
        <v>643</v>
      </c>
      <c r="B242" s="520" t="s">
        <v>359</v>
      </c>
      <c r="C242" s="510">
        <f>'5-流动负债汇总'!C19</f>
        <v>0</v>
      </c>
      <c r="D242" s="510">
        <f>'5-流动负债汇总'!D19</f>
        <v>0</v>
      </c>
      <c r="E242" s="510">
        <f>'5-流动负债汇总'!E19</f>
        <v>0</v>
      </c>
      <c r="F242" s="510" t="str">
        <f>'5-流动负债汇总'!F19</f>
        <v/>
      </c>
      <c r="G242" s="496" t="str">
        <f t="shared" si="14"/>
        <v/>
      </c>
      <c r="H242" s="478" t="str">
        <f t="shared" si="15"/>
        <v>无增减值变化</v>
      </c>
      <c r="I242" s="478" t="s">
        <v>712</v>
      </c>
      <c r="J242" s="478" t="e">
        <f t="shared" si="16"/>
        <v>#VALUE!</v>
      </c>
      <c r="K242" s="478" t="str">
        <f t="shared" si="17"/>
        <v>评估值减值0.00元</v>
      </c>
    </row>
    <row r="243" ht="18.75" hidden="1" spans="1:11">
      <c r="A243" s="480" t="s">
        <v>643</v>
      </c>
      <c r="B243" s="542" t="s">
        <v>757</v>
      </c>
      <c r="C243" s="522">
        <f>'5-流动负债汇总'!C29</f>
        <v>0</v>
      </c>
      <c r="D243" s="522">
        <f>'5-流动负债汇总'!D29</f>
        <v>0</v>
      </c>
      <c r="E243" s="522">
        <f>'5-流动负债汇总'!E29</f>
        <v>0</v>
      </c>
      <c r="F243" s="522" t="str">
        <f>'5-流动负债汇总'!F29</f>
        <v/>
      </c>
      <c r="G243" s="521"/>
      <c r="H243" s="478" t="str">
        <f t="shared" si="15"/>
        <v>无增减值变化</v>
      </c>
      <c r="I243" s="478" t="s">
        <v>712</v>
      </c>
      <c r="J243" s="478" t="e">
        <f t="shared" si="16"/>
        <v>#VALUE!</v>
      </c>
      <c r="K243" s="478" t="str">
        <f t="shared" si="17"/>
        <v>评估值减值0.00元</v>
      </c>
    </row>
    <row r="244" ht="18.75" hidden="1" spans="1:1">
      <c r="A244" s="480"/>
    </row>
    <row r="245" ht="18.75" hidden="1" spans="1:7">
      <c r="A245" s="480" t="s">
        <v>643</v>
      </c>
      <c r="B245" s="481" t="s">
        <v>758</v>
      </c>
      <c r="C245" s="481"/>
      <c r="D245" s="481"/>
      <c r="E245" s="481"/>
      <c r="F245" s="481"/>
      <c r="G245" s="481"/>
    </row>
    <row r="246" ht="18.75" hidden="1" spans="1:7">
      <c r="A246" s="480" t="s">
        <v>643</v>
      </c>
      <c r="B246" s="498" t="s">
        <v>5</v>
      </c>
      <c r="C246" s="518" t="s">
        <v>6</v>
      </c>
      <c r="D246" s="498" t="s">
        <v>7</v>
      </c>
      <c r="E246" s="519" t="s">
        <v>8</v>
      </c>
      <c r="F246" s="498" t="s">
        <v>686</v>
      </c>
      <c r="G246" s="518" t="s">
        <v>687</v>
      </c>
    </row>
    <row r="247" ht="18.75" hidden="1" spans="1:11">
      <c r="A247" s="480" t="s">
        <v>643</v>
      </c>
      <c r="B247" s="520" t="s">
        <v>365</v>
      </c>
      <c r="C247" s="510">
        <f>'6-非流动负债汇总'!C7</f>
        <v>0</v>
      </c>
      <c r="D247" s="510">
        <f>'6-非流动负债汇总'!D7</f>
        <v>0</v>
      </c>
      <c r="E247" s="510">
        <f>'6-非流动负债汇总'!E7</f>
        <v>0</v>
      </c>
      <c r="F247" s="510" t="str">
        <f>'6-非流动负债汇总'!F7</f>
        <v/>
      </c>
      <c r="G247" s="496" t="str">
        <f t="shared" ref="G247:G254" si="18">IF(C247=0,"",B247&amp;"、")</f>
        <v/>
      </c>
      <c r="H247" s="478" t="str">
        <f t="shared" ref="H247:H255" si="19">IF(E247&lt;&gt;0,IF(C247=0,K247,J247),I247)</f>
        <v>无增减值变化</v>
      </c>
      <c r="I247" s="478" t="s">
        <v>712</v>
      </c>
      <c r="J247" s="478" t="e">
        <f>IF(E247&gt;0,CONCATENATE("评估值增值",TEXT(E247,"#,##0.00"),"元，增值率",ROUND(F247,2),"%"),CONCATENATE("评估值减值",TEXT(-E247,"#,##0.00"),"元，减值率",ROUND(-F247,2),"%"))</f>
        <v>#VALUE!</v>
      </c>
      <c r="K247" s="478" t="str">
        <f>IF(E247&gt;0,CONCATENATE("评估值增值",TEXT(E247,"#,##0.00"),"元"),CONCATENATE("评估值减值",TEXT(-E247,"#,##0.00"),"元"))</f>
        <v>评估值减值0.00元</v>
      </c>
    </row>
    <row r="248" ht="18.75" hidden="1" spans="1:11">
      <c r="A248" s="480" t="s">
        <v>643</v>
      </c>
      <c r="B248" s="520" t="s">
        <v>367</v>
      </c>
      <c r="C248" s="510">
        <f>'6-非流动负债汇总'!C8</f>
        <v>0</v>
      </c>
      <c r="D248" s="510">
        <f>'6-非流动负债汇总'!D8</f>
        <v>0</v>
      </c>
      <c r="E248" s="510">
        <f>'6-非流动负债汇总'!E8</f>
        <v>0</v>
      </c>
      <c r="F248" s="510" t="str">
        <f>'6-非流动负债汇总'!F8</f>
        <v/>
      </c>
      <c r="G248" s="496" t="str">
        <f t="shared" si="18"/>
        <v/>
      </c>
      <c r="H248" s="478" t="str">
        <f t="shared" si="19"/>
        <v>无增减值变化</v>
      </c>
      <c r="I248" s="478" t="s">
        <v>712</v>
      </c>
      <c r="J248" s="478" t="e">
        <f t="shared" ref="J248:J255" si="20">IF(E248&gt;0,CONCATENATE("评估值增值",TEXT(E248,"#,##0.00"),"元，增值率",ROUND(F248,2),"%"),CONCATENATE("评估值减值",TEXT(-E248,"#,##0.00"),"元，减值率",ROUND(-F248,2),"%"))</f>
        <v>#VALUE!</v>
      </c>
      <c r="K248" s="478" t="str">
        <f t="shared" ref="K248:K255" si="21">IF(E248&gt;0,CONCATENATE("评估值增值",TEXT(E248,"#,##0.00"),"元"),CONCATENATE("评估值减值",TEXT(-E248,"#,##0.00"),"元"))</f>
        <v>评估值减值0.00元</v>
      </c>
    </row>
    <row r="249" ht="18.75" hidden="1" spans="1:11">
      <c r="A249" s="480" t="s">
        <v>643</v>
      </c>
      <c r="B249" s="526" t="s">
        <v>369</v>
      </c>
      <c r="C249" s="510">
        <f>'6-非流动负债汇总'!C9</f>
        <v>0</v>
      </c>
      <c r="D249" s="510">
        <f>'6-非流动负债汇总'!D9</f>
        <v>0</v>
      </c>
      <c r="E249" s="510">
        <f>'6-非流动负债汇总'!E9</f>
        <v>0</v>
      </c>
      <c r="F249" s="510" t="str">
        <f>'6-非流动负债汇总'!F9</f>
        <v/>
      </c>
      <c r="G249" s="496" t="str">
        <f t="shared" si="18"/>
        <v/>
      </c>
      <c r="H249" s="478" t="str">
        <f t="shared" si="19"/>
        <v>无增减值变化</v>
      </c>
      <c r="I249" s="478" t="s">
        <v>712</v>
      </c>
      <c r="J249" s="478" t="e">
        <f t="shared" si="20"/>
        <v>#VALUE!</v>
      </c>
      <c r="K249" s="478" t="str">
        <f t="shared" si="21"/>
        <v>评估值减值0.00元</v>
      </c>
    </row>
    <row r="250" ht="18.75" hidden="1" spans="1:11">
      <c r="A250" s="480" t="s">
        <v>643</v>
      </c>
      <c r="B250" s="526" t="s">
        <v>371</v>
      </c>
      <c r="C250" s="510">
        <f>'6-非流动负债汇总'!C10</f>
        <v>0</v>
      </c>
      <c r="D250" s="510">
        <f>'6-非流动负债汇总'!D10</f>
        <v>0</v>
      </c>
      <c r="E250" s="510">
        <f>'6-非流动负债汇总'!E10</f>
        <v>0</v>
      </c>
      <c r="F250" s="510" t="str">
        <f>'6-非流动负债汇总'!F10</f>
        <v/>
      </c>
      <c r="G250" s="496" t="str">
        <f t="shared" si="18"/>
        <v/>
      </c>
      <c r="H250" s="478" t="str">
        <f t="shared" si="19"/>
        <v>无增减值变化</v>
      </c>
      <c r="I250" s="478" t="s">
        <v>712</v>
      </c>
      <c r="J250" s="478" t="e">
        <f t="shared" si="20"/>
        <v>#VALUE!</v>
      </c>
      <c r="K250" s="478" t="str">
        <f t="shared" si="21"/>
        <v>评估值减值0.00元</v>
      </c>
    </row>
    <row r="251" ht="18.75" hidden="1" spans="1:11">
      <c r="A251" s="480" t="s">
        <v>643</v>
      </c>
      <c r="B251" s="520" t="s">
        <v>374</v>
      </c>
      <c r="C251" s="510">
        <f>'6-非流动负债汇总'!C11</f>
        <v>0</v>
      </c>
      <c r="D251" s="510">
        <f>'6-非流动负债汇总'!D11</f>
        <v>0</v>
      </c>
      <c r="E251" s="510">
        <f>'6-非流动负债汇总'!E11</f>
        <v>0</v>
      </c>
      <c r="F251" s="510" t="str">
        <f>'6-非流动负债汇总'!F11</f>
        <v/>
      </c>
      <c r="G251" s="496" t="str">
        <f t="shared" si="18"/>
        <v/>
      </c>
      <c r="H251" s="478" t="str">
        <f t="shared" si="19"/>
        <v>无增减值变化</v>
      </c>
      <c r="I251" s="478" t="s">
        <v>712</v>
      </c>
      <c r="J251" s="478" t="e">
        <f t="shared" si="20"/>
        <v>#VALUE!</v>
      </c>
      <c r="K251" s="478" t="str">
        <f t="shared" si="21"/>
        <v>评估值减值0.00元</v>
      </c>
    </row>
    <row r="252" ht="18.75" hidden="1" spans="1:11">
      <c r="A252" s="480" t="s">
        <v>643</v>
      </c>
      <c r="B252" s="526" t="s">
        <v>377</v>
      </c>
      <c r="C252" s="510">
        <f>'6-非流动负债汇总'!C12</f>
        <v>0</v>
      </c>
      <c r="D252" s="510">
        <f>'6-非流动负债汇总'!D12</f>
        <v>0</v>
      </c>
      <c r="E252" s="510">
        <f>'6-非流动负债汇总'!E12</f>
        <v>0</v>
      </c>
      <c r="F252" s="510" t="str">
        <f>'6-非流动负债汇总'!F12</f>
        <v/>
      </c>
      <c r="G252" s="496" t="str">
        <f t="shared" si="18"/>
        <v/>
      </c>
      <c r="H252" s="478" t="str">
        <f t="shared" si="19"/>
        <v>无增减值变化</v>
      </c>
      <c r="I252" s="478" t="s">
        <v>712</v>
      </c>
      <c r="J252" s="478" t="e">
        <f t="shared" si="20"/>
        <v>#VALUE!</v>
      </c>
      <c r="K252" s="478" t="str">
        <f t="shared" si="21"/>
        <v>评估值减值0.00元</v>
      </c>
    </row>
    <row r="253" ht="18.75" hidden="1" spans="1:11">
      <c r="A253" s="480" t="s">
        <v>643</v>
      </c>
      <c r="B253" s="520" t="s">
        <v>380</v>
      </c>
      <c r="C253" s="510">
        <f>'6-非流动负债汇总'!C13</f>
        <v>0</v>
      </c>
      <c r="D253" s="510">
        <f>'6-非流动负债汇总'!D13</f>
        <v>0</v>
      </c>
      <c r="E253" s="510">
        <f>'6-非流动负债汇总'!E13</f>
        <v>0</v>
      </c>
      <c r="F253" s="510" t="str">
        <f>'6-非流动负债汇总'!F13</f>
        <v/>
      </c>
      <c r="G253" s="496" t="str">
        <f t="shared" si="18"/>
        <v/>
      </c>
      <c r="H253" s="478" t="str">
        <f t="shared" si="19"/>
        <v>无增减值变化</v>
      </c>
      <c r="I253" s="478" t="s">
        <v>712</v>
      </c>
      <c r="J253" s="478" t="e">
        <f t="shared" si="20"/>
        <v>#VALUE!</v>
      </c>
      <c r="K253" s="478" t="str">
        <f t="shared" si="21"/>
        <v>评估值减值0.00元</v>
      </c>
    </row>
    <row r="254" ht="18.75" hidden="1" spans="1:11">
      <c r="A254" s="480" t="s">
        <v>643</v>
      </c>
      <c r="B254" s="520" t="s">
        <v>383</v>
      </c>
      <c r="C254" s="510">
        <f>'6-非流动负债汇总'!C14</f>
        <v>0</v>
      </c>
      <c r="D254" s="510">
        <f>'6-非流动负债汇总'!D14</f>
        <v>0</v>
      </c>
      <c r="E254" s="510">
        <f>'6-非流动负债汇总'!E14</f>
        <v>0</v>
      </c>
      <c r="F254" s="510" t="str">
        <f>'6-非流动负债汇总'!F14</f>
        <v/>
      </c>
      <c r="G254" s="496" t="str">
        <f t="shared" si="18"/>
        <v/>
      </c>
      <c r="H254" s="478" t="str">
        <f t="shared" si="19"/>
        <v>无增减值变化</v>
      </c>
      <c r="I254" s="478" t="s">
        <v>712</v>
      </c>
      <c r="J254" s="478" t="e">
        <f t="shared" si="20"/>
        <v>#VALUE!</v>
      </c>
      <c r="K254" s="478" t="str">
        <f t="shared" si="21"/>
        <v>评估值减值0.00元</v>
      </c>
    </row>
    <row r="255" ht="18.75" hidden="1" spans="1:11">
      <c r="A255" s="480" t="s">
        <v>643</v>
      </c>
      <c r="B255" s="542" t="s">
        <v>759</v>
      </c>
      <c r="C255" s="522">
        <f>'6-非流动负债汇总'!C27</f>
        <v>0</v>
      </c>
      <c r="D255" s="522">
        <f>'6-非流动负债汇总'!D27</f>
        <v>0</v>
      </c>
      <c r="E255" s="522">
        <f>'6-非流动负债汇总'!E27</f>
        <v>0</v>
      </c>
      <c r="F255" s="522" t="str">
        <f>'6-非流动负债汇总'!F27</f>
        <v/>
      </c>
      <c r="G255" s="521"/>
      <c r="H255" s="478" t="str">
        <f t="shared" si="19"/>
        <v>无增减值变化</v>
      </c>
      <c r="I255" s="478" t="s">
        <v>712</v>
      </c>
      <c r="J255" s="478" t="e">
        <f t="shared" si="20"/>
        <v>#VALUE!</v>
      </c>
      <c r="K255" s="478" t="str">
        <f t="shared" si="21"/>
        <v>评估值减值0.00元</v>
      </c>
    </row>
    <row r="256" ht="18.75" hidden="1" spans="1:8">
      <c r="A256" s="480"/>
      <c r="B256" s="543"/>
      <c r="C256" s="544"/>
      <c r="D256" s="544"/>
      <c r="E256" s="544"/>
      <c r="F256" s="544"/>
      <c r="G256" s="545"/>
      <c r="H256" s="478"/>
    </row>
    <row r="257" ht="18.75" hidden="1" spans="1:7">
      <c r="A257" s="480" t="s">
        <v>643</v>
      </c>
      <c r="B257" s="548" t="s">
        <v>760</v>
      </c>
      <c r="C257" s="548"/>
      <c r="D257" s="548"/>
      <c r="E257" s="548"/>
      <c r="F257" s="548"/>
      <c r="G257" s="548"/>
    </row>
    <row r="258" ht="18.75" hidden="1" spans="1:6">
      <c r="A258" s="480" t="s">
        <v>643</v>
      </c>
      <c r="B258" s="549" t="e">
        <f>#REF!</f>
        <v>#REF!</v>
      </c>
      <c r="C258" s="550" t="e">
        <f>#REF!</f>
        <v>#REF!</v>
      </c>
      <c r="D258" s="551" t="e">
        <f>#REF!</f>
        <v>#REF!</v>
      </c>
      <c r="E258" s="551" t="e">
        <f>#REF!</f>
        <v>#REF!</v>
      </c>
      <c r="F258" s="551" t="e">
        <f>#REF!</f>
        <v>#REF!</v>
      </c>
    </row>
    <row r="259" ht="18.75" hidden="1" spans="1:6">
      <c r="A259" s="480" t="s">
        <v>643</v>
      </c>
      <c r="B259" s="552" t="e">
        <f>#REF!</f>
        <v>#REF!</v>
      </c>
      <c r="C259" s="553" t="e">
        <f>#REF!</f>
        <v>#REF!</v>
      </c>
      <c r="D259" s="553" t="e">
        <f>#REF!</f>
        <v>#REF!</v>
      </c>
      <c r="E259" s="554" t="e">
        <f>#REF!</f>
        <v>#REF!</v>
      </c>
      <c r="F259" s="555" t="e">
        <f>#REF!</f>
        <v>#REF!</v>
      </c>
    </row>
    <row r="260" ht="18.75" hidden="1" spans="1:6">
      <c r="A260" s="480" t="s">
        <v>643</v>
      </c>
      <c r="B260" s="556" t="e">
        <f>#REF!</f>
        <v>#REF!</v>
      </c>
      <c r="C260" s="557" t="e">
        <f>#REF!</f>
        <v>#REF!</v>
      </c>
      <c r="D260" s="557" t="e">
        <f>#REF!</f>
        <v>#REF!</v>
      </c>
      <c r="E260" s="554" t="e">
        <f>#REF!</f>
        <v>#REF!</v>
      </c>
      <c r="F260" s="555" t="e">
        <f>#REF!</f>
        <v>#REF!</v>
      </c>
    </row>
    <row r="261" ht="18.75" hidden="1" spans="1:6">
      <c r="A261" s="480" t="s">
        <v>643</v>
      </c>
      <c r="B261" s="556" t="e">
        <f>#REF!</f>
        <v>#REF!</v>
      </c>
      <c r="C261" s="557" t="e">
        <f>#REF!</f>
        <v>#REF!</v>
      </c>
      <c r="D261" s="557" t="e">
        <f>#REF!</f>
        <v>#REF!</v>
      </c>
      <c r="E261" s="554" t="e">
        <f>#REF!</f>
        <v>#REF!</v>
      </c>
      <c r="F261" s="555" t="e">
        <f>#REF!</f>
        <v>#REF!</v>
      </c>
    </row>
    <row r="262" ht="18.75" hidden="1" spans="1:6">
      <c r="A262" s="480" t="s">
        <v>643</v>
      </c>
      <c r="B262" s="556" t="e">
        <f>#REF!</f>
        <v>#REF!</v>
      </c>
      <c r="C262" s="557" t="e">
        <f>#REF!</f>
        <v>#REF!</v>
      </c>
      <c r="D262" s="557" t="e">
        <f>#REF!</f>
        <v>#REF!</v>
      </c>
      <c r="E262" s="554" t="e">
        <f>#REF!</f>
        <v>#REF!</v>
      </c>
      <c r="F262" s="555" t="e">
        <f>#REF!</f>
        <v>#REF!</v>
      </c>
    </row>
    <row r="263" ht="18.75" hidden="1" spans="1:6">
      <c r="A263" s="480" t="s">
        <v>643</v>
      </c>
      <c r="B263" s="556" t="e">
        <f>#REF!</f>
        <v>#REF!</v>
      </c>
      <c r="C263" s="557" t="e">
        <f>#REF!</f>
        <v>#REF!</v>
      </c>
      <c r="D263" s="557" t="e">
        <f>#REF!</f>
        <v>#REF!</v>
      </c>
      <c r="E263" s="554" t="e">
        <f>#REF!</f>
        <v>#REF!</v>
      </c>
      <c r="F263" s="555" t="e">
        <f>#REF!</f>
        <v>#REF!</v>
      </c>
    </row>
    <row r="264" ht="18.75" hidden="1" spans="1:6">
      <c r="A264" s="480" t="s">
        <v>643</v>
      </c>
      <c r="B264" s="556" t="e">
        <f>#REF!</f>
        <v>#REF!</v>
      </c>
      <c r="C264" s="557" t="e">
        <f>#REF!</f>
        <v>#REF!</v>
      </c>
      <c r="D264" s="557" t="e">
        <f>#REF!</f>
        <v>#REF!</v>
      </c>
      <c r="E264" s="554" t="e">
        <f>#REF!</f>
        <v>#REF!</v>
      </c>
      <c r="F264" s="555" t="e">
        <f>#REF!</f>
        <v>#REF!</v>
      </c>
    </row>
    <row r="265" ht="18.75" hidden="1" spans="1:6">
      <c r="A265" s="480" t="s">
        <v>643</v>
      </c>
      <c r="B265" s="556" t="e">
        <f>#REF!</f>
        <v>#REF!</v>
      </c>
      <c r="C265" s="557" t="e">
        <f>#REF!</f>
        <v>#REF!</v>
      </c>
      <c r="D265" s="557" t="e">
        <f>#REF!</f>
        <v>#REF!</v>
      </c>
      <c r="E265" s="554" t="e">
        <f>#REF!</f>
        <v>#REF!</v>
      </c>
      <c r="F265" s="555" t="e">
        <f>#REF!</f>
        <v>#REF!</v>
      </c>
    </row>
    <row r="266" ht="18.75" hidden="1" spans="1:6">
      <c r="A266" s="480" t="s">
        <v>643</v>
      </c>
      <c r="B266" s="556" t="e">
        <f>#REF!</f>
        <v>#REF!</v>
      </c>
      <c r="C266" s="557" t="e">
        <f>#REF!</f>
        <v>#REF!</v>
      </c>
      <c r="D266" s="557" t="e">
        <f>#REF!</f>
        <v>#REF!</v>
      </c>
      <c r="E266" s="554" t="e">
        <f>#REF!</f>
        <v>#REF!</v>
      </c>
      <c r="F266" s="555" t="e">
        <f>#REF!</f>
        <v>#REF!</v>
      </c>
    </row>
    <row r="267" ht="18.75" hidden="1" spans="1:6">
      <c r="A267" s="480" t="s">
        <v>643</v>
      </c>
      <c r="B267" s="556" t="e">
        <f>#REF!</f>
        <v>#REF!</v>
      </c>
      <c r="C267" s="557" t="e">
        <f>#REF!</f>
        <v>#REF!</v>
      </c>
      <c r="D267" s="557" t="e">
        <f>#REF!</f>
        <v>#REF!</v>
      </c>
      <c r="E267" s="554" t="e">
        <f>#REF!</f>
        <v>#REF!</v>
      </c>
      <c r="F267" s="555" t="e">
        <f>#REF!</f>
        <v>#REF!</v>
      </c>
    </row>
    <row r="268" ht="18.75" hidden="1" spans="1:6">
      <c r="A268" s="480" t="s">
        <v>643</v>
      </c>
      <c r="B268" s="556" t="e">
        <f>#REF!</f>
        <v>#REF!</v>
      </c>
      <c r="C268" s="557" t="e">
        <f>#REF!</f>
        <v>#REF!</v>
      </c>
      <c r="D268" s="557" t="e">
        <f>#REF!</f>
        <v>#REF!</v>
      </c>
      <c r="E268" s="554" t="e">
        <f>#REF!</f>
        <v>#REF!</v>
      </c>
      <c r="F268" s="555" t="e">
        <f>#REF!</f>
        <v>#REF!</v>
      </c>
    </row>
    <row r="269" ht="18.75" hidden="1" spans="1:6">
      <c r="A269" s="480" t="s">
        <v>643</v>
      </c>
      <c r="B269" s="556" t="e">
        <f>#REF!</f>
        <v>#REF!</v>
      </c>
      <c r="C269" s="557" t="e">
        <f>#REF!</f>
        <v>#REF!</v>
      </c>
      <c r="D269" s="557" t="e">
        <f>#REF!</f>
        <v>#REF!</v>
      </c>
      <c r="E269" s="554" t="e">
        <f>#REF!</f>
        <v>#REF!</v>
      </c>
      <c r="F269" s="555" t="e">
        <f>#REF!</f>
        <v>#REF!</v>
      </c>
    </row>
    <row r="270" ht="18.75" hidden="1" spans="1:6">
      <c r="A270" s="480" t="s">
        <v>643</v>
      </c>
      <c r="B270" s="556" t="e">
        <f>#REF!</f>
        <v>#REF!</v>
      </c>
      <c r="C270" s="557" t="e">
        <f>#REF!</f>
        <v>#REF!</v>
      </c>
      <c r="D270" s="557" t="e">
        <f>#REF!</f>
        <v>#REF!</v>
      </c>
      <c r="E270" s="554" t="e">
        <f>#REF!</f>
        <v>#REF!</v>
      </c>
      <c r="F270" s="555" t="e">
        <f>#REF!</f>
        <v>#REF!</v>
      </c>
    </row>
    <row r="271" ht="18.75" hidden="1" spans="1:6">
      <c r="A271" s="480" t="s">
        <v>643</v>
      </c>
      <c r="B271" s="556" t="e">
        <f>#REF!</f>
        <v>#REF!</v>
      </c>
      <c r="C271" s="557" t="e">
        <f>#REF!</f>
        <v>#REF!</v>
      </c>
      <c r="D271" s="557" t="e">
        <f>#REF!</f>
        <v>#REF!</v>
      </c>
      <c r="E271" s="554" t="e">
        <f>#REF!</f>
        <v>#REF!</v>
      </c>
      <c r="F271" s="555" t="e">
        <f>#REF!</f>
        <v>#REF!</v>
      </c>
    </row>
    <row r="272" ht="18.75" hidden="1" spans="1:6">
      <c r="A272" s="480" t="s">
        <v>643</v>
      </c>
      <c r="B272" s="556" t="e">
        <f>#REF!</f>
        <v>#REF!</v>
      </c>
      <c r="C272" s="557" t="e">
        <f>#REF!</f>
        <v>#REF!</v>
      </c>
      <c r="D272" s="557" t="e">
        <f>#REF!</f>
        <v>#REF!</v>
      </c>
      <c r="E272" s="554" t="e">
        <f>#REF!</f>
        <v>#REF!</v>
      </c>
      <c r="F272" s="555" t="e">
        <f>#REF!</f>
        <v>#REF!</v>
      </c>
    </row>
    <row r="273" ht="18.75" hidden="1" spans="1:6">
      <c r="A273" s="480" t="s">
        <v>643</v>
      </c>
      <c r="B273" s="558" t="e">
        <f>#REF!</f>
        <v>#REF!</v>
      </c>
      <c r="C273" s="553" t="e">
        <f>#REF!</f>
        <v>#REF!</v>
      </c>
      <c r="D273" s="553" t="e">
        <f>#REF!</f>
        <v>#REF!</v>
      </c>
      <c r="E273" s="554" t="e">
        <f>#REF!</f>
        <v>#REF!</v>
      </c>
      <c r="F273" s="555" t="e">
        <f>#REF!</f>
        <v>#REF!</v>
      </c>
    </row>
    <row r="274" ht="18.75" hidden="1" spans="1:6">
      <c r="A274" s="480" t="s">
        <v>643</v>
      </c>
      <c r="B274" s="556" t="e">
        <f>#REF!</f>
        <v>#REF!</v>
      </c>
      <c r="C274" s="557" t="e">
        <f>#REF!</f>
        <v>#REF!</v>
      </c>
      <c r="D274" s="557" t="e">
        <f>#REF!</f>
        <v>#REF!</v>
      </c>
      <c r="E274" s="554" t="e">
        <f>#REF!</f>
        <v>#REF!</v>
      </c>
      <c r="F274" s="555" t="e">
        <f>#REF!</f>
        <v>#REF!</v>
      </c>
    </row>
    <row r="275" ht="18.75" hidden="1" spans="1:6">
      <c r="A275" s="480" t="s">
        <v>643</v>
      </c>
      <c r="B275" s="556" t="e">
        <f>#REF!</f>
        <v>#REF!</v>
      </c>
      <c r="C275" s="557" t="e">
        <f>#REF!</f>
        <v>#REF!</v>
      </c>
      <c r="D275" s="557" t="e">
        <f>#REF!</f>
        <v>#REF!</v>
      </c>
      <c r="E275" s="554" t="e">
        <f>#REF!</f>
        <v>#REF!</v>
      </c>
      <c r="F275" s="555" t="e">
        <f>#REF!</f>
        <v>#REF!</v>
      </c>
    </row>
    <row r="276" ht="18.75" hidden="1" spans="1:6">
      <c r="A276" s="480" t="s">
        <v>643</v>
      </c>
      <c r="B276" s="556" t="e">
        <f>#REF!</f>
        <v>#REF!</v>
      </c>
      <c r="C276" s="557" t="e">
        <f>#REF!</f>
        <v>#REF!</v>
      </c>
      <c r="D276" s="557" t="e">
        <f>#REF!</f>
        <v>#REF!</v>
      </c>
      <c r="E276" s="554" t="e">
        <f>#REF!</f>
        <v>#REF!</v>
      </c>
      <c r="F276" s="555" t="e">
        <f>#REF!</f>
        <v>#REF!</v>
      </c>
    </row>
    <row r="277" ht="18.75" hidden="1" spans="1:6">
      <c r="A277" s="480" t="s">
        <v>643</v>
      </c>
      <c r="B277" s="556" t="e">
        <f>#REF!</f>
        <v>#REF!</v>
      </c>
      <c r="C277" s="557" t="e">
        <f>#REF!</f>
        <v>#REF!</v>
      </c>
      <c r="D277" s="557" t="e">
        <f>#REF!</f>
        <v>#REF!</v>
      </c>
      <c r="E277" s="554" t="e">
        <f>#REF!</f>
        <v>#REF!</v>
      </c>
      <c r="F277" s="555" t="e">
        <f>#REF!</f>
        <v>#REF!</v>
      </c>
    </row>
    <row r="278" ht="18.75" hidden="1" spans="1:6">
      <c r="A278" s="480" t="s">
        <v>643</v>
      </c>
      <c r="B278" s="556" t="e">
        <f>#REF!</f>
        <v>#REF!</v>
      </c>
      <c r="C278" s="557" t="e">
        <f>#REF!</f>
        <v>#REF!</v>
      </c>
      <c r="D278" s="557" t="e">
        <f>#REF!</f>
        <v>#REF!</v>
      </c>
      <c r="E278" s="554" t="e">
        <f>#REF!</f>
        <v>#REF!</v>
      </c>
      <c r="F278" s="555" t="e">
        <f>#REF!</f>
        <v>#REF!</v>
      </c>
    </row>
    <row r="279" ht="18.75" hidden="1" spans="1:6">
      <c r="A279" s="480" t="s">
        <v>643</v>
      </c>
      <c r="B279" s="556" t="e">
        <f>#REF!</f>
        <v>#REF!</v>
      </c>
      <c r="C279" s="557" t="e">
        <f>#REF!</f>
        <v>#REF!</v>
      </c>
      <c r="D279" s="557" t="e">
        <f>#REF!</f>
        <v>#REF!</v>
      </c>
      <c r="E279" s="554" t="e">
        <f>#REF!</f>
        <v>#REF!</v>
      </c>
      <c r="F279" s="555" t="e">
        <f>#REF!</f>
        <v>#REF!</v>
      </c>
    </row>
    <row r="280" ht="18.75" hidden="1" spans="1:6">
      <c r="A280" s="480" t="s">
        <v>643</v>
      </c>
      <c r="B280" s="556" t="e">
        <f>#REF!</f>
        <v>#REF!</v>
      </c>
      <c r="C280" s="557" t="e">
        <f>#REF!</f>
        <v>#REF!</v>
      </c>
      <c r="D280" s="557" t="e">
        <f>#REF!</f>
        <v>#REF!</v>
      </c>
      <c r="E280" s="554" t="e">
        <f>#REF!</f>
        <v>#REF!</v>
      </c>
      <c r="F280" s="555" t="e">
        <f>#REF!</f>
        <v>#REF!</v>
      </c>
    </row>
    <row r="281" ht="18.75" hidden="1" spans="1:6">
      <c r="A281" s="480" t="s">
        <v>643</v>
      </c>
      <c r="B281" s="559" t="e">
        <f>#REF!</f>
        <v>#REF!</v>
      </c>
      <c r="C281" s="557" t="e">
        <f>#REF!</f>
        <v>#REF!</v>
      </c>
      <c r="D281" s="557" t="e">
        <f>#REF!</f>
        <v>#REF!</v>
      </c>
      <c r="E281" s="554" t="e">
        <f>#REF!</f>
        <v>#REF!</v>
      </c>
      <c r="F281" s="555" t="e">
        <f>#REF!</f>
        <v>#REF!</v>
      </c>
    </row>
    <row r="282" ht="18.75" hidden="1" spans="1:6">
      <c r="A282" s="480" t="s">
        <v>643</v>
      </c>
      <c r="B282" s="560" t="e">
        <f>#REF!</f>
        <v>#REF!</v>
      </c>
      <c r="C282" s="557" t="e">
        <f>#REF!</f>
        <v>#REF!</v>
      </c>
      <c r="D282" s="557" t="e">
        <f>#REF!</f>
        <v>#REF!</v>
      </c>
      <c r="E282" s="554" t="e">
        <f>#REF!</f>
        <v>#REF!</v>
      </c>
      <c r="F282" s="555" t="e">
        <f>#REF!</f>
        <v>#REF!</v>
      </c>
    </row>
    <row r="283" ht="18.75" hidden="1" spans="1:6">
      <c r="A283" s="480" t="s">
        <v>643</v>
      </c>
      <c r="B283" s="561" t="e">
        <f>#REF!</f>
        <v>#REF!</v>
      </c>
      <c r="C283" s="557" t="e">
        <f>#REF!</f>
        <v>#REF!</v>
      </c>
      <c r="D283" s="557" t="e">
        <f>#REF!</f>
        <v>#REF!</v>
      </c>
      <c r="E283" s="554" t="e">
        <f>#REF!</f>
        <v>#REF!</v>
      </c>
      <c r="F283" s="555" t="e">
        <f>#REF!</f>
        <v>#REF!</v>
      </c>
    </row>
    <row r="284" ht="18.75" hidden="1" spans="1:6">
      <c r="A284" s="480" t="s">
        <v>643</v>
      </c>
      <c r="B284" s="561" t="e">
        <f>#REF!</f>
        <v>#REF!</v>
      </c>
      <c r="C284" s="557" t="e">
        <f>#REF!</f>
        <v>#REF!</v>
      </c>
      <c r="D284" s="557" t="e">
        <f>#REF!</f>
        <v>#REF!</v>
      </c>
      <c r="E284" s="554" t="e">
        <f>#REF!</f>
        <v>#REF!</v>
      </c>
      <c r="F284" s="555" t="e">
        <f>#REF!</f>
        <v>#REF!</v>
      </c>
    </row>
    <row r="285" ht="18.75" hidden="1" spans="1:6">
      <c r="A285" s="480" t="s">
        <v>643</v>
      </c>
      <c r="B285" s="562" t="e">
        <f>#REF!</f>
        <v>#REF!</v>
      </c>
      <c r="C285" s="557" t="e">
        <f>#REF!</f>
        <v>#REF!</v>
      </c>
      <c r="D285" s="557" t="e">
        <f>#REF!</f>
        <v>#REF!</v>
      </c>
      <c r="E285" s="554" t="e">
        <f>#REF!</f>
        <v>#REF!</v>
      </c>
      <c r="F285" s="555" t="e">
        <f>#REF!</f>
        <v>#REF!</v>
      </c>
    </row>
    <row r="286" ht="18.75" hidden="1" spans="1:6">
      <c r="A286" s="480" t="s">
        <v>643</v>
      </c>
      <c r="B286" s="560" t="e">
        <f>#REF!</f>
        <v>#REF!</v>
      </c>
      <c r="C286" s="557" t="e">
        <f>#REF!</f>
        <v>#REF!</v>
      </c>
      <c r="D286" s="557" t="e">
        <f>#REF!</f>
        <v>#REF!</v>
      </c>
      <c r="E286" s="554" t="e">
        <f>#REF!</f>
        <v>#REF!</v>
      </c>
      <c r="F286" s="555" t="e">
        <f>#REF!</f>
        <v>#REF!</v>
      </c>
    </row>
    <row r="287" ht="18.75" hidden="1" spans="1:6">
      <c r="A287" s="480" t="s">
        <v>643</v>
      </c>
      <c r="B287" s="560" t="e">
        <f>#REF!</f>
        <v>#REF!</v>
      </c>
      <c r="C287" s="557" t="e">
        <f>#REF!</f>
        <v>#REF!</v>
      </c>
      <c r="D287" s="557" t="e">
        <f>#REF!</f>
        <v>#REF!</v>
      </c>
      <c r="E287" s="554" t="e">
        <f>#REF!</f>
        <v>#REF!</v>
      </c>
      <c r="F287" s="555" t="e">
        <f>#REF!</f>
        <v>#REF!</v>
      </c>
    </row>
    <row r="288" ht="18.75" hidden="1" spans="1:6">
      <c r="A288" s="480" t="s">
        <v>643</v>
      </c>
      <c r="B288" s="561" t="e">
        <f>#REF!</f>
        <v>#REF!</v>
      </c>
      <c r="C288" s="557" t="e">
        <f>#REF!</f>
        <v>#REF!</v>
      </c>
      <c r="D288" s="557" t="e">
        <f>#REF!</f>
        <v>#REF!</v>
      </c>
      <c r="E288" s="554" t="e">
        <f>#REF!</f>
        <v>#REF!</v>
      </c>
      <c r="F288" s="555" t="e">
        <f>#REF!</f>
        <v>#REF!</v>
      </c>
    </row>
    <row r="289" ht="18.75" hidden="1" spans="1:6">
      <c r="A289" s="480" t="s">
        <v>643</v>
      </c>
      <c r="B289" s="561" t="e">
        <f>#REF!</f>
        <v>#REF!</v>
      </c>
      <c r="C289" s="557" t="e">
        <f>#REF!</f>
        <v>#REF!</v>
      </c>
      <c r="D289" s="557" t="e">
        <f>#REF!</f>
        <v>#REF!</v>
      </c>
      <c r="E289" s="554" t="e">
        <f>#REF!</f>
        <v>#REF!</v>
      </c>
      <c r="F289" s="555" t="e">
        <f>#REF!</f>
        <v>#REF!</v>
      </c>
    </row>
    <row r="290" ht="18.75" hidden="1" spans="1:6">
      <c r="A290" s="480" t="s">
        <v>643</v>
      </c>
      <c r="B290" s="562" t="e">
        <f>#REF!</f>
        <v>#REF!</v>
      </c>
      <c r="C290" s="557" t="e">
        <f>#REF!</f>
        <v>#REF!</v>
      </c>
      <c r="D290" s="557" t="e">
        <f>#REF!</f>
        <v>#REF!</v>
      </c>
      <c r="E290" s="554" t="e">
        <f>#REF!</f>
        <v>#REF!</v>
      </c>
      <c r="F290" s="555" t="e">
        <f>#REF!</f>
        <v>#REF!</v>
      </c>
    </row>
    <row r="291" ht="18.75" hidden="1" spans="1:6">
      <c r="A291" s="480" t="s">
        <v>643</v>
      </c>
      <c r="B291" s="556" t="e">
        <f>#REF!</f>
        <v>#REF!</v>
      </c>
      <c r="C291" s="557" t="e">
        <f>#REF!</f>
        <v>#REF!</v>
      </c>
      <c r="D291" s="557" t="e">
        <f>#REF!</f>
        <v>#REF!</v>
      </c>
      <c r="E291" s="554" t="e">
        <f>#REF!</f>
        <v>#REF!</v>
      </c>
      <c r="F291" s="555" t="e">
        <f>#REF!</f>
        <v>#REF!</v>
      </c>
    </row>
    <row r="292" ht="18.75" hidden="1" spans="1:6">
      <c r="A292" s="480" t="s">
        <v>643</v>
      </c>
      <c r="B292" s="556" t="e">
        <f>#REF!</f>
        <v>#REF!</v>
      </c>
      <c r="C292" s="557" t="e">
        <f>#REF!</f>
        <v>#REF!</v>
      </c>
      <c r="D292" s="557" t="e">
        <f>#REF!</f>
        <v>#REF!</v>
      </c>
      <c r="E292" s="554" t="e">
        <f>#REF!</f>
        <v>#REF!</v>
      </c>
      <c r="F292" s="555" t="e">
        <f>#REF!</f>
        <v>#REF!</v>
      </c>
    </row>
    <row r="293" ht="18.75" hidden="1" spans="1:6">
      <c r="A293" s="480" t="s">
        <v>643</v>
      </c>
      <c r="B293" s="556" t="e">
        <f>#REF!</f>
        <v>#REF!</v>
      </c>
      <c r="C293" s="557" t="e">
        <f>#REF!</f>
        <v>#REF!</v>
      </c>
      <c r="D293" s="557" t="e">
        <f>#REF!</f>
        <v>#REF!</v>
      </c>
      <c r="E293" s="554" t="e">
        <f>#REF!</f>
        <v>#REF!</v>
      </c>
      <c r="F293" s="555" t="e">
        <f>#REF!</f>
        <v>#REF!</v>
      </c>
    </row>
    <row r="294" ht="18.75" hidden="1" spans="1:6">
      <c r="A294" s="480" t="s">
        <v>643</v>
      </c>
      <c r="B294" s="556" t="e">
        <f>#REF!</f>
        <v>#REF!</v>
      </c>
      <c r="C294" s="557" t="e">
        <f>#REF!</f>
        <v>#REF!</v>
      </c>
      <c r="D294" s="557" t="e">
        <f>#REF!</f>
        <v>#REF!</v>
      </c>
      <c r="E294" s="554" t="e">
        <f>#REF!</f>
        <v>#REF!</v>
      </c>
      <c r="F294" s="555" t="e">
        <f>#REF!</f>
        <v>#REF!</v>
      </c>
    </row>
    <row r="295" ht="18.75" hidden="1" spans="1:6">
      <c r="A295" s="480" t="s">
        <v>643</v>
      </c>
      <c r="B295" s="556" t="e">
        <f>#REF!</f>
        <v>#REF!</v>
      </c>
      <c r="C295" s="557" t="e">
        <f>#REF!</f>
        <v>#REF!</v>
      </c>
      <c r="D295" s="557" t="e">
        <f>#REF!</f>
        <v>#REF!</v>
      </c>
      <c r="E295" s="554" t="e">
        <f>#REF!</f>
        <v>#REF!</v>
      </c>
      <c r="F295" s="555" t="e">
        <f>#REF!</f>
        <v>#REF!</v>
      </c>
    </row>
    <row r="296" ht="18.75" hidden="1" spans="1:6">
      <c r="A296" s="480" t="s">
        <v>643</v>
      </c>
      <c r="B296" s="556" t="e">
        <f>#REF!</f>
        <v>#REF!</v>
      </c>
      <c r="C296" s="557" t="e">
        <f>#REF!</f>
        <v>#REF!</v>
      </c>
      <c r="D296" s="557" t="e">
        <f>#REF!</f>
        <v>#REF!</v>
      </c>
      <c r="E296" s="554" t="e">
        <f>#REF!</f>
        <v>#REF!</v>
      </c>
      <c r="F296" s="555" t="e">
        <f>#REF!</f>
        <v>#REF!</v>
      </c>
    </row>
    <row r="297" ht="18.75" hidden="1" spans="1:6">
      <c r="A297" s="480" t="s">
        <v>643</v>
      </c>
      <c r="B297" s="556" t="e">
        <f>#REF!</f>
        <v>#REF!</v>
      </c>
      <c r="C297" s="557" t="e">
        <f>#REF!</f>
        <v>#REF!</v>
      </c>
      <c r="D297" s="557" t="e">
        <f>#REF!</f>
        <v>#REF!</v>
      </c>
      <c r="E297" s="554" t="e">
        <f>#REF!</f>
        <v>#REF!</v>
      </c>
      <c r="F297" s="555" t="e">
        <f>#REF!</f>
        <v>#REF!</v>
      </c>
    </row>
    <row r="298" ht="18.75" hidden="1" spans="1:6">
      <c r="A298" s="480" t="s">
        <v>643</v>
      </c>
      <c r="B298" s="556" t="e">
        <f>#REF!</f>
        <v>#REF!</v>
      </c>
      <c r="C298" s="557" t="e">
        <f>#REF!</f>
        <v>#REF!</v>
      </c>
      <c r="D298" s="557" t="e">
        <f>#REF!</f>
        <v>#REF!</v>
      </c>
      <c r="E298" s="554" t="e">
        <f>#REF!</f>
        <v>#REF!</v>
      </c>
      <c r="F298" s="555" t="e">
        <f>#REF!</f>
        <v>#REF!</v>
      </c>
    </row>
    <row r="299" ht="18.75" hidden="1" spans="1:6">
      <c r="A299" s="480" t="s">
        <v>643</v>
      </c>
      <c r="B299" s="556" t="e">
        <f>#REF!</f>
        <v>#REF!</v>
      </c>
      <c r="C299" s="557" t="e">
        <f>#REF!</f>
        <v>#REF!</v>
      </c>
      <c r="D299" s="557" t="e">
        <f>#REF!</f>
        <v>#REF!</v>
      </c>
      <c r="E299" s="554" t="e">
        <f>#REF!</f>
        <v>#REF!</v>
      </c>
      <c r="F299" s="555" t="e">
        <f>#REF!</f>
        <v>#REF!</v>
      </c>
    </row>
    <row r="300" ht="18.75" hidden="1" spans="1:6">
      <c r="A300" s="480" t="s">
        <v>643</v>
      </c>
      <c r="B300" s="556" t="e">
        <f>#REF!</f>
        <v>#REF!</v>
      </c>
      <c r="C300" s="557" t="e">
        <f>#REF!</f>
        <v>#REF!</v>
      </c>
      <c r="D300" s="557" t="e">
        <f>#REF!</f>
        <v>#REF!</v>
      </c>
      <c r="E300" s="554" t="e">
        <f>#REF!</f>
        <v>#REF!</v>
      </c>
      <c r="F300" s="555" t="e">
        <f>#REF!</f>
        <v>#REF!</v>
      </c>
    </row>
    <row r="301" ht="18.75" hidden="1" spans="1:6">
      <c r="A301" s="480" t="s">
        <v>643</v>
      </c>
      <c r="B301" s="556" t="e">
        <f>#REF!</f>
        <v>#REF!</v>
      </c>
      <c r="C301" s="557" t="e">
        <f>#REF!</f>
        <v>#REF!</v>
      </c>
      <c r="D301" s="557" t="e">
        <f>#REF!</f>
        <v>#REF!</v>
      </c>
      <c r="E301" s="554" t="e">
        <f>#REF!</f>
        <v>#REF!</v>
      </c>
      <c r="F301" s="555" t="e">
        <f>#REF!</f>
        <v>#REF!</v>
      </c>
    </row>
    <row r="302" ht="18.75" hidden="1" spans="1:6">
      <c r="A302" s="480" t="s">
        <v>643</v>
      </c>
      <c r="B302" s="556" t="e">
        <f>#REF!</f>
        <v>#REF!</v>
      </c>
      <c r="C302" s="557" t="e">
        <f>#REF!</f>
        <v>#REF!</v>
      </c>
      <c r="D302" s="557" t="e">
        <f>#REF!</f>
        <v>#REF!</v>
      </c>
      <c r="E302" s="554" t="e">
        <f>#REF!</f>
        <v>#REF!</v>
      </c>
      <c r="F302" s="555" t="e">
        <f>#REF!</f>
        <v>#REF!</v>
      </c>
    </row>
    <row r="303" ht="18.75" hidden="1" spans="1:6">
      <c r="A303" s="480" t="s">
        <v>643</v>
      </c>
      <c r="B303" s="558" t="e">
        <f>#REF!</f>
        <v>#REF!</v>
      </c>
      <c r="C303" s="553" t="e">
        <f>#REF!</f>
        <v>#REF!</v>
      </c>
      <c r="D303" s="553" t="e">
        <f>#REF!</f>
        <v>#REF!</v>
      </c>
      <c r="E303" s="554" t="e">
        <f>#REF!</f>
        <v>#REF!</v>
      </c>
      <c r="F303" s="555" t="e">
        <f>#REF!</f>
        <v>#REF!</v>
      </c>
    </row>
    <row r="304" ht="18.75" hidden="1" spans="1:6">
      <c r="A304" s="480" t="s">
        <v>643</v>
      </c>
      <c r="B304" s="558" t="e">
        <f>#REF!</f>
        <v>#REF!</v>
      </c>
      <c r="C304" s="553" t="e">
        <f>#REF!</f>
        <v>#REF!</v>
      </c>
      <c r="D304" s="553" t="e">
        <f>#REF!</f>
        <v>#REF!</v>
      </c>
      <c r="E304" s="554" t="e">
        <f>#REF!</f>
        <v>#REF!</v>
      </c>
      <c r="F304" s="555" t="e">
        <f>#REF!</f>
        <v>#REF!</v>
      </c>
    </row>
    <row r="305" ht="18.75" hidden="1" spans="1:6">
      <c r="A305" s="480" t="s">
        <v>643</v>
      </c>
      <c r="B305" s="556" t="e">
        <f>#REF!</f>
        <v>#REF!</v>
      </c>
      <c r="C305" s="557" t="e">
        <f>#REF!</f>
        <v>#REF!</v>
      </c>
      <c r="D305" s="557" t="e">
        <f>#REF!</f>
        <v>#REF!</v>
      </c>
      <c r="E305" s="554" t="e">
        <f>#REF!</f>
        <v>#REF!</v>
      </c>
      <c r="F305" s="555" t="e">
        <f>#REF!</f>
        <v>#REF!</v>
      </c>
    </row>
    <row r="306" ht="18.75" hidden="1" spans="1:6">
      <c r="A306" s="480" t="s">
        <v>643</v>
      </c>
      <c r="B306" s="556" t="e">
        <f>#REF!</f>
        <v>#REF!</v>
      </c>
      <c r="C306" s="557" t="e">
        <f>#REF!</f>
        <v>#REF!</v>
      </c>
      <c r="D306" s="557" t="e">
        <f>#REF!</f>
        <v>#REF!</v>
      </c>
      <c r="E306" s="554" t="e">
        <f>#REF!</f>
        <v>#REF!</v>
      </c>
      <c r="F306" s="555" t="e">
        <f>#REF!</f>
        <v>#REF!</v>
      </c>
    </row>
    <row r="307" ht="18.75" hidden="1" spans="1:6">
      <c r="A307" s="480" t="s">
        <v>643</v>
      </c>
      <c r="B307" s="556" t="e">
        <f>#REF!</f>
        <v>#REF!</v>
      </c>
      <c r="C307" s="557" t="e">
        <f>#REF!</f>
        <v>#REF!</v>
      </c>
      <c r="D307" s="557" t="e">
        <f>#REF!</f>
        <v>#REF!</v>
      </c>
      <c r="E307" s="554" t="e">
        <f>#REF!</f>
        <v>#REF!</v>
      </c>
      <c r="F307" s="555" t="e">
        <f>#REF!</f>
        <v>#REF!</v>
      </c>
    </row>
    <row r="308" ht="18.75" hidden="1" spans="1:6">
      <c r="A308" s="480" t="s">
        <v>643</v>
      </c>
      <c r="B308" s="556" t="e">
        <f>#REF!</f>
        <v>#REF!</v>
      </c>
      <c r="C308" s="557" t="e">
        <f>#REF!</f>
        <v>#REF!</v>
      </c>
      <c r="D308" s="557" t="e">
        <f>#REF!</f>
        <v>#REF!</v>
      </c>
      <c r="E308" s="554" t="e">
        <f>#REF!</f>
        <v>#REF!</v>
      </c>
      <c r="F308" s="555" t="e">
        <f>#REF!</f>
        <v>#REF!</v>
      </c>
    </row>
    <row r="309" ht="18.75" hidden="1" spans="1:6">
      <c r="A309" s="480" t="s">
        <v>643</v>
      </c>
      <c r="B309" s="556" t="e">
        <f>#REF!</f>
        <v>#REF!</v>
      </c>
      <c r="C309" s="557" t="e">
        <f>#REF!</f>
        <v>#REF!</v>
      </c>
      <c r="D309" s="557" t="e">
        <f>#REF!</f>
        <v>#REF!</v>
      </c>
      <c r="E309" s="554" t="e">
        <f>#REF!</f>
        <v>#REF!</v>
      </c>
      <c r="F309" s="555" t="e">
        <f>#REF!</f>
        <v>#REF!</v>
      </c>
    </row>
    <row r="310" ht="18.75" hidden="1" spans="1:6">
      <c r="A310" s="480" t="s">
        <v>643</v>
      </c>
      <c r="B310" s="556" t="e">
        <f>#REF!</f>
        <v>#REF!</v>
      </c>
      <c r="C310" s="557" t="e">
        <f>#REF!</f>
        <v>#REF!</v>
      </c>
      <c r="D310" s="557" t="e">
        <f>#REF!</f>
        <v>#REF!</v>
      </c>
      <c r="E310" s="554" t="e">
        <f>#REF!</f>
        <v>#REF!</v>
      </c>
      <c r="F310" s="555" t="e">
        <f>#REF!</f>
        <v>#REF!</v>
      </c>
    </row>
    <row r="311" ht="18.75" hidden="1" spans="1:6">
      <c r="A311" s="480" t="s">
        <v>643</v>
      </c>
      <c r="B311" s="556" t="e">
        <f>#REF!</f>
        <v>#REF!</v>
      </c>
      <c r="C311" s="557" t="e">
        <f>#REF!</f>
        <v>#REF!</v>
      </c>
      <c r="D311" s="557" t="e">
        <f>#REF!</f>
        <v>#REF!</v>
      </c>
      <c r="E311" s="554" t="e">
        <f>#REF!</f>
        <v>#REF!</v>
      </c>
      <c r="F311" s="555" t="e">
        <f>#REF!</f>
        <v>#REF!</v>
      </c>
    </row>
    <row r="312" ht="18.75" hidden="1" spans="1:6">
      <c r="A312" s="480" t="s">
        <v>643</v>
      </c>
      <c r="B312" s="556" t="e">
        <f>#REF!</f>
        <v>#REF!</v>
      </c>
      <c r="C312" s="557" t="e">
        <f>#REF!</f>
        <v>#REF!</v>
      </c>
      <c r="D312" s="557" t="e">
        <f>#REF!</f>
        <v>#REF!</v>
      </c>
      <c r="E312" s="554" t="e">
        <f>#REF!</f>
        <v>#REF!</v>
      </c>
      <c r="F312" s="555" t="e">
        <f>#REF!</f>
        <v>#REF!</v>
      </c>
    </row>
    <row r="313" ht="18.75" hidden="1" spans="1:6">
      <c r="A313" s="480" t="s">
        <v>643</v>
      </c>
      <c r="B313" s="556" t="e">
        <f>#REF!</f>
        <v>#REF!</v>
      </c>
      <c r="C313" s="557" t="e">
        <f>#REF!</f>
        <v>#REF!</v>
      </c>
      <c r="D313" s="557" t="e">
        <f>#REF!</f>
        <v>#REF!</v>
      </c>
      <c r="E313" s="554" t="e">
        <f>#REF!</f>
        <v>#REF!</v>
      </c>
      <c r="F313" s="555" t="e">
        <f>#REF!</f>
        <v>#REF!</v>
      </c>
    </row>
    <row r="314" ht="18.75" hidden="1" spans="1:6">
      <c r="A314" s="480" t="s">
        <v>643</v>
      </c>
      <c r="B314" s="556" t="e">
        <f>#REF!</f>
        <v>#REF!</v>
      </c>
      <c r="C314" s="557" t="e">
        <f>#REF!</f>
        <v>#REF!</v>
      </c>
      <c r="D314" s="557" t="e">
        <f>#REF!</f>
        <v>#REF!</v>
      </c>
      <c r="E314" s="554" t="e">
        <f>#REF!</f>
        <v>#REF!</v>
      </c>
      <c r="F314" s="555" t="e">
        <f>#REF!</f>
        <v>#REF!</v>
      </c>
    </row>
    <row r="315" ht="18.75" hidden="1" spans="1:6">
      <c r="A315" s="480" t="s">
        <v>643</v>
      </c>
      <c r="B315" s="556" t="e">
        <f>#REF!</f>
        <v>#REF!</v>
      </c>
      <c r="C315" s="557" t="e">
        <f>#REF!</f>
        <v>#REF!</v>
      </c>
      <c r="D315" s="557" t="e">
        <f>#REF!</f>
        <v>#REF!</v>
      </c>
      <c r="E315" s="554" t="e">
        <f>#REF!</f>
        <v>#REF!</v>
      </c>
      <c r="F315" s="555" t="e">
        <f>#REF!</f>
        <v>#REF!</v>
      </c>
    </row>
    <row r="316" ht="18.75" hidden="1" spans="1:6">
      <c r="A316" s="480" t="s">
        <v>643</v>
      </c>
      <c r="B316" s="556" t="e">
        <f>#REF!</f>
        <v>#REF!</v>
      </c>
      <c r="C316" s="557" t="e">
        <f>#REF!</f>
        <v>#REF!</v>
      </c>
      <c r="D316" s="557" t="e">
        <f>#REF!</f>
        <v>#REF!</v>
      </c>
      <c r="E316" s="554" t="e">
        <f>#REF!</f>
        <v>#REF!</v>
      </c>
      <c r="F316" s="555" t="e">
        <f>#REF!</f>
        <v>#REF!</v>
      </c>
    </row>
    <row r="317" ht="18.75" hidden="1" spans="1:6">
      <c r="A317" s="480" t="s">
        <v>643</v>
      </c>
      <c r="B317" s="556" t="e">
        <f>#REF!</f>
        <v>#REF!</v>
      </c>
      <c r="C317" s="557" t="e">
        <f>#REF!</f>
        <v>#REF!</v>
      </c>
      <c r="D317" s="557" t="e">
        <f>#REF!</f>
        <v>#REF!</v>
      </c>
      <c r="E317" s="554" t="e">
        <f>#REF!</f>
        <v>#REF!</v>
      </c>
      <c r="F317" s="555" t="e">
        <f>#REF!</f>
        <v>#REF!</v>
      </c>
    </row>
    <row r="318" ht="18.75" hidden="1" spans="1:6">
      <c r="A318" s="480" t="s">
        <v>643</v>
      </c>
      <c r="B318" s="558" t="e">
        <f>#REF!</f>
        <v>#REF!</v>
      </c>
      <c r="C318" s="553" t="e">
        <f>#REF!</f>
        <v>#REF!</v>
      </c>
      <c r="D318" s="553" t="e">
        <f>#REF!</f>
        <v>#REF!</v>
      </c>
      <c r="E318" s="554" t="e">
        <f>#REF!</f>
        <v>#REF!</v>
      </c>
      <c r="F318" s="555" t="e">
        <f>#REF!</f>
        <v>#REF!</v>
      </c>
    </row>
    <row r="319" ht="18.75" hidden="1" spans="1:6">
      <c r="A319" s="480" t="s">
        <v>643</v>
      </c>
      <c r="B319" s="556" t="e">
        <f>#REF!</f>
        <v>#REF!</v>
      </c>
      <c r="C319" s="557" t="e">
        <f>#REF!</f>
        <v>#REF!</v>
      </c>
      <c r="D319" s="557" t="e">
        <f>#REF!</f>
        <v>#REF!</v>
      </c>
      <c r="E319" s="554" t="e">
        <f>#REF!</f>
        <v>#REF!</v>
      </c>
      <c r="F319" s="555" t="e">
        <f>#REF!</f>
        <v>#REF!</v>
      </c>
    </row>
    <row r="320" ht="18.75" hidden="1" spans="1:6">
      <c r="A320" s="480" t="s">
        <v>643</v>
      </c>
      <c r="B320" s="556" t="e">
        <f>#REF!</f>
        <v>#REF!</v>
      </c>
      <c r="C320" s="557" t="e">
        <f>#REF!</f>
        <v>#REF!</v>
      </c>
      <c r="D320" s="557" t="e">
        <f>#REF!</f>
        <v>#REF!</v>
      </c>
      <c r="E320" s="554" t="e">
        <f>#REF!</f>
        <v>#REF!</v>
      </c>
      <c r="F320" s="555" t="e">
        <f>#REF!</f>
        <v>#REF!</v>
      </c>
    </row>
    <row r="321" ht="18.75" hidden="1" spans="1:6">
      <c r="A321" s="480" t="s">
        <v>643</v>
      </c>
      <c r="B321" s="556" t="e">
        <f>#REF!</f>
        <v>#REF!</v>
      </c>
      <c r="C321" s="557" t="e">
        <f>#REF!</f>
        <v>#REF!</v>
      </c>
      <c r="D321" s="557" t="e">
        <f>#REF!</f>
        <v>#REF!</v>
      </c>
      <c r="E321" s="554" t="e">
        <f>#REF!</f>
        <v>#REF!</v>
      </c>
      <c r="F321" s="555" t="e">
        <f>#REF!</f>
        <v>#REF!</v>
      </c>
    </row>
    <row r="322" ht="18.75" hidden="1" spans="1:6">
      <c r="A322" s="480" t="s">
        <v>643</v>
      </c>
      <c r="B322" s="556" t="e">
        <f>#REF!</f>
        <v>#REF!</v>
      </c>
      <c r="C322" s="557" t="e">
        <f>#REF!</f>
        <v>#REF!</v>
      </c>
      <c r="D322" s="557" t="e">
        <f>#REF!</f>
        <v>#REF!</v>
      </c>
      <c r="E322" s="554" t="e">
        <f>#REF!</f>
        <v>#REF!</v>
      </c>
      <c r="F322" s="555" t="e">
        <f>#REF!</f>
        <v>#REF!</v>
      </c>
    </row>
    <row r="323" ht="18.75" hidden="1" spans="1:6">
      <c r="A323" s="480" t="s">
        <v>643</v>
      </c>
      <c r="B323" s="556" t="e">
        <f>#REF!</f>
        <v>#REF!</v>
      </c>
      <c r="C323" s="557" t="e">
        <f>#REF!</f>
        <v>#REF!</v>
      </c>
      <c r="D323" s="557" t="e">
        <f>#REF!</f>
        <v>#REF!</v>
      </c>
      <c r="E323" s="554" t="e">
        <f>#REF!</f>
        <v>#REF!</v>
      </c>
      <c r="F323" s="555" t="e">
        <f>#REF!</f>
        <v>#REF!</v>
      </c>
    </row>
    <row r="324" ht="18.75" hidden="1" spans="1:6">
      <c r="A324" s="480" t="s">
        <v>643</v>
      </c>
      <c r="B324" s="556" t="e">
        <f>#REF!</f>
        <v>#REF!</v>
      </c>
      <c r="C324" s="557" t="e">
        <f>#REF!</f>
        <v>#REF!</v>
      </c>
      <c r="D324" s="557" t="e">
        <f>#REF!</f>
        <v>#REF!</v>
      </c>
      <c r="E324" s="554" t="e">
        <f>#REF!</f>
        <v>#REF!</v>
      </c>
      <c r="F324" s="555" t="e">
        <f>#REF!</f>
        <v>#REF!</v>
      </c>
    </row>
    <row r="325" ht="18.75" hidden="1" spans="1:6">
      <c r="A325" s="480" t="s">
        <v>643</v>
      </c>
      <c r="B325" s="556" t="e">
        <f>#REF!</f>
        <v>#REF!</v>
      </c>
      <c r="C325" s="557" t="e">
        <f>#REF!</f>
        <v>#REF!</v>
      </c>
      <c r="D325" s="557" t="e">
        <f>#REF!</f>
        <v>#REF!</v>
      </c>
      <c r="E325" s="554" t="e">
        <f>#REF!</f>
        <v>#REF!</v>
      </c>
      <c r="F325" s="555" t="e">
        <f>#REF!</f>
        <v>#REF!</v>
      </c>
    </row>
    <row r="326" ht="18.75" hidden="1" spans="1:6">
      <c r="A326" s="480" t="s">
        <v>643</v>
      </c>
      <c r="B326" s="556" t="e">
        <f>#REF!</f>
        <v>#REF!</v>
      </c>
      <c r="C326" s="557" t="e">
        <f>#REF!</f>
        <v>#REF!</v>
      </c>
      <c r="D326" s="557" t="e">
        <f>#REF!</f>
        <v>#REF!</v>
      </c>
      <c r="E326" s="554" t="e">
        <f>#REF!</f>
        <v>#REF!</v>
      </c>
      <c r="F326" s="555" t="e">
        <f>#REF!</f>
        <v>#REF!</v>
      </c>
    </row>
    <row r="327" ht="18.75" hidden="1" spans="1:6">
      <c r="A327" s="480" t="s">
        <v>643</v>
      </c>
      <c r="B327" s="558" t="e">
        <f>#REF!</f>
        <v>#REF!</v>
      </c>
      <c r="C327" s="553" t="e">
        <f>#REF!</f>
        <v>#REF!</v>
      </c>
      <c r="D327" s="553" t="e">
        <f>#REF!</f>
        <v>#REF!</v>
      </c>
      <c r="E327" s="554" t="e">
        <f>#REF!</f>
        <v>#REF!</v>
      </c>
      <c r="F327" s="555" t="e">
        <f>#REF!</f>
        <v>#REF!</v>
      </c>
    </row>
    <row r="328" ht="18.75" hidden="1" spans="1:6">
      <c r="A328" s="480" t="s">
        <v>643</v>
      </c>
      <c r="B328" s="558" t="e">
        <f>#REF!</f>
        <v>#REF!</v>
      </c>
      <c r="C328" s="553" t="e">
        <f>#REF!</f>
        <v>#REF!</v>
      </c>
      <c r="D328" s="553" t="e">
        <f>#REF!</f>
        <v>#REF!</v>
      </c>
      <c r="E328" s="554" t="e">
        <f>#REF!</f>
        <v>#REF!</v>
      </c>
      <c r="F328" s="555" t="e">
        <f>#REF!</f>
        <v>#REF!</v>
      </c>
    </row>
    <row r="336" hidden="1" spans="2:3">
      <c r="B336" s="506" t="s">
        <v>761</v>
      </c>
      <c r="C336" s="563" t="s">
        <v>652</v>
      </c>
    </row>
    <row r="337" hidden="1" spans="2:3">
      <c r="B337" s="564"/>
      <c r="C337" s="563" t="s">
        <v>762</v>
      </c>
    </row>
    <row r="338" hidden="1" spans="2:3">
      <c r="B338" s="564"/>
      <c r="C338" s="563" t="s">
        <v>763</v>
      </c>
    </row>
    <row r="340" spans="2:4">
      <c r="B340" s="506" t="s">
        <v>653</v>
      </c>
      <c r="C340" s="565" t="s">
        <v>764</v>
      </c>
      <c r="D340" s="565" t="s">
        <v>765</v>
      </c>
    </row>
    <row r="341" spans="2:4">
      <c r="B341" s="564"/>
      <c r="C341" s="565" t="s">
        <v>766</v>
      </c>
      <c r="D341" s="565" t="s">
        <v>767</v>
      </c>
    </row>
    <row r="342" spans="2:4">
      <c r="B342" s="564"/>
      <c r="C342" s="565" t="s">
        <v>654</v>
      </c>
      <c r="D342" s="565" t="s">
        <v>768</v>
      </c>
    </row>
    <row r="343" spans="2:4">
      <c r="B343" s="564"/>
      <c r="C343" s="565" t="s">
        <v>769</v>
      </c>
      <c r="D343" s="565" t="s">
        <v>770</v>
      </c>
    </row>
    <row r="344" spans="2:4">
      <c r="B344" s="564"/>
      <c r="C344" s="565" t="s">
        <v>771</v>
      </c>
      <c r="D344" s="565" t="s">
        <v>772</v>
      </c>
    </row>
    <row r="345" spans="2:4">
      <c r="B345" s="564"/>
      <c r="C345" s="565" t="s">
        <v>773</v>
      </c>
      <c r="D345" s="565" t="s">
        <v>774</v>
      </c>
    </row>
    <row r="347" spans="2:3">
      <c r="B347" s="566" t="s">
        <v>656</v>
      </c>
      <c r="C347" s="565" t="s">
        <v>775</v>
      </c>
    </row>
    <row r="348" spans="2:3">
      <c r="B348" s="567"/>
      <c r="C348" s="565" t="s">
        <v>776</v>
      </c>
    </row>
    <row r="349" spans="2:3">
      <c r="B349" s="567"/>
      <c r="C349" s="565" t="s">
        <v>657</v>
      </c>
    </row>
    <row r="350" spans="2:3">
      <c r="B350" s="567"/>
      <c r="C350" s="565" t="s">
        <v>777</v>
      </c>
    </row>
    <row r="351" spans="2:3">
      <c r="B351" s="567"/>
      <c r="C351" s="565" t="s">
        <v>778</v>
      </c>
    </row>
    <row r="352" spans="2:3">
      <c r="B352" s="567"/>
      <c r="C352" s="565" t="s">
        <v>779</v>
      </c>
    </row>
    <row r="353" spans="2:3">
      <c r="B353" s="568"/>
      <c r="C353" s="565" t="s">
        <v>780</v>
      </c>
    </row>
    <row r="355" spans="2:3">
      <c r="B355" s="506" t="s">
        <v>781</v>
      </c>
      <c r="C355" s="564" t="s">
        <v>643</v>
      </c>
    </row>
    <row r="356" spans="2:3">
      <c r="B356" s="506" t="s">
        <v>782</v>
      </c>
      <c r="C356" s="564" t="s">
        <v>683</v>
      </c>
    </row>
  </sheetData>
  <mergeCells count="38">
    <mergeCell ref="B2:C2"/>
    <mergeCell ref="B20:C20"/>
    <mergeCell ref="B39:F39"/>
    <mergeCell ref="B58:E58"/>
    <mergeCell ref="B64:E64"/>
    <mergeCell ref="B71:G71"/>
    <mergeCell ref="B88:D88"/>
    <mergeCell ref="B94:D94"/>
    <mergeCell ref="B100:D100"/>
    <mergeCell ref="B106:H106"/>
    <mergeCell ref="B122:D122"/>
    <mergeCell ref="B128:F128"/>
    <mergeCell ref="B146:D146"/>
    <mergeCell ref="B152:E152"/>
    <mergeCell ref="B168:F168"/>
    <mergeCell ref="B185:D185"/>
    <mergeCell ref="B194:J194"/>
    <mergeCell ref="C195:D195"/>
    <mergeCell ref="E195:F195"/>
    <mergeCell ref="G195:H195"/>
    <mergeCell ref="I195:J195"/>
    <mergeCell ref="B203:D203"/>
    <mergeCell ref="B211:J211"/>
    <mergeCell ref="C212:D212"/>
    <mergeCell ref="E212:F212"/>
    <mergeCell ref="G212:H212"/>
    <mergeCell ref="I212:J212"/>
    <mergeCell ref="B219:F219"/>
    <mergeCell ref="B228:G228"/>
    <mergeCell ref="B245:G245"/>
    <mergeCell ref="B257:G257"/>
    <mergeCell ref="B40:B41"/>
    <mergeCell ref="B195:B196"/>
    <mergeCell ref="B212:B213"/>
    <mergeCell ref="B336:B338"/>
    <mergeCell ref="B340:B345"/>
    <mergeCell ref="B347:B353"/>
    <mergeCell ref="G40:G41"/>
  </mergeCells>
  <dataValidations count="8">
    <dataValidation type="list" allowBlank="1" showInputMessage="1" showErrorMessage="1" sqref="C7">
      <formula1>$C$336:$C$338</formula1>
    </dataValidation>
    <dataValidation type="list" allowBlank="1" showInputMessage="1" showErrorMessage="1" sqref="C8" errorStyle="warning">
      <formula1>$C$340:$C$345</formula1>
    </dataValidation>
    <dataValidation allowBlank="1" showInputMessage="1" showErrorMessage="1" sqref="C9" errorStyle="warning"/>
    <dataValidation type="list" allowBlank="1" showInputMessage="1" showErrorMessage="1" sqref="C10" errorStyle="warning">
      <formula1>$C$347:$C$353</formula1>
    </dataValidation>
    <dataValidation type="list" allowBlank="1" showInputMessage="1" showErrorMessage="1" sqref="C12" errorStyle="warning">
      <formula1>$C$347:$C$349</formula1>
    </dataValidation>
    <dataValidation type="list" allowBlank="1" showInputMessage="1" showErrorMessage="1" sqref="D12">
      <formula1>$C$347:$C$349</formula1>
    </dataValidation>
    <dataValidation type="list" allowBlank="1" showInputMessage="1" showErrorMessage="1" sqref="A1:A328">
      <formula1>$C$355:$C$356</formula1>
    </dataValidation>
    <dataValidation type="list" allowBlank="1" showInputMessage="1" showErrorMessage="1" sqref="A329:A65536">
      <formula1>"Y、N"</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zoomScale="96" zoomScaleNormal="96" topLeftCell="B1" workbookViewId="0">
      <selection activeCell="E23" sqref="E23"/>
    </sheetView>
  </sheetViews>
  <sheetFormatPr defaultColWidth="7" defaultRowHeight="18" customHeight="1"/>
  <cols>
    <col min="1" max="1" width="18.2" style="453" customWidth="1"/>
    <col min="2" max="5" width="15.2" style="454" customWidth="1"/>
    <col min="6" max="6" width="15.2" style="455" customWidth="1"/>
    <col min="7" max="7" width="18" style="453" customWidth="1"/>
    <col min="8" max="11" width="15.2" style="453" customWidth="1"/>
    <col min="12" max="12" width="15.2" style="455" customWidth="1"/>
    <col min="13" max="14" width="7" style="453" customWidth="1"/>
    <col min="15" max="16384" width="7" style="453"/>
  </cols>
  <sheetData>
    <row r="1" s="448" customFormat="1" customHeight="1" spans="1:12">
      <c r="A1" s="456" t="s">
        <v>783</v>
      </c>
      <c r="B1" s="450"/>
      <c r="C1" s="450"/>
      <c r="D1" s="450"/>
      <c r="E1" s="450"/>
      <c r="F1" s="450"/>
      <c r="G1" s="450"/>
      <c r="H1" s="450"/>
      <c r="I1" s="450"/>
      <c r="J1" s="450"/>
      <c r="K1" s="450"/>
      <c r="L1" s="450"/>
    </row>
    <row r="2" s="449" customFormat="1" ht="22.5" spans="1:1">
      <c r="A2" s="457" t="s">
        <v>326</v>
      </c>
    </row>
    <row r="3" s="450" customFormat="1" customHeight="1" spans="1:1">
      <c r="A3" s="458" t="str">
        <f>"评估基准日："&amp;TEXT(基本信息输入表!M7,"yyyy年mm月dd日")</f>
        <v>评估基准日：2025年02月20日</v>
      </c>
    </row>
    <row r="4" customHeight="1" spans="1:12">
      <c r="A4" s="459" t="str">
        <f>基本信息输入表!K6&amp;"："&amp;基本信息输入表!M6</f>
        <v>产权持有单位：中国石油天然气股份有限公司塔里木油田分公司塔西南勘探开发公司</v>
      </c>
      <c r="B4" s="460"/>
      <c r="C4" s="460"/>
      <c r="D4" s="460"/>
      <c r="E4" s="460"/>
      <c r="G4" s="448"/>
      <c r="L4" s="455" t="s">
        <v>3</v>
      </c>
    </row>
    <row r="5" s="451" customFormat="1" ht="15.75" customHeight="1" spans="1:12">
      <c r="A5" s="461" t="s">
        <v>784</v>
      </c>
      <c r="B5" s="461" t="s">
        <v>785</v>
      </c>
      <c r="C5" s="461" t="str">
        <f>YEAR(基本信息输入表!M7)-3&amp;"年"</f>
        <v>2022年</v>
      </c>
      <c r="D5" s="461" t="str">
        <f>YEAR(基本信息输入表!M7)-2&amp;"年"</f>
        <v>2023年</v>
      </c>
      <c r="E5" s="461" t="str">
        <f>YEAR(基本信息输入表!M7)-1&amp;"年"</f>
        <v>2024年</v>
      </c>
      <c r="F5" s="461" t="s">
        <v>786</v>
      </c>
      <c r="G5" s="462" t="s">
        <v>787</v>
      </c>
      <c r="H5" s="461" t="s">
        <v>785</v>
      </c>
      <c r="I5" s="461" t="str">
        <f>YEAR(基本信息输入表!M7)-3&amp;"年"</f>
        <v>2022年</v>
      </c>
      <c r="J5" s="461" t="str">
        <f>YEAR(基本信息输入表!M7)-2&amp;"年"</f>
        <v>2023年</v>
      </c>
      <c r="K5" s="461" t="str">
        <f>YEAR(基本信息输入表!M7)-1&amp;"年"</f>
        <v>2024年</v>
      </c>
      <c r="L5" s="461" t="s">
        <v>786</v>
      </c>
    </row>
    <row r="6" ht="15.75" customHeight="1" spans="1:12">
      <c r="A6" s="463" t="s">
        <v>788</v>
      </c>
      <c r="B6" s="464"/>
      <c r="C6" s="417"/>
      <c r="D6" s="417"/>
      <c r="E6" s="417"/>
      <c r="F6" s="417"/>
      <c r="G6" s="463" t="s">
        <v>789</v>
      </c>
      <c r="H6" s="465"/>
      <c r="I6" s="417"/>
      <c r="J6" s="417"/>
      <c r="K6" s="417"/>
      <c r="L6" s="417"/>
    </row>
    <row r="7" ht="15.75" customHeight="1" spans="1:12">
      <c r="A7" s="466" t="s">
        <v>790</v>
      </c>
      <c r="B7" s="464"/>
      <c r="C7" s="417"/>
      <c r="D7" s="417"/>
      <c r="E7" s="417"/>
      <c r="F7" s="417"/>
      <c r="G7" s="466" t="s">
        <v>334</v>
      </c>
      <c r="H7" s="465"/>
      <c r="I7" s="417"/>
      <c r="J7" s="417"/>
      <c r="K7" s="417"/>
      <c r="L7" s="417"/>
    </row>
    <row r="8" ht="15.75" customHeight="1" spans="1:12">
      <c r="A8" s="466" t="s">
        <v>791</v>
      </c>
      <c r="B8" s="464"/>
      <c r="C8" s="417"/>
      <c r="D8" s="417"/>
      <c r="E8" s="417"/>
      <c r="F8" s="417"/>
      <c r="G8" s="466" t="s">
        <v>336</v>
      </c>
      <c r="H8" s="465"/>
      <c r="I8" s="417"/>
      <c r="J8" s="417"/>
      <c r="K8" s="417"/>
      <c r="L8" s="417"/>
    </row>
    <row r="9" ht="15.75" customHeight="1" spans="1:12">
      <c r="A9" s="466" t="s">
        <v>209</v>
      </c>
      <c r="B9" s="464"/>
      <c r="C9" s="417"/>
      <c r="D9" s="417"/>
      <c r="E9" s="417"/>
      <c r="F9" s="417"/>
      <c r="G9" s="466" t="s">
        <v>338</v>
      </c>
      <c r="H9" s="465"/>
      <c r="I9" s="417"/>
      <c r="J9" s="417"/>
      <c r="K9" s="417"/>
      <c r="L9" s="417"/>
    </row>
    <row r="10" ht="15.75" customHeight="1" spans="1:12">
      <c r="A10" s="466" t="s">
        <v>210</v>
      </c>
      <c r="B10" s="464"/>
      <c r="C10" s="417"/>
      <c r="D10" s="417"/>
      <c r="E10" s="417"/>
      <c r="F10" s="417"/>
      <c r="G10" s="466" t="s">
        <v>341</v>
      </c>
      <c r="H10" s="467"/>
      <c r="I10" s="417"/>
      <c r="J10" s="417"/>
      <c r="K10" s="417"/>
      <c r="L10" s="417"/>
    </row>
    <row r="11" ht="15.75" customHeight="1" spans="1:12">
      <c r="A11" s="466" t="s">
        <v>211</v>
      </c>
      <c r="B11" s="464"/>
      <c r="C11" s="417"/>
      <c r="D11" s="417"/>
      <c r="E11" s="417"/>
      <c r="F11" s="417"/>
      <c r="G11" s="466" t="s">
        <v>343</v>
      </c>
      <c r="H11" s="465"/>
      <c r="I11" s="417"/>
      <c r="J11" s="417"/>
      <c r="K11" s="417"/>
      <c r="L11" s="417"/>
    </row>
    <row r="12" ht="15.75" customHeight="1" spans="1:12">
      <c r="A12" s="466" t="s">
        <v>792</v>
      </c>
      <c r="B12" s="464"/>
      <c r="C12" s="417"/>
      <c r="D12" s="417"/>
      <c r="E12" s="417"/>
      <c r="F12" s="417"/>
      <c r="G12" s="466" t="s">
        <v>345</v>
      </c>
      <c r="H12" s="467"/>
      <c r="I12" s="417"/>
      <c r="J12" s="417"/>
      <c r="K12" s="417"/>
      <c r="L12" s="417"/>
    </row>
    <row r="13" ht="15.75" customHeight="1" spans="1:12">
      <c r="A13" s="466" t="s">
        <v>793</v>
      </c>
      <c r="B13" s="464"/>
      <c r="C13" s="417"/>
      <c r="D13" s="417"/>
      <c r="E13" s="417"/>
      <c r="F13" s="417"/>
      <c r="G13" s="466" t="s">
        <v>347</v>
      </c>
      <c r="H13" s="467"/>
      <c r="I13" s="417"/>
      <c r="J13" s="417"/>
      <c r="K13" s="417"/>
      <c r="L13" s="417"/>
    </row>
    <row r="14" ht="15.75" customHeight="1" spans="1:12">
      <c r="A14" s="466" t="s">
        <v>214</v>
      </c>
      <c r="B14" s="464"/>
      <c r="C14" s="417"/>
      <c r="D14" s="417"/>
      <c r="E14" s="417"/>
      <c r="F14" s="417"/>
      <c r="G14" s="466" t="s">
        <v>349</v>
      </c>
      <c r="H14" s="465"/>
      <c r="I14" s="417"/>
      <c r="J14" s="417"/>
      <c r="K14" s="417"/>
      <c r="L14" s="417"/>
    </row>
    <row r="15" ht="15.75" customHeight="1" spans="1:12">
      <c r="A15" s="466" t="s">
        <v>794</v>
      </c>
      <c r="B15" s="464"/>
      <c r="C15" s="417"/>
      <c r="D15" s="417"/>
      <c r="E15" s="417"/>
      <c r="F15" s="417"/>
      <c r="G15" s="466" t="s">
        <v>351</v>
      </c>
      <c r="H15" s="465"/>
      <c r="I15" s="417"/>
      <c r="J15" s="417"/>
      <c r="K15" s="417"/>
      <c r="L15" s="417"/>
    </row>
    <row r="16" ht="15.75" customHeight="1" spans="1:12">
      <c r="A16" s="466" t="s">
        <v>795</v>
      </c>
      <c r="B16" s="464"/>
      <c r="C16" s="417"/>
      <c r="D16" s="417"/>
      <c r="E16" s="417"/>
      <c r="F16" s="417"/>
      <c r="G16" s="466" t="s">
        <v>353</v>
      </c>
      <c r="H16" s="467"/>
      <c r="I16" s="417"/>
      <c r="J16" s="417"/>
      <c r="K16" s="417"/>
      <c r="L16" s="417"/>
    </row>
    <row r="17" ht="15.75" customHeight="1" spans="1:12">
      <c r="A17" s="466" t="s">
        <v>796</v>
      </c>
      <c r="B17" s="464"/>
      <c r="C17" s="417"/>
      <c r="D17" s="417"/>
      <c r="E17" s="417"/>
      <c r="F17" s="417"/>
      <c r="G17" s="466" t="s">
        <v>355</v>
      </c>
      <c r="H17" s="467"/>
      <c r="I17" s="417"/>
      <c r="J17" s="417"/>
      <c r="K17" s="417"/>
      <c r="L17" s="417"/>
    </row>
    <row r="18" ht="15.75" customHeight="1" spans="1:12">
      <c r="A18" s="466" t="s">
        <v>797</v>
      </c>
      <c r="B18" s="464"/>
      <c r="C18" s="417"/>
      <c r="D18" s="417"/>
      <c r="E18" s="417"/>
      <c r="F18" s="417"/>
      <c r="G18" s="466" t="s">
        <v>357</v>
      </c>
      <c r="H18" s="467"/>
      <c r="I18" s="417"/>
      <c r="J18" s="417"/>
      <c r="K18" s="417"/>
      <c r="L18" s="417"/>
    </row>
    <row r="19" ht="15.75" customHeight="1" spans="1:12">
      <c r="A19" s="466" t="s">
        <v>381</v>
      </c>
      <c r="B19" s="464"/>
      <c r="C19" s="417"/>
      <c r="D19" s="417"/>
      <c r="E19" s="417"/>
      <c r="F19" s="417"/>
      <c r="G19" s="466" t="s">
        <v>359</v>
      </c>
      <c r="H19" s="465"/>
      <c r="I19" s="417"/>
      <c r="J19" s="417"/>
      <c r="K19" s="417"/>
      <c r="L19" s="417"/>
    </row>
    <row r="20" ht="15.75" customHeight="1" spans="1:12">
      <c r="A20" s="468" t="s">
        <v>716</v>
      </c>
      <c r="B20" s="464"/>
      <c r="C20" s="417">
        <f>SUM(C7:C19)</f>
        <v>0</v>
      </c>
      <c r="D20" s="417">
        <f>SUM(D7:D19)</f>
        <v>0</v>
      </c>
      <c r="E20" s="417">
        <f>SUM(E7:E19)</f>
        <v>0</v>
      </c>
      <c r="F20" s="417">
        <f>SUM(F7:F19)</f>
        <v>0</v>
      </c>
      <c r="G20" s="468" t="s">
        <v>757</v>
      </c>
      <c r="H20" s="465"/>
      <c r="I20" s="417">
        <f>SUM(I7:I19)</f>
        <v>0</v>
      </c>
      <c r="J20" s="417">
        <f>SUM(J7:J19)</f>
        <v>0</v>
      </c>
      <c r="K20" s="417">
        <f>SUM(K7:K19)</f>
        <v>0</v>
      </c>
      <c r="L20" s="417">
        <f>SUM(L7:L19)</f>
        <v>0</v>
      </c>
    </row>
    <row r="21" ht="15.75" customHeight="1" spans="1:12">
      <c r="A21" s="463" t="s">
        <v>798</v>
      </c>
      <c r="B21" s="464"/>
      <c r="C21" s="417"/>
      <c r="D21" s="417"/>
      <c r="E21" s="417"/>
      <c r="F21" s="417"/>
      <c r="G21" s="463" t="s">
        <v>799</v>
      </c>
      <c r="H21" s="469"/>
      <c r="I21" s="417"/>
      <c r="J21" s="417"/>
      <c r="K21" s="417"/>
      <c r="L21" s="417"/>
    </row>
    <row r="22" ht="15.75" customHeight="1" spans="1:12">
      <c r="A22" s="466" t="s">
        <v>800</v>
      </c>
      <c r="B22" s="464"/>
      <c r="C22" s="417"/>
      <c r="D22" s="417"/>
      <c r="E22" s="417"/>
      <c r="F22" s="417"/>
      <c r="G22" s="466" t="s">
        <v>365</v>
      </c>
      <c r="H22" s="467"/>
      <c r="I22" s="417"/>
      <c r="J22" s="417"/>
      <c r="K22" s="417"/>
      <c r="L22" s="417"/>
    </row>
    <row r="23" ht="15.75" customHeight="1" spans="1:12">
      <c r="A23" s="466" t="s">
        <v>232</v>
      </c>
      <c r="B23" s="464"/>
      <c r="C23" s="417"/>
      <c r="D23" s="417"/>
      <c r="E23" s="417"/>
      <c r="F23" s="417"/>
      <c r="G23" s="466" t="s">
        <v>367</v>
      </c>
      <c r="H23" s="465"/>
      <c r="I23" s="417"/>
      <c r="J23" s="417"/>
      <c r="K23" s="417"/>
      <c r="L23" s="417"/>
    </row>
    <row r="24" ht="15.75" customHeight="1" spans="1:12">
      <c r="A24" s="466" t="s">
        <v>801</v>
      </c>
      <c r="B24" s="464"/>
      <c r="C24" s="417"/>
      <c r="D24" s="417"/>
      <c r="E24" s="417"/>
      <c r="F24" s="417"/>
      <c r="G24" s="466" t="s">
        <v>369</v>
      </c>
      <c r="H24" s="465"/>
      <c r="I24" s="417"/>
      <c r="J24" s="417"/>
      <c r="K24" s="417"/>
      <c r="L24" s="417"/>
    </row>
    <row r="25" ht="15.75" customHeight="1" spans="1:12">
      <c r="A25" s="466" t="s">
        <v>389</v>
      </c>
      <c r="B25" s="464"/>
      <c r="C25" s="417"/>
      <c r="D25" s="417"/>
      <c r="E25" s="417"/>
      <c r="F25" s="417"/>
      <c r="G25" s="466" t="s">
        <v>371</v>
      </c>
      <c r="H25" s="465"/>
      <c r="I25" s="417"/>
      <c r="J25" s="417"/>
      <c r="K25" s="417"/>
      <c r="L25" s="417"/>
    </row>
    <row r="26" ht="15.75" customHeight="1" spans="1:12">
      <c r="A26" s="466" t="s">
        <v>802</v>
      </c>
      <c r="B26" s="464"/>
      <c r="C26" s="417"/>
      <c r="D26" s="417"/>
      <c r="E26" s="417"/>
      <c r="F26" s="417"/>
      <c r="G26" s="466" t="s">
        <v>374</v>
      </c>
      <c r="H26" s="465"/>
      <c r="I26" s="417"/>
      <c r="J26" s="417"/>
      <c r="K26" s="417"/>
      <c r="L26" s="417"/>
    </row>
    <row r="27" ht="15.75" customHeight="1" spans="1:12">
      <c r="A27" s="466" t="s">
        <v>236</v>
      </c>
      <c r="B27" s="464"/>
      <c r="C27" s="417"/>
      <c r="D27" s="417"/>
      <c r="E27" s="417"/>
      <c r="F27" s="417"/>
      <c r="G27" s="466" t="s">
        <v>377</v>
      </c>
      <c r="H27" s="465"/>
      <c r="I27" s="417"/>
      <c r="J27" s="417"/>
      <c r="K27" s="417"/>
      <c r="L27" s="417"/>
    </row>
    <row r="28" ht="15.75" customHeight="1" spans="1:12">
      <c r="A28" s="466" t="s">
        <v>392</v>
      </c>
      <c r="B28" s="464"/>
      <c r="C28" s="417"/>
      <c r="D28" s="417"/>
      <c r="E28" s="417"/>
      <c r="F28" s="417"/>
      <c r="G28" s="466" t="s">
        <v>380</v>
      </c>
      <c r="H28" s="465"/>
      <c r="I28" s="417"/>
      <c r="J28" s="417"/>
      <c r="K28" s="417"/>
      <c r="L28" s="417"/>
    </row>
    <row r="29" ht="15.75" customHeight="1" spans="1:12">
      <c r="A29" s="466" t="s">
        <v>803</v>
      </c>
      <c r="B29" s="464"/>
      <c r="C29" s="417"/>
      <c r="D29" s="417"/>
      <c r="E29" s="417"/>
      <c r="F29" s="417"/>
      <c r="G29" s="466" t="s">
        <v>383</v>
      </c>
      <c r="H29" s="465"/>
      <c r="I29" s="417"/>
      <c r="J29" s="417"/>
      <c r="K29" s="417"/>
      <c r="L29" s="417"/>
    </row>
    <row r="30" ht="15.75" customHeight="1" spans="1:12">
      <c r="A30" s="466" t="s">
        <v>407</v>
      </c>
      <c r="B30" s="464"/>
      <c r="C30" s="417"/>
      <c r="D30" s="417"/>
      <c r="E30" s="417"/>
      <c r="F30" s="417"/>
      <c r="G30" s="468" t="s">
        <v>759</v>
      </c>
      <c r="H30" s="465"/>
      <c r="I30" s="417">
        <f>SUM(I22:I29)</f>
        <v>0</v>
      </c>
      <c r="J30" s="417">
        <f>SUM(J22:J29)</f>
        <v>0</v>
      </c>
      <c r="K30" s="417">
        <f>SUM(K22:K29)</f>
        <v>0</v>
      </c>
      <c r="L30" s="417">
        <f>SUM(L22:L29)</f>
        <v>0</v>
      </c>
    </row>
    <row r="31" ht="15.75" customHeight="1" spans="1:12">
      <c r="A31" s="466" t="s">
        <v>412</v>
      </c>
      <c r="B31" s="464"/>
      <c r="C31" s="417"/>
      <c r="D31" s="417"/>
      <c r="E31" s="417"/>
      <c r="F31" s="417"/>
      <c r="G31" s="468" t="s">
        <v>804</v>
      </c>
      <c r="H31" s="465"/>
      <c r="I31" s="417">
        <f>I20+I30</f>
        <v>0</v>
      </c>
      <c r="J31" s="417">
        <f>J20+J30</f>
        <v>0</v>
      </c>
      <c r="K31" s="417">
        <f>K20+K30</f>
        <v>0</v>
      </c>
      <c r="L31" s="417">
        <f>L20+L30</f>
        <v>0</v>
      </c>
    </row>
    <row r="32" ht="15.75" customHeight="1" spans="1:12">
      <c r="A32" s="466" t="s">
        <v>413</v>
      </c>
      <c r="B32" s="464"/>
      <c r="C32" s="417"/>
      <c r="D32" s="417"/>
      <c r="E32" s="417"/>
      <c r="F32" s="417"/>
      <c r="G32" s="470" t="s">
        <v>805</v>
      </c>
      <c r="H32" s="465"/>
      <c r="I32" s="417"/>
      <c r="J32" s="417"/>
      <c r="K32" s="417"/>
      <c r="L32" s="417"/>
    </row>
    <row r="33" ht="15.75" customHeight="1" spans="1:12">
      <c r="A33" s="466" t="s">
        <v>259</v>
      </c>
      <c r="B33" s="464"/>
      <c r="C33" s="417"/>
      <c r="D33" s="417"/>
      <c r="E33" s="417"/>
      <c r="F33" s="417"/>
      <c r="G33" s="471" t="s">
        <v>806</v>
      </c>
      <c r="H33" s="467"/>
      <c r="I33" s="417"/>
      <c r="J33" s="417"/>
      <c r="K33" s="417"/>
      <c r="L33" s="417"/>
    </row>
    <row r="34" ht="15.75" customHeight="1" spans="1:12">
      <c r="A34" s="466" t="s">
        <v>415</v>
      </c>
      <c r="B34" s="464"/>
      <c r="C34" s="417"/>
      <c r="D34" s="417"/>
      <c r="E34" s="417"/>
      <c r="F34" s="417"/>
      <c r="G34" s="472" t="s">
        <v>807</v>
      </c>
      <c r="H34" s="469"/>
      <c r="I34" s="417"/>
      <c r="J34" s="417"/>
      <c r="K34" s="417"/>
      <c r="L34" s="417"/>
    </row>
    <row r="35" ht="15.75" customHeight="1" spans="1:12">
      <c r="A35" s="466" t="s">
        <v>420</v>
      </c>
      <c r="B35" s="464"/>
      <c r="C35" s="417"/>
      <c r="D35" s="417"/>
      <c r="E35" s="417"/>
      <c r="F35" s="417"/>
      <c r="G35" s="472" t="s">
        <v>808</v>
      </c>
      <c r="H35" s="465"/>
      <c r="I35" s="417"/>
      <c r="J35" s="417"/>
      <c r="K35" s="417"/>
      <c r="L35" s="417"/>
    </row>
    <row r="36" ht="15.75" customHeight="1" spans="1:12">
      <c r="A36" s="466" t="s">
        <v>421</v>
      </c>
      <c r="B36" s="464"/>
      <c r="C36" s="417"/>
      <c r="D36" s="417"/>
      <c r="E36" s="417"/>
      <c r="F36" s="417"/>
      <c r="G36" s="472" t="s">
        <v>809</v>
      </c>
      <c r="H36" s="465"/>
      <c r="I36" s="417"/>
      <c r="J36" s="417"/>
      <c r="K36" s="417"/>
      <c r="L36" s="417"/>
    </row>
    <row r="37" ht="15.75" customHeight="1" spans="1:12">
      <c r="A37" s="466" t="s">
        <v>422</v>
      </c>
      <c r="B37" s="464"/>
      <c r="C37" s="417"/>
      <c r="D37" s="417"/>
      <c r="E37" s="417"/>
      <c r="F37" s="417"/>
      <c r="G37" s="471" t="s">
        <v>810</v>
      </c>
      <c r="H37" s="465"/>
      <c r="I37" s="417"/>
      <c r="J37" s="417"/>
      <c r="K37" s="417"/>
      <c r="L37" s="417"/>
    </row>
    <row r="38" ht="15.75" customHeight="1" spans="1:12">
      <c r="A38" s="466" t="s">
        <v>423</v>
      </c>
      <c r="B38" s="464"/>
      <c r="C38" s="417"/>
      <c r="D38" s="417"/>
      <c r="E38" s="417"/>
      <c r="F38" s="417"/>
      <c r="G38" s="471" t="s">
        <v>811</v>
      </c>
      <c r="H38" s="465"/>
      <c r="I38" s="417"/>
      <c r="J38" s="417"/>
      <c r="K38" s="417"/>
      <c r="L38" s="417"/>
    </row>
    <row r="39" ht="15.75" customHeight="1" spans="1:12">
      <c r="A39" s="466" t="s">
        <v>424</v>
      </c>
      <c r="B39" s="464"/>
      <c r="C39" s="417"/>
      <c r="D39" s="417"/>
      <c r="E39" s="417"/>
      <c r="F39" s="417"/>
      <c r="G39" s="472" t="s">
        <v>812</v>
      </c>
      <c r="H39" s="465"/>
      <c r="I39" s="417"/>
      <c r="J39" s="417"/>
      <c r="K39" s="417"/>
      <c r="L39" s="417"/>
    </row>
    <row r="40" ht="15.75" customHeight="1" spans="1:12">
      <c r="A40" s="468" t="s">
        <v>813</v>
      </c>
      <c r="B40" s="464"/>
      <c r="C40" s="417">
        <f>SUM(C22:C39)</f>
        <v>0</v>
      </c>
      <c r="D40" s="417">
        <f>SUM(D22:D39)</f>
        <v>0</v>
      </c>
      <c r="E40" s="417">
        <f>SUM(E22:E39)</f>
        <v>0</v>
      </c>
      <c r="F40" s="417">
        <f>SUM(F22:F39)</f>
        <v>0</v>
      </c>
      <c r="G40" s="471" t="s">
        <v>814</v>
      </c>
      <c r="H40" s="465"/>
      <c r="I40" s="417"/>
      <c r="J40" s="417"/>
      <c r="K40" s="417"/>
      <c r="L40" s="417"/>
    </row>
    <row r="41" ht="15.75" customHeight="1" spans="1:12">
      <c r="A41" s="473"/>
      <c r="B41" s="473"/>
      <c r="C41" s="417"/>
      <c r="D41" s="417"/>
      <c r="E41" s="417"/>
      <c r="F41" s="417"/>
      <c r="G41" s="471" t="s">
        <v>815</v>
      </c>
      <c r="H41" s="465"/>
      <c r="I41" s="417"/>
      <c r="J41" s="417"/>
      <c r="K41" s="417"/>
      <c r="L41" s="417"/>
    </row>
    <row r="42" ht="15.75" customHeight="1" spans="1:12">
      <c r="A42" s="473"/>
      <c r="B42" s="473"/>
      <c r="C42" s="417"/>
      <c r="D42" s="417"/>
      <c r="E42" s="417"/>
      <c r="F42" s="417"/>
      <c r="G42" s="471" t="s">
        <v>816</v>
      </c>
      <c r="H42" s="465"/>
      <c r="I42" s="417"/>
      <c r="J42" s="417"/>
      <c r="K42" s="417"/>
      <c r="L42" s="417"/>
    </row>
    <row r="43" ht="15.75" customHeight="1" spans="1:12">
      <c r="A43" s="474"/>
      <c r="B43" s="464"/>
      <c r="C43" s="417"/>
      <c r="D43" s="417"/>
      <c r="E43" s="417"/>
      <c r="F43" s="417"/>
      <c r="G43" s="475" t="s">
        <v>817</v>
      </c>
      <c r="H43" s="465"/>
      <c r="I43" s="417">
        <f>SUM(I33:I42)-I35-I36-I38</f>
        <v>0</v>
      </c>
      <c r="J43" s="417">
        <f>SUM(J33:J42)-J35-J36-J38</f>
        <v>0</v>
      </c>
      <c r="K43" s="417">
        <f>SUM(K33:K42)-K35-K36-K38</f>
        <v>0</v>
      </c>
      <c r="L43" s="417">
        <f>SUM(L33:L42)-L35-L36-L38</f>
        <v>0</v>
      </c>
    </row>
    <row r="44" ht="24" spans="1:12">
      <c r="A44" s="468" t="s">
        <v>700</v>
      </c>
      <c r="B44" s="464"/>
      <c r="C44" s="417">
        <f>C20+C40</f>
        <v>0</v>
      </c>
      <c r="D44" s="417">
        <f>D20+D40</f>
        <v>0</v>
      </c>
      <c r="E44" s="417">
        <f>E20+E40</f>
        <v>0</v>
      </c>
      <c r="F44" s="417">
        <f>F20+F40</f>
        <v>0</v>
      </c>
      <c r="G44" s="475" t="s">
        <v>818</v>
      </c>
      <c r="H44" s="465"/>
      <c r="I44" s="417">
        <f>I31+I43</f>
        <v>0</v>
      </c>
      <c r="J44" s="417">
        <f>J31+J43</f>
        <v>0</v>
      </c>
      <c r="K44" s="417">
        <f>K31+K43</f>
        <v>0</v>
      </c>
      <c r="L44" s="417">
        <f>L31+L43</f>
        <v>0</v>
      </c>
    </row>
    <row r="45" s="452" customFormat="1" ht="15.75" customHeight="1" spans="1:12">
      <c r="A45" s="476"/>
      <c r="B45" s="476"/>
      <c r="C45" s="476"/>
      <c r="D45" s="476"/>
      <c r="E45" s="476"/>
      <c r="F45" s="476"/>
      <c r="G45" s="476"/>
      <c r="H45" s="476"/>
      <c r="I45" s="476"/>
      <c r="J45" s="476"/>
      <c r="K45" s="476"/>
      <c r="L45" s="476"/>
    </row>
  </sheetData>
  <mergeCells count="3">
    <mergeCell ref="A2:L2"/>
    <mergeCell ref="A3:L3"/>
    <mergeCell ref="A4:E4"/>
  </mergeCells>
  <hyperlinks>
    <hyperlink ref="A1" location="索引目录!C4" display="返回索引页"/>
  </hyperlinks>
  <pageMargins left="0.747916666666667" right="0.747916666666667" top="0.984027777777778" bottom="0.984027777777778" header="0.511805555555556" footer="0.511805555555556"/>
  <pageSetup paperSize="9" scale="6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zoomScale="96" zoomScaleNormal="96" topLeftCell="A2" workbookViewId="0">
      <selection activeCell="O21" sqref="O21:P21"/>
    </sheetView>
  </sheetViews>
  <sheetFormatPr defaultColWidth="9" defaultRowHeight="15.75" customHeight="1" outlineLevelCol="6"/>
  <cols>
    <col min="1" max="1" width="12.2" style="44" customWidth="1"/>
    <col min="2" max="2" width="24.2" style="44" customWidth="1"/>
    <col min="3" max="6" width="18.7" style="44" customWidth="1"/>
    <col min="7" max="8" width="9" style="44" customWidth="1"/>
    <col min="9" max="16384" width="9" style="44"/>
  </cols>
  <sheetData>
    <row r="1" customHeight="1" spans="1:1">
      <c r="A1" s="442" t="s">
        <v>0</v>
      </c>
    </row>
    <row r="2" s="42" customFormat="1" ht="30" customHeight="1" spans="1:1">
      <c r="A2" s="46" t="s">
        <v>819</v>
      </c>
    </row>
    <row r="3" customHeight="1" spans="1:1">
      <c r="A3" s="43" t="str">
        <f>"评估基准日："&amp;TEXT(基本信息输入表!M7,"yyyy年mm月dd日")</f>
        <v>评估基准日：2025年02月20日</v>
      </c>
    </row>
    <row r="4" ht="14.25" customHeight="1" spans="4:6">
      <c r="D4" s="43"/>
      <c r="E4" s="43"/>
      <c r="F4" s="47" t="s">
        <v>820</v>
      </c>
    </row>
    <row r="5" customHeight="1" spans="1:6">
      <c r="A5" s="443" t="str">
        <f>基本信息输入表!K6&amp;"："&amp;基本信息输入表!M6</f>
        <v>产权持有单位：中国石油天然气股份有限公司塔里木油田分公司塔西南勘探开发公司</v>
      </c>
      <c r="F5" s="444" t="s">
        <v>821</v>
      </c>
    </row>
    <row r="6" s="43" customFormat="1" customHeight="1" spans="1:6">
      <c r="A6" s="445" t="s">
        <v>822</v>
      </c>
      <c r="B6" s="445" t="s">
        <v>5</v>
      </c>
      <c r="C6" s="446" t="s">
        <v>6</v>
      </c>
      <c r="D6" s="445" t="s">
        <v>7</v>
      </c>
      <c r="E6" s="445" t="s">
        <v>823</v>
      </c>
      <c r="F6" s="445" t="s">
        <v>686</v>
      </c>
    </row>
    <row r="7" customHeight="1" spans="1:6">
      <c r="A7" s="79" t="s">
        <v>824</v>
      </c>
      <c r="B7" s="155" t="s">
        <v>331</v>
      </c>
      <c r="C7" s="81">
        <f>'表3-1货币汇总表'!C27</f>
        <v>0</v>
      </c>
      <c r="D7" s="81">
        <f>'表3-1货币汇总表'!D27</f>
        <v>0</v>
      </c>
      <c r="E7" s="51">
        <f t="shared" ref="E7:E19" si="0">D7-C7</f>
        <v>0</v>
      </c>
      <c r="F7" s="82" t="str">
        <f t="shared" ref="F7:F19" si="1">IF(C7=0,"",E7/C7*100)</f>
        <v/>
      </c>
    </row>
    <row r="8" customHeight="1" spans="1:6">
      <c r="A8" s="79" t="s">
        <v>825</v>
      </c>
      <c r="B8" s="155" t="s">
        <v>339</v>
      </c>
      <c r="C8" s="81">
        <f>'3-2交易性金融资产汇总'!C27</f>
        <v>0</v>
      </c>
      <c r="D8" s="81">
        <f>'3-2交易性金融资产汇总'!D27</f>
        <v>0</v>
      </c>
      <c r="E8" s="51">
        <f t="shared" si="0"/>
        <v>0</v>
      </c>
      <c r="F8" s="82" t="str">
        <f t="shared" si="1"/>
        <v/>
      </c>
    </row>
    <row r="9" customHeight="1" spans="1:6">
      <c r="A9" s="79" t="s">
        <v>826</v>
      </c>
      <c r="B9" s="447" t="s">
        <v>348</v>
      </c>
      <c r="C9" s="81">
        <f>'3-3衍生金融资产'!I27</f>
        <v>0</v>
      </c>
      <c r="D9" s="81">
        <f>'3-3衍生金融资产'!J27</f>
        <v>0</v>
      </c>
      <c r="E9" s="51">
        <f t="shared" si="0"/>
        <v>0</v>
      </c>
      <c r="F9" s="82" t="str">
        <f t="shared" si="1"/>
        <v/>
      </c>
    </row>
    <row r="10" customHeight="1" spans="1:6">
      <c r="A10" s="79" t="s">
        <v>827</v>
      </c>
      <c r="B10" s="155" t="s">
        <v>350</v>
      </c>
      <c r="C10" s="51">
        <f>'3-4应收票据'!F28</f>
        <v>0</v>
      </c>
      <c r="D10" s="51">
        <f>'3-4应收票据'!H28</f>
        <v>0</v>
      </c>
      <c r="E10" s="51">
        <f t="shared" si="0"/>
        <v>0</v>
      </c>
      <c r="F10" s="82" t="str">
        <f t="shared" si="1"/>
        <v/>
      </c>
    </row>
    <row r="11" customHeight="1" spans="1:6">
      <c r="A11" s="79" t="s">
        <v>828</v>
      </c>
      <c r="B11" s="447" t="s">
        <v>352</v>
      </c>
      <c r="C11" s="51">
        <f>'3-5应收账款'!H28</f>
        <v>0</v>
      </c>
      <c r="D11" s="51">
        <f>'3-5应收账款'!J28</f>
        <v>0</v>
      </c>
      <c r="E11" s="51">
        <f t="shared" si="0"/>
        <v>0</v>
      </c>
      <c r="F11" s="82" t="str">
        <f t="shared" si="1"/>
        <v/>
      </c>
    </row>
    <row r="12" customHeight="1" spans="1:6">
      <c r="A12" s="79" t="s">
        <v>829</v>
      </c>
      <c r="B12" s="447" t="s">
        <v>713</v>
      </c>
      <c r="C12" s="51">
        <f>'3-6应收账款融资'!I27</f>
        <v>0</v>
      </c>
      <c r="D12" s="51">
        <f>'3-6应收账款融资'!K27</f>
        <v>0</v>
      </c>
      <c r="E12" s="51">
        <f t="shared" si="0"/>
        <v>0</v>
      </c>
      <c r="F12" s="82" t="str">
        <f t="shared" si="1"/>
        <v/>
      </c>
    </row>
    <row r="13" customHeight="1" spans="1:6">
      <c r="A13" s="79" t="s">
        <v>830</v>
      </c>
      <c r="B13" s="155" t="s">
        <v>356</v>
      </c>
      <c r="C13" s="51">
        <f>'3-7预付款项'!I29</f>
        <v>0</v>
      </c>
      <c r="D13" s="51">
        <f>'3-7预付款项'!K29</f>
        <v>0</v>
      </c>
      <c r="E13" s="51">
        <f t="shared" si="0"/>
        <v>0</v>
      </c>
      <c r="F13" s="82" t="str">
        <f t="shared" si="1"/>
        <v/>
      </c>
    </row>
    <row r="14" customHeight="1" spans="1:6">
      <c r="A14" s="79" t="s">
        <v>831</v>
      </c>
      <c r="B14" s="447" t="s">
        <v>358</v>
      </c>
      <c r="C14" s="51">
        <f>'3-8其他应收款'!H28</f>
        <v>0</v>
      </c>
      <c r="D14" s="51">
        <f>'3-8其他应收款'!J28</f>
        <v>0</v>
      </c>
      <c r="E14" s="51">
        <f t="shared" si="0"/>
        <v>0</v>
      </c>
      <c r="F14" s="82" t="str">
        <f t="shared" si="1"/>
        <v/>
      </c>
    </row>
    <row r="15" customHeight="1" spans="1:6">
      <c r="A15" s="79" t="s">
        <v>832</v>
      </c>
      <c r="B15" s="447" t="s">
        <v>714</v>
      </c>
      <c r="C15" s="81">
        <f>'3-9存货汇总'!C27</f>
        <v>0</v>
      </c>
      <c r="D15" s="81">
        <f>'3-9存货汇总'!E27</f>
        <v>0</v>
      </c>
      <c r="E15" s="51">
        <f t="shared" si="0"/>
        <v>0</v>
      </c>
      <c r="F15" s="82" t="str">
        <f t="shared" si="1"/>
        <v/>
      </c>
    </row>
    <row r="16" customHeight="1" spans="1:6">
      <c r="A16" s="79" t="s">
        <v>833</v>
      </c>
      <c r="B16" s="447" t="s">
        <v>372</v>
      </c>
      <c r="C16" s="81">
        <f>'3-10合同资产'!I27</f>
        <v>0</v>
      </c>
      <c r="D16" s="81">
        <f>'3-10合同资产'!K27</f>
        <v>0</v>
      </c>
      <c r="E16" s="51">
        <f t="shared" si="0"/>
        <v>0</v>
      </c>
      <c r="F16" s="82" t="str">
        <f t="shared" si="1"/>
        <v/>
      </c>
    </row>
    <row r="17" customHeight="1" spans="1:6">
      <c r="A17" s="79" t="s">
        <v>834</v>
      </c>
      <c r="B17" s="447" t="s">
        <v>375</v>
      </c>
      <c r="C17" s="81">
        <f>'3-11持有待售资产'!F27</f>
        <v>0</v>
      </c>
      <c r="D17" s="81">
        <f>'3-11持有待售资产'!K27</f>
        <v>0</v>
      </c>
      <c r="E17" s="51">
        <f t="shared" si="0"/>
        <v>0</v>
      </c>
      <c r="F17" s="82" t="str">
        <f t="shared" si="1"/>
        <v/>
      </c>
    </row>
    <row r="18" customHeight="1" spans="1:6">
      <c r="A18" s="79" t="s">
        <v>835</v>
      </c>
      <c r="B18" s="155" t="s">
        <v>715</v>
      </c>
      <c r="C18" s="81">
        <f>'3-12一年到期非流动资产'!E27</f>
        <v>0</v>
      </c>
      <c r="D18" s="81">
        <f>'3-12一年到期非流动资产'!F27</f>
        <v>0</v>
      </c>
      <c r="E18" s="51">
        <f t="shared" si="0"/>
        <v>0</v>
      </c>
      <c r="F18" s="82" t="str">
        <f t="shared" si="1"/>
        <v/>
      </c>
    </row>
    <row r="19" customHeight="1" spans="1:6">
      <c r="A19" s="79" t="s">
        <v>836</v>
      </c>
      <c r="B19" s="155" t="s">
        <v>381</v>
      </c>
      <c r="C19" s="81">
        <f>'3-13其他流动资产'!F28</f>
        <v>0</v>
      </c>
      <c r="D19" s="81">
        <f>'3-13其他流动资产'!G28</f>
        <v>0</v>
      </c>
      <c r="E19" s="51">
        <f t="shared" si="0"/>
        <v>0</v>
      </c>
      <c r="F19" s="82" t="str">
        <f t="shared" si="1"/>
        <v/>
      </c>
    </row>
    <row r="20" customHeight="1" spans="1:6">
      <c r="A20" s="79"/>
      <c r="B20" s="155"/>
      <c r="C20" s="81"/>
      <c r="D20" s="51"/>
      <c r="E20" s="51"/>
      <c r="F20" s="51"/>
    </row>
    <row r="21" customHeight="1" spans="1:6">
      <c r="A21" s="79"/>
      <c r="B21" s="155"/>
      <c r="C21" s="81"/>
      <c r="D21" s="51"/>
      <c r="E21" s="51"/>
      <c r="F21" s="51"/>
    </row>
    <row r="22" customHeight="1" spans="1:6">
      <c r="A22" s="50"/>
      <c r="B22" s="445"/>
      <c r="C22" s="81"/>
      <c r="D22" s="51"/>
      <c r="E22" s="51"/>
      <c r="F22" s="51"/>
    </row>
    <row r="23" customHeight="1" spans="1:6">
      <c r="A23" s="445" t="s">
        <v>716</v>
      </c>
      <c r="B23" s="54"/>
      <c r="C23" s="81">
        <f>SUM(C7:C22)</f>
        <v>0</v>
      </c>
      <c r="D23" s="81">
        <f>SUM(D7:D22)</f>
        <v>0</v>
      </c>
      <c r="E23" s="51">
        <f>D23-C23</f>
        <v>0</v>
      </c>
      <c r="F23" s="82" t="str">
        <f>IF(C23=0,"",E23/C23*100)</f>
        <v/>
      </c>
    </row>
    <row r="24" customHeight="1" spans="5:7">
      <c r="E24" s="44" t="str">
        <f>"评估人员："&amp;基本信息输入表!$Q$12</f>
        <v>评估人员：王庆国</v>
      </c>
      <c r="G24" s="52" t="s">
        <v>837</v>
      </c>
    </row>
    <row r="25" customHeight="1" spans="7:7">
      <c r="G25" s="52"/>
    </row>
  </sheetData>
  <mergeCells count="4">
    <mergeCell ref="A2:F2"/>
    <mergeCell ref="A3:F3"/>
    <mergeCell ref="A5:C5"/>
    <mergeCell ref="A23:B23"/>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zoomScale="96" zoomScaleNormal="96" topLeftCell="A9" workbookViewId="0">
      <selection activeCell="O21" sqref="O21:P21"/>
    </sheetView>
  </sheetViews>
  <sheetFormatPr defaultColWidth="9" defaultRowHeight="12.75" outlineLevelCol="7"/>
  <cols>
    <col min="1" max="1" width="6.7" style="44" customWidth="1"/>
    <col min="2" max="2" width="30.2" style="44" customWidth="1"/>
    <col min="3" max="7" width="15.7" style="44" customWidth="1"/>
    <col min="8" max="9" width="9" style="44" customWidth="1"/>
    <col min="10" max="16384" width="9" style="44"/>
  </cols>
  <sheetData>
    <row r="1" spans="1:1">
      <c r="A1" s="45" t="s">
        <v>0</v>
      </c>
    </row>
    <row r="2" s="42" customFormat="1" ht="30" customHeight="1" spans="1:1">
      <c r="A2" s="46" t="s">
        <v>838</v>
      </c>
    </row>
    <row r="3" ht="15.75" customHeight="1" spans="1:1">
      <c r="A3" s="43" t="str">
        <f>"评估基准日："&amp;TEXT(基本信息输入表!M7,"yyyy年mm月dd日")</f>
        <v>评估基准日：2025年02月20日</v>
      </c>
    </row>
    <row r="4" ht="14.25" customHeight="1" spans="1:6">
      <c r="A4" s="43"/>
      <c r="B4" s="43"/>
      <c r="C4" s="43"/>
      <c r="D4" s="43"/>
      <c r="E4" s="43"/>
      <c r="F4" s="47" t="s">
        <v>839</v>
      </c>
    </row>
    <row r="5" ht="15.75" customHeight="1" spans="1:7">
      <c r="A5" s="44" t="str">
        <f>基本信息输入表!K6&amp;"："&amp;基本信息输入表!M6</f>
        <v>产权持有单位：中国石油天然气股份有限公司塔里木油田分公司塔西南勘探开发公司</v>
      </c>
      <c r="F5" s="441" t="s">
        <v>821</v>
      </c>
      <c r="G5" s="78"/>
    </row>
    <row r="6" s="43" customFormat="1" ht="15.75" customHeight="1" spans="1:7">
      <c r="A6" s="49" t="s">
        <v>822</v>
      </c>
      <c r="B6" s="49" t="s">
        <v>5</v>
      </c>
      <c r="C6" s="49" t="s">
        <v>6</v>
      </c>
      <c r="D6" s="49" t="s">
        <v>7</v>
      </c>
      <c r="E6" s="79" t="s">
        <v>823</v>
      </c>
      <c r="F6" s="49" t="s">
        <v>686</v>
      </c>
      <c r="G6" s="49" t="s">
        <v>176</v>
      </c>
    </row>
    <row r="7" ht="15.75" customHeight="1" spans="1:7">
      <c r="A7" s="49" t="s">
        <v>840</v>
      </c>
      <c r="B7" s="80" t="s">
        <v>332</v>
      </c>
      <c r="C7" s="81">
        <f>'3-1-1现金'!F22</f>
        <v>0</v>
      </c>
      <c r="D7" s="81">
        <f>'3-1-1现金'!G22</f>
        <v>0</v>
      </c>
      <c r="E7" s="51">
        <f>D7-C7</f>
        <v>0</v>
      </c>
      <c r="F7" s="82" t="str">
        <f>IF(C7=0,"",E7/C7*100)</f>
        <v/>
      </c>
      <c r="G7" s="50"/>
    </row>
    <row r="8" ht="15.75" customHeight="1" spans="1:7">
      <c r="A8" s="49" t="s">
        <v>841</v>
      </c>
      <c r="B8" s="98" t="s">
        <v>335</v>
      </c>
      <c r="C8" s="81">
        <f>'3-1-2银行存款'!G27</f>
        <v>0</v>
      </c>
      <c r="D8" s="81">
        <f>'3-1-2银行存款'!H27</f>
        <v>0</v>
      </c>
      <c r="E8" s="51">
        <f>D8-C8</f>
        <v>0</v>
      </c>
      <c r="F8" s="82" t="str">
        <f>IF(C8=0,"",E8/C8*100)</f>
        <v/>
      </c>
      <c r="G8" s="50"/>
    </row>
    <row r="9" ht="15.75" customHeight="1" spans="1:7">
      <c r="A9" s="49" t="s">
        <v>842</v>
      </c>
      <c r="B9" s="98" t="s">
        <v>337</v>
      </c>
      <c r="C9" s="81">
        <f>'3-1-3其他货币资金'!G27</f>
        <v>0</v>
      </c>
      <c r="D9" s="81">
        <f>'3-1-3其他货币资金'!H27</f>
        <v>0</v>
      </c>
      <c r="E9" s="51">
        <f>D9-C9</f>
        <v>0</v>
      </c>
      <c r="F9" s="82" t="str">
        <f>IF(C9=0,"",E9/C9*100)</f>
        <v/>
      </c>
      <c r="G9" s="50"/>
    </row>
    <row r="10" ht="15.75" customHeight="1" spans="1:7">
      <c r="A10" s="49"/>
      <c r="B10" s="80"/>
      <c r="C10" s="81"/>
      <c r="D10" s="51"/>
      <c r="E10" s="51"/>
      <c r="F10" s="82"/>
      <c r="G10" s="50"/>
    </row>
    <row r="11" ht="15.75" customHeight="1" spans="1:7">
      <c r="A11" s="49"/>
      <c r="B11" s="80"/>
      <c r="C11" s="81"/>
      <c r="D11" s="51"/>
      <c r="E11" s="51"/>
      <c r="F11" s="82"/>
      <c r="G11" s="50"/>
    </row>
    <row r="12" ht="15.75" customHeight="1" spans="1:7">
      <c r="A12" s="49"/>
      <c r="B12" s="80"/>
      <c r="C12" s="81"/>
      <c r="D12" s="51"/>
      <c r="E12" s="51"/>
      <c r="F12" s="82"/>
      <c r="G12" s="50"/>
    </row>
    <row r="13" ht="15.75" customHeight="1" spans="1:7">
      <c r="A13" s="49"/>
      <c r="B13" s="80"/>
      <c r="C13" s="81"/>
      <c r="D13" s="51"/>
      <c r="E13" s="51"/>
      <c r="F13" s="82"/>
      <c r="G13" s="50"/>
    </row>
    <row r="14" ht="15.75" customHeight="1" spans="1:7">
      <c r="A14" s="49"/>
      <c r="B14" s="80"/>
      <c r="C14" s="81"/>
      <c r="D14" s="51"/>
      <c r="E14" s="51"/>
      <c r="F14" s="82"/>
      <c r="G14" s="50"/>
    </row>
    <row r="15" ht="15.75" customHeight="1" spans="1:7">
      <c r="A15" s="49"/>
      <c r="B15" s="80"/>
      <c r="C15" s="81"/>
      <c r="D15" s="51"/>
      <c r="E15" s="51"/>
      <c r="F15" s="82"/>
      <c r="G15" s="50"/>
    </row>
    <row r="16" ht="15.75" customHeight="1" spans="1:7">
      <c r="A16" s="49"/>
      <c r="B16" s="80"/>
      <c r="C16" s="81"/>
      <c r="D16" s="51"/>
      <c r="E16" s="51"/>
      <c r="F16" s="82"/>
      <c r="G16" s="50"/>
    </row>
    <row r="17" ht="15.75" customHeight="1" spans="1:7">
      <c r="A17" s="49"/>
      <c r="B17" s="80"/>
      <c r="C17" s="81"/>
      <c r="D17" s="51"/>
      <c r="E17" s="51"/>
      <c r="F17" s="82"/>
      <c r="G17" s="50"/>
    </row>
    <row r="18" ht="15.75" customHeight="1" spans="1:7">
      <c r="A18" s="49"/>
      <c r="B18" s="80"/>
      <c r="C18" s="81"/>
      <c r="D18" s="51"/>
      <c r="E18" s="51"/>
      <c r="F18" s="82"/>
      <c r="G18" s="50"/>
    </row>
    <row r="19" ht="15.75" customHeight="1" spans="1:7">
      <c r="A19" s="49"/>
      <c r="B19" s="80"/>
      <c r="C19" s="81"/>
      <c r="D19" s="51"/>
      <c r="E19" s="51"/>
      <c r="F19" s="82"/>
      <c r="G19" s="50"/>
    </row>
    <row r="20" ht="15.75" customHeight="1" spans="1:7">
      <c r="A20" s="49"/>
      <c r="B20" s="80"/>
      <c r="C20" s="81"/>
      <c r="D20" s="51"/>
      <c r="E20" s="51"/>
      <c r="F20" s="82"/>
      <c r="G20" s="50"/>
    </row>
    <row r="21" ht="15.75" customHeight="1" spans="1:7">
      <c r="A21" s="49"/>
      <c r="B21" s="80"/>
      <c r="C21" s="81"/>
      <c r="D21" s="51"/>
      <c r="E21" s="51"/>
      <c r="F21" s="82"/>
      <c r="G21" s="50"/>
    </row>
    <row r="22" ht="15.75" customHeight="1" spans="1:7">
      <c r="A22" s="49"/>
      <c r="B22" s="80"/>
      <c r="C22" s="81"/>
      <c r="D22" s="51"/>
      <c r="E22" s="51"/>
      <c r="F22" s="82"/>
      <c r="G22" s="50"/>
    </row>
    <row r="23" ht="15.75" customHeight="1" spans="1:7">
      <c r="A23" s="49"/>
      <c r="B23" s="80"/>
      <c r="C23" s="81"/>
      <c r="D23" s="51"/>
      <c r="E23" s="51"/>
      <c r="F23" s="82"/>
      <c r="G23" s="50"/>
    </row>
    <row r="24" ht="15.75" customHeight="1" spans="1:7">
      <c r="A24" s="49"/>
      <c r="B24" s="80"/>
      <c r="C24" s="81"/>
      <c r="D24" s="51"/>
      <c r="E24" s="51"/>
      <c r="F24" s="82"/>
      <c r="G24" s="50"/>
    </row>
    <row r="25" ht="15.75" customHeight="1" spans="1:7">
      <c r="A25" s="49"/>
      <c r="B25" s="80"/>
      <c r="C25" s="81"/>
      <c r="D25" s="51"/>
      <c r="E25" s="51"/>
      <c r="F25" s="82"/>
      <c r="G25" s="50"/>
    </row>
    <row r="26" ht="15.75" customHeight="1" spans="1:7">
      <c r="A26" s="49"/>
      <c r="B26" s="80"/>
      <c r="C26" s="81"/>
      <c r="D26" s="51"/>
      <c r="E26" s="51"/>
      <c r="F26" s="82"/>
      <c r="G26" s="50"/>
    </row>
    <row r="27" ht="15.75" customHeight="1" spans="1:7">
      <c r="A27" s="49" t="s">
        <v>843</v>
      </c>
      <c r="B27" s="54"/>
      <c r="C27" s="81">
        <f>SUM(C7:C26)</f>
        <v>0</v>
      </c>
      <c r="D27" s="81">
        <f>SUM(D7:D26)</f>
        <v>0</v>
      </c>
      <c r="E27" s="51">
        <f>D27-C27</f>
        <v>0</v>
      </c>
      <c r="F27" s="82" t="str">
        <f>IF(C27=0,"",E27/C27*100)</f>
        <v/>
      </c>
      <c r="G27" s="50"/>
    </row>
    <row r="28" ht="15.75" customHeight="1" spans="5:8">
      <c r="E28" s="44" t="str">
        <f>"评估人员："&amp;基本信息输入表!$Q$13</f>
        <v>评估人员：王庆国</v>
      </c>
      <c r="H28" s="416" t="s">
        <v>159</v>
      </c>
    </row>
    <row r="29" ht="15.75" customHeight="1" spans="8:8">
      <c r="H29" s="52" t="s">
        <v>837</v>
      </c>
    </row>
  </sheetData>
  <mergeCells count="5">
    <mergeCell ref="A2:G2"/>
    <mergeCell ref="A3:G3"/>
    <mergeCell ref="F4:G4"/>
    <mergeCell ref="F5:G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showGridLines="0" zoomScale="96" zoomScaleNormal="96" workbookViewId="0">
      <selection activeCell="G11" sqref="G11"/>
    </sheetView>
  </sheetViews>
  <sheetFormatPr defaultColWidth="9" defaultRowHeight="15.75" customHeight="1"/>
  <cols>
    <col min="1" max="1" width="8.2" style="10" customWidth="1"/>
    <col min="2" max="2" width="13.7" style="10" customWidth="1"/>
    <col min="3" max="3" width="19.4" style="10" customWidth="1"/>
    <col min="4" max="4" width="11.2" style="10" customWidth="1"/>
    <col min="5" max="5" width="13.2" style="10" customWidth="1"/>
    <col min="6" max="6" width="21.2" style="10" customWidth="1"/>
    <col min="7" max="7" width="17.2" style="10" customWidth="1"/>
    <col min="8" max="9" width="16.2" style="10" customWidth="1"/>
    <col min="10" max="10" width="8.5" style="9" customWidth="1"/>
    <col min="11" max="12" width="9" style="10" customWidth="1"/>
    <col min="13" max="16384" width="9" style="10"/>
  </cols>
  <sheetData>
    <row r="1" customHeight="1" spans="1:1">
      <c r="A1" s="11" t="s">
        <v>0</v>
      </c>
    </row>
    <row r="2" s="8" customFormat="1" ht="30" customHeight="1" spans="1:10">
      <c r="A2" s="12" t="s">
        <v>844</v>
      </c>
      <c r="J2" s="13"/>
    </row>
    <row r="3" customHeight="1" spans="1:1">
      <c r="A3" s="9" t="str">
        <f>"评估基准日："&amp;TEXT(基本信息输入表!M7,"yyyy年mm月dd日")</f>
        <v>评估基准日：2025年02月20日</v>
      </c>
    </row>
    <row r="4" ht="14.25" customHeight="1" spans="1:9">
      <c r="A4" s="9"/>
      <c r="B4" s="9"/>
      <c r="C4" s="9"/>
      <c r="D4" s="9"/>
      <c r="E4" s="9"/>
      <c r="F4" s="9"/>
      <c r="G4" s="9"/>
      <c r="H4" s="14" t="s">
        <v>845</v>
      </c>
      <c r="I4" s="14"/>
    </row>
    <row r="5" customHeight="1" spans="1:8">
      <c r="A5" s="10" t="str">
        <f>基本信息输入表!K6&amp;"："&amp;基本信息输入表!M6</f>
        <v>产权持有单位：中国石油天然气股份有限公司塔里木油田分公司塔西南勘探开发公司</v>
      </c>
      <c r="H5" s="14" t="s">
        <v>846</v>
      </c>
    </row>
    <row r="6" s="9" customFormat="1" customHeight="1" spans="1:10">
      <c r="A6" s="18" t="s">
        <v>4</v>
      </c>
      <c r="B6" s="18" t="s">
        <v>847</v>
      </c>
      <c r="C6" s="18" t="s">
        <v>848</v>
      </c>
      <c r="D6" s="18" t="s">
        <v>849</v>
      </c>
      <c r="E6" s="18" t="s">
        <v>850</v>
      </c>
      <c r="F6" s="18" t="s">
        <v>6</v>
      </c>
      <c r="G6" s="18" t="s">
        <v>7</v>
      </c>
      <c r="H6" s="18" t="s">
        <v>686</v>
      </c>
      <c r="I6" s="18" t="s">
        <v>176</v>
      </c>
      <c r="J6" s="217" t="s">
        <v>851</v>
      </c>
    </row>
    <row r="7" ht="15.45" customHeight="1" spans="1:10">
      <c r="A7" s="20">
        <v>1</v>
      </c>
      <c r="B7" s="21"/>
      <c r="C7" s="21"/>
      <c r="D7" s="308"/>
      <c r="E7" s="94"/>
      <c r="F7" s="308"/>
      <c r="G7" s="308"/>
      <c r="H7" s="23" t="str">
        <f t="shared" ref="H7:H22" si="0">IF(F7=0,"",(G7-F7)/F7*100)</f>
        <v/>
      </c>
      <c r="I7" s="21"/>
      <c r="J7" s="9" t="s">
        <v>852</v>
      </c>
    </row>
    <row r="8" ht="15.45" customHeight="1" spans="1:10">
      <c r="A8" s="20">
        <v>2</v>
      </c>
      <c r="B8" s="21"/>
      <c r="C8" s="21"/>
      <c r="D8" s="309"/>
      <c r="E8" s="94"/>
      <c r="F8" s="309"/>
      <c r="G8" s="309"/>
      <c r="H8" s="23" t="str">
        <f t="shared" si="0"/>
        <v/>
      </c>
      <c r="I8" s="21"/>
      <c r="J8" s="9" t="s">
        <v>853</v>
      </c>
    </row>
    <row r="9" ht="15.45" customHeight="1" spans="1:10">
      <c r="A9" s="20">
        <v>3</v>
      </c>
      <c r="B9" s="21"/>
      <c r="C9" s="21"/>
      <c r="D9" s="309"/>
      <c r="E9" s="94"/>
      <c r="F9" s="309"/>
      <c r="G9" s="309"/>
      <c r="H9" s="23" t="str">
        <f t="shared" si="0"/>
        <v/>
      </c>
      <c r="I9" s="21"/>
      <c r="J9" s="9" t="s">
        <v>854</v>
      </c>
    </row>
    <row r="10" ht="15.45" customHeight="1" spans="1:10">
      <c r="A10" s="20">
        <v>4</v>
      </c>
      <c r="B10" s="21"/>
      <c r="C10" s="21"/>
      <c r="D10" s="309"/>
      <c r="E10" s="94"/>
      <c r="F10" s="309"/>
      <c r="G10" s="309"/>
      <c r="H10" s="23" t="str">
        <f t="shared" si="0"/>
        <v/>
      </c>
      <c r="I10" s="21"/>
      <c r="J10" s="9" t="s">
        <v>855</v>
      </c>
    </row>
    <row r="11" ht="15.45" customHeight="1" spans="1:10">
      <c r="A11" s="20">
        <v>5</v>
      </c>
      <c r="B11" s="21"/>
      <c r="C11" s="21"/>
      <c r="D11" s="309"/>
      <c r="E11" s="94"/>
      <c r="F11" s="309"/>
      <c r="G11" s="309"/>
      <c r="H11" s="23" t="str">
        <f t="shared" si="0"/>
        <v/>
      </c>
      <c r="I11" s="21"/>
      <c r="J11" s="9" t="s">
        <v>856</v>
      </c>
    </row>
    <row r="12" ht="15.45" customHeight="1" spans="1:10">
      <c r="A12" s="20">
        <v>6</v>
      </c>
      <c r="B12" s="21"/>
      <c r="C12" s="21"/>
      <c r="D12" s="309"/>
      <c r="E12" s="94"/>
      <c r="F12" s="309"/>
      <c r="G12" s="309"/>
      <c r="H12" s="23" t="str">
        <f t="shared" si="0"/>
        <v/>
      </c>
      <c r="I12" s="21"/>
      <c r="J12" s="9" t="s">
        <v>857</v>
      </c>
    </row>
    <row r="13" ht="15.45" customHeight="1" spans="1:10">
      <c r="A13" s="20" t="str">
        <f t="shared" ref="A13:A21" si="1">IF(D13="","",ROW()-6)</f>
        <v/>
      </c>
      <c r="B13" s="21"/>
      <c r="C13" s="21"/>
      <c r="D13" s="309"/>
      <c r="E13" s="94"/>
      <c r="F13" s="309"/>
      <c r="G13" s="309"/>
      <c r="H13" s="23" t="str">
        <f t="shared" si="0"/>
        <v/>
      </c>
      <c r="I13" s="21"/>
      <c r="J13" s="9" t="s">
        <v>858</v>
      </c>
    </row>
    <row r="14" ht="15.45" customHeight="1" spans="1:10">
      <c r="A14" s="20" t="str">
        <f t="shared" si="1"/>
        <v/>
      </c>
      <c r="B14" s="21"/>
      <c r="C14" s="21"/>
      <c r="D14" s="309"/>
      <c r="E14" s="94"/>
      <c r="F14" s="309"/>
      <c r="G14" s="309"/>
      <c r="H14" s="23" t="str">
        <f t="shared" si="0"/>
        <v/>
      </c>
      <c r="I14" s="21"/>
      <c r="J14" s="9" t="s">
        <v>859</v>
      </c>
    </row>
    <row r="15" ht="15.45" customHeight="1" spans="1:10">
      <c r="A15" s="20" t="str">
        <f t="shared" si="1"/>
        <v/>
      </c>
      <c r="B15" s="21"/>
      <c r="C15" s="21"/>
      <c r="D15" s="309"/>
      <c r="E15" s="94"/>
      <c r="F15" s="309"/>
      <c r="G15" s="309"/>
      <c r="H15" s="23" t="str">
        <f t="shared" si="0"/>
        <v/>
      </c>
      <c r="I15" s="21"/>
      <c r="J15" s="9" t="s">
        <v>860</v>
      </c>
    </row>
    <row r="16" ht="15.45" customHeight="1" spans="1:10">
      <c r="A16" s="20" t="str">
        <f t="shared" si="1"/>
        <v/>
      </c>
      <c r="B16" s="21"/>
      <c r="C16" s="21"/>
      <c r="D16" s="309"/>
      <c r="E16" s="94"/>
      <c r="F16" s="309"/>
      <c r="G16" s="309"/>
      <c r="H16" s="23" t="str">
        <f t="shared" si="0"/>
        <v/>
      </c>
      <c r="I16" s="21"/>
      <c r="J16" s="9" t="s">
        <v>861</v>
      </c>
    </row>
    <row r="17" ht="15.45" customHeight="1" spans="1:10">
      <c r="A17" s="20" t="str">
        <f t="shared" si="1"/>
        <v/>
      </c>
      <c r="B17" s="21"/>
      <c r="C17" s="21"/>
      <c r="D17" s="309"/>
      <c r="E17" s="94"/>
      <c r="F17" s="309"/>
      <c r="G17" s="309"/>
      <c r="H17" s="23" t="str">
        <f t="shared" si="0"/>
        <v/>
      </c>
      <c r="I17" s="21"/>
      <c r="J17" s="9" t="s">
        <v>862</v>
      </c>
    </row>
    <row r="18" ht="15.45" customHeight="1" spans="1:10">
      <c r="A18" s="20" t="str">
        <f t="shared" si="1"/>
        <v/>
      </c>
      <c r="B18" s="21"/>
      <c r="C18" s="21"/>
      <c r="D18" s="309"/>
      <c r="E18" s="94"/>
      <c r="F18" s="309"/>
      <c r="G18" s="309"/>
      <c r="H18" s="23" t="str">
        <f t="shared" si="0"/>
        <v/>
      </c>
      <c r="I18" s="21"/>
      <c r="J18" s="9" t="s">
        <v>863</v>
      </c>
    </row>
    <row r="19" ht="15.45" customHeight="1" spans="1:10">
      <c r="A19" s="20" t="str">
        <f t="shared" si="1"/>
        <v/>
      </c>
      <c r="B19" s="21"/>
      <c r="C19" s="21"/>
      <c r="D19" s="309"/>
      <c r="E19" s="94"/>
      <c r="F19" s="309"/>
      <c r="G19" s="309"/>
      <c r="H19" s="23" t="str">
        <f t="shared" si="0"/>
        <v/>
      </c>
      <c r="I19" s="21"/>
      <c r="J19" s="9" t="s">
        <v>864</v>
      </c>
    </row>
    <row r="20" ht="15.45" customHeight="1" spans="1:10">
      <c r="A20" s="20" t="str">
        <f t="shared" si="1"/>
        <v/>
      </c>
      <c r="B20" s="21"/>
      <c r="C20" s="21"/>
      <c r="D20" s="309"/>
      <c r="E20" s="94"/>
      <c r="F20" s="309"/>
      <c r="G20" s="309"/>
      <c r="H20" s="23" t="str">
        <f t="shared" si="0"/>
        <v/>
      </c>
      <c r="I20" s="21"/>
      <c r="J20" s="9" t="s">
        <v>865</v>
      </c>
    </row>
    <row r="21" ht="12.75" customHeight="1" spans="1:10">
      <c r="A21" s="20" t="str">
        <f t="shared" si="1"/>
        <v/>
      </c>
      <c r="B21" s="21"/>
      <c r="C21" s="21"/>
      <c r="D21" s="309"/>
      <c r="E21" s="94"/>
      <c r="F21" s="309"/>
      <c r="G21" s="309"/>
      <c r="H21" s="23" t="str">
        <f t="shared" si="0"/>
        <v/>
      </c>
      <c r="I21" s="21"/>
      <c r="J21" s="9" t="s">
        <v>866</v>
      </c>
    </row>
    <row r="22" customHeight="1" spans="1:9">
      <c r="A22" s="24" t="s">
        <v>867</v>
      </c>
      <c r="B22" s="361"/>
      <c r="C22" s="27"/>
      <c r="D22" s="31"/>
      <c r="E22" s="24"/>
      <c r="F22" s="310">
        <f>SUM(F7:F21)</f>
        <v>0</v>
      </c>
      <c r="G22" s="310">
        <f>SUM(G7:G21)</f>
        <v>0</v>
      </c>
      <c r="H22" s="23" t="str">
        <f t="shared" si="0"/>
        <v/>
      </c>
      <c r="I22" s="27"/>
    </row>
    <row r="23" customHeight="1" spans="1:10">
      <c r="A23" s="10" t="str">
        <f>基本信息输入表!$K$6&amp;"填表人："&amp;基本信息输入表!$M$14</f>
        <v>产权持有单位填表人：刘亚鑫</v>
      </c>
      <c r="G23" s="10" t="str">
        <f>"评估人员："&amp;基本信息输入表!$Q$14</f>
        <v>评估人员：王庆国</v>
      </c>
      <c r="J23" s="217" t="s">
        <v>837</v>
      </c>
    </row>
    <row r="24" customHeight="1" spans="1:1">
      <c r="A24" s="10" t="str">
        <f>"填表日期："&amp;YEAR(基本信息输入表!$O$14)&amp;"年"&amp;MONTH(基本信息输入表!$O$14)&amp;"月"&amp;DAY(基本信息输入表!$O$14)&amp;"日"</f>
        <v>填表日期：2025年2月22日</v>
      </c>
    </row>
    <row r="28" customHeight="1" spans="6:6">
      <c r="F28" s="165"/>
    </row>
  </sheetData>
  <mergeCells count="5">
    <mergeCell ref="A2:I2"/>
    <mergeCell ref="A3:I3"/>
    <mergeCell ref="H4:I4"/>
    <mergeCell ref="H5:I5"/>
    <mergeCell ref="A22:B22"/>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showGridLines="0" zoomScale="96" zoomScaleNormal="96" topLeftCell="A2" workbookViewId="0">
      <selection activeCell="I7" sqref="I7"/>
    </sheetView>
  </sheetViews>
  <sheetFormatPr defaultColWidth="9" defaultRowHeight="15.75" customHeight="1"/>
  <cols>
    <col min="1" max="1" width="7.7" style="10" customWidth="1"/>
    <col min="2" max="2" width="8" style="10" customWidth="1"/>
    <col min="3" max="3" width="12.5" style="10" customWidth="1"/>
    <col min="4" max="4" width="9.7" style="10" customWidth="1"/>
    <col min="5" max="5" width="13.7" style="10" customWidth="1"/>
    <col min="6" max="6" width="16" style="10" customWidth="1"/>
    <col min="7" max="7" width="11.2" style="10" customWidth="1"/>
    <col min="8" max="8" width="12" style="10" customWidth="1"/>
    <col min="9" max="9" width="10.7" style="10" customWidth="1"/>
    <col min="10" max="10" width="13" style="10" customWidth="1"/>
    <col min="11" max="11" width="8.7" style="9" customWidth="1"/>
    <col min="12" max="13" width="9" style="10" customWidth="1"/>
    <col min="14" max="16384" width="9" style="10"/>
  </cols>
  <sheetData>
    <row r="1" customHeight="1" spans="1:1">
      <c r="A1" s="11" t="s">
        <v>0</v>
      </c>
    </row>
    <row r="2" s="8" customFormat="1" ht="30" customHeight="1" spans="1:11">
      <c r="A2" s="12" t="s">
        <v>868</v>
      </c>
      <c r="K2" s="13"/>
    </row>
    <row r="3" customHeight="1" spans="1:1">
      <c r="A3" s="9" t="str">
        <f>"评估基准日："&amp;TEXT(基本信息输入表!M7,"yyyy年mm月dd日")</f>
        <v>评估基准日：2025年02月20日</v>
      </c>
    </row>
    <row r="4" ht="14.25" customHeight="1" spans="1:9">
      <c r="A4" s="9"/>
      <c r="B4" s="9"/>
      <c r="C4" s="9"/>
      <c r="D4" s="9"/>
      <c r="E4" s="9"/>
      <c r="F4" s="9"/>
      <c r="G4" s="9"/>
      <c r="H4" s="9"/>
      <c r="I4" s="14" t="s">
        <v>869</v>
      </c>
    </row>
    <row r="5" customHeight="1" spans="1:9">
      <c r="A5" s="10" t="str">
        <f>基本信息输入表!K6&amp;"："&amp;基本信息输入表!M6</f>
        <v>产权持有单位：中国石油天然气股份有限公司塔里木油田分公司塔西南勘探开发公司</v>
      </c>
      <c r="I5" s="14" t="s">
        <v>846</v>
      </c>
    </row>
    <row r="6" s="9" customFormat="1" customHeight="1" spans="1:11">
      <c r="A6" s="18" t="s">
        <v>4</v>
      </c>
      <c r="B6" s="18" t="s">
        <v>870</v>
      </c>
      <c r="C6" s="18" t="s">
        <v>871</v>
      </c>
      <c r="D6" s="18" t="s">
        <v>848</v>
      </c>
      <c r="E6" s="18" t="s">
        <v>849</v>
      </c>
      <c r="F6" s="18" t="s">
        <v>850</v>
      </c>
      <c r="G6" s="18" t="s">
        <v>6</v>
      </c>
      <c r="H6" s="18" t="s">
        <v>7</v>
      </c>
      <c r="I6" s="18" t="s">
        <v>686</v>
      </c>
      <c r="J6" s="18" t="s">
        <v>176</v>
      </c>
      <c r="K6" s="217" t="s">
        <v>851</v>
      </c>
    </row>
    <row r="7" ht="12.75" customHeight="1" spans="1:11">
      <c r="A7" s="293" t="str">
        <f>IF(B7="","",ROW()-6)</f>
        <v/>
      </c>
      <c r="B7" s="21"/>
      <c r="C7" s="20"/>
      <c r="D7" s="21"/>
      <c r="E7" s="23"/>
      <c r="F7" s="403"/>
      <c r="G7" s="308"/>
      <c r="H7" s="308"/>
      <c r="I7" s="23" t="str">
        <f>IF(G7=0,"",(H7-G7)/G7*100)</f>
        <v/>
      </c>
      <c r="J7" s="21"/>
      <c r="K7" s="9" t="s">
        <v>872</v>
      </c>
    </row>
    <row r="8" ht="12.75" customHeight="1" spans="1:11">
      <c r="A8" s="293" t="str">
        <f t="shared" ref="A8:A26" si="0">IF(B8="","",ROW()-6)</f>
        <v/>
      </c>
      <c r="B8" s="21"/>
      <c r="C8" s="20"/>
      <c r="D8" s="21"/>
      <c r="E8" s="23"/>
      <c r="F8" s="403"/>
      <c r="G8" s="308"/>
      <c r="H8" s="308"/>
      <c r="I8" s="23" t="str">
        <f t="shared" ref="I8:I27" si="1">IF(G8=0,"",(H8-G8)/G8*100)</f>
        <v/>
      </c>
      <c r="J8" s="21"/>
      <c r="K8" s="9" t="s">
        <v>873</v>
      </c>
    </row>
    <row r="9" ht="12.75" customHeight="1" spans="1:11">
      <c r="A9" s="293" t="str">
        <f t="shared" si="0"/>
        <v/>
      </c>
      <c r="B9" s="21"/>
      <c r="C9" s="20"/>
      <c r="D9" s="21"/>
      <c r="E9" s="23"/>
      <c r="F9" s="403"/>
      <c r="G9" s="308"/>
      <c r="H9" s="308"/>
      <c r="I9" s="23" t="str">
        <f t="shared" si="1"/>
        <v/>
      </c>
      <c r="J9" s="21"/>
      <c r="K9" s="9" t="s">
        <v>874</v>
      </c>
    </row>
    <row r="10" ht="12.75" customHeight="1" spans="1:11">
      <c r="A10" s="293" t="str">
        <f t="shared" si="0"/>
        <v/>
      </c>
      <c r="B10" s="21"/>
      <c r="C10" s="20"/>
      <c r="D10" s="21"/>
      <c r="E10" s="23"/>
      <c r="F10" s="403"/>
      <c r="G10" s="308"/>
      <c r="H10" s="308"/>
      <c r="I10" s="23" t="str">
        <f t="shared" si="1"/>
        <v/>
      </c>
      <c r="J10" s="21"/>
      <c r="K10" s="9" t="s">
        <v>875</v>
      </c>
    </row>
    <row r="11" ht="12.75" customHeight="1" spans="1:11">
      <c r="A11" s="293" t="str">
        <f t="shared" si="0"/>
        <v/>
      </c>
      <c r="B11" s="21"/>
      <c r="C11" s="20"/>
      <c r="D11" s="21"/>
      <c r="E11" s="23"/>
      <c r="F11" s="403"/>
      <c r="G11" s="308"/>
      <c r="H11" s="308"/>
      <c r="I11" s="23" t="str">
        <f t="shared" si="1"/>
        <v/>
      </c>
      <c r="J11" s="21"/>
      <c r="K11" s="9" t="s">
        <v>876</v>
      </c>
    </row>
    <row r="12" ht="12.75" customHeight="1" spans="1:11">
      <c r="A12" s="293" t="str">
        <f t="shared" si="0"/>
        <v/>
      </c>
      <c r="B12" s="21"/>
      <c r="C12" s="20"/>
      <c r="D12" s="21"/>
      <c r="E12" s="23"/>
      <c r="F12" s="403"/>
      <c r="G12" s="308"/>
      <c r="H12" s="308"/>
      <c r="I12" s="23" t="str">
        <f t="shared" si="1"/>
        <v/>
      </c>
      <c r="J12" s="21"/>
      <c r="K12" s="9" t="s">
        <v>877</v>
      </c>
    </row>
    <row r="13" ht="12.75" customHeight="1" spans="1:11">
      <c r="A13" s="293" t="str">
        <f t="shared" si="0"/>
        <v/>
      </c>
      <c r="B13" s="21"/>
      <c r="C13" s="20"/>
      <c r="D13" s="21"/>
      <c r="E13" s="23"/>
      <c r="F13" s="403"/>
      <c r="G13" s="308"/>
      <c r="H13" s="308"/>
      <c r="I13" s="23" t="str">
        <f t="shared" si="1"/>
        <v/>
      </c>
      <c r="J13" s="21"/>
      <c r="K13" s="9" t="s">
        <v>878</v>
      </c>
    </row>
    <row r="14" ht="12.75" customHeight="1" spans="1:11">
      <c r="A14" s="293" t="str">
        <f t="shared" si="0"/>
        <v/>
      </c>
      <c r="B14" s="21"/>
      <c r="C14" s="20"/>
      <c r="D14" s="21"/>
      <c r="E14" s="23"/>
      <c r="F14" s="403"/>
      <c r="G14" s="308"/>
      <c r="H14" s="308"/>
      <c r="I14" s="23" t="str">
        <f t="shared" si="1"/>
        <v/>
      </c>
      <c r="J14" s="21"/>
      <c r="K14" s="9" t="s">
        <v>879</v>
      </c>
    </row>
    <row r="15" ht="12.75" customHeight="1" spans="1:11">
      <c r="A15" s="293" t="str">
        <f t="shared" si="0"/>
        <v/>
      </c>
      <c r="B15" s="21"/>
      <c r="C15" s="20"/>
      <c r="D15" s="21"/>
      <c r="E15" s="23"/>
      <c r="F15" s="403"/>
      <c r="G15" s="308"/>
      <c r="H15" s="308"/>
      <c r="I15" s="23" t="str">
        <f t="shared" si="1"/>
        <v/>
      </c>
      <c r="J15" s="21"/>
      <c r="K15" s="9" t="s">
        <v>880</v>
      </c>
    </row>
    <row r="16" ht="12.75" customHeight="1" spans="1:11">
      <c r="A16" s="293" t="str">
        <f t="shared" si="0"/>
        <v/>
      </c>
      <c r="B16" s="21"/>
      <c r="C16" s="20"/>
      <c r="D16" s="21"/>
      <c r="E16" s="23"/>
      <c r="F16" s="403"/>
      <c r="G16" s="308"/>
      <c r="H16" s="308"/>
      <c r="I16" s="23" t="str">
        <f t="shared" si="1"/>
        <v/>
      </c>
      <c r="J16" s="21"/>
      <c r="K16" s="9" t="s">
        <v>881</v>
      </c>
    </row>
    <row r="17" ht="12.75" customHeight="1" spans="1:11">
      <c r="A17" s="293" t="str">
        <f t="shared" si="0"/>
        <v/>
      </c>
      <c r="B17" s="21"/>
      <c r="C17" s="20"/>
      <c r="D17" s="21"/>
      <c r="E17" s="23"/>
      <c r="F17" s="403"/>
      <c r="G17" s="308"/>
      <c r="H17" s="308"/>
      <c r="I17" s="23" t="str">
        <f t="shared" si="1"/>
        <v/>
      </c>
      <c r="J17" s="21"/>
      <c r="K17" s="9" t="s">
        <v>882</v>
      </c>
    </row>
    <row r="18" ht="12.75" customHeight="1" spans="1:11">
      <c r="A18" s="293" t="str">
        <f t="shared" si="0"/>
        <v/>
      </c>
      <c r="B18" s="21"/>
      <c r="C18" s="20"/>
      <c r="D18" s="21"/>
      <c r="E18" s="23"/>
      <c r="F18" s="403"/>
      <c r="G18" s="308"/>
      <c r="H18" s="308"/>
      <c r="I18" s="23" t="str">
        <f t="shared" si="1"/>
        <v/>
      </c>
      <c r="J18" s="21"/>
      <c r="K18" s="9" t="s">
        <v>883</v>
      </c>
    </row>
    <row r="19" ht="12.75" customHeight="1" spans="1:11">
      <c r="A19" s="293" t="str">
        <f t="shared" si="0"/>
        <v/>
      </c>
      <c r="B19" s="21"/>
      <c r="C19" s="20"/>
      <c r="D19" s="21"/>
      <c r="E19" s="23"/>
      <c r="F19" s="403"/>
      <c r="G19" s="308"/>
      <c r="H19" s="308"/>
      <c r="I19" s="23" t="str">
        <f t="shared" si="1"/>
        <v/>
      </c>
      <c r="J19" s="21"/>
      <c r="K19" s="9" t="s">
        <v>884</v>
      </c>
    </row>
    <row r="20" ht="12.75" customHeight="1" spans="1:11">
      <c r="A20" s="293" t="str">
        <f t="shared" si="0"/>
        <v/>
      </c>
      <c r="B20" s="21"/>
      <c r="C20" s="20"/>
      <c r="D20" s="21"/>
      <c r="E20" s="23"/>
      <c r="F20" s="403"/>
      <c r="G20" s="308"/>
      <c r="H20" s="308"/>
      <c r="I20" s="23" t="str">
        <f t="shared" si="1"/>
        <v/>
      </c>
      <c r="J20" s="21"/>
      <c r="K20" s="9" t="s">
        <v>885</v>
      </c>
    </row>
    <row r="21" ht="12.75" customHeight="1" spans="1:11">
      <c r="A21" s="293" t="str">
        <f t="shared" si="0"/>
        <v/>
      </c>
      <c r="B21" s="21"/>
      <c r="C21" s="20"/>
      <c r="D21" s="21"/>
      <c r="E21" s="23"/>
      <c r="F21" s="403"/>
      <c r="G21" s="308"/>
      <c r="H21" s="308"/>
      <c r="I21" s="23" t="str">
        <f t="shared" si="1"/>
        <v/>
      </c>
      <c r="J21" s="21"/>
      <c r="K21" s="9" t="s">
        <v>886</v>
      </c>
    </row>
    <row r="22" ht="12.75" customHeight="1" spans="1:11">
      <c r="A22" s="293" t="str">
        <f t="shared" si="0"/>
        <v/>
      </c>
      <c r="B22" s="21"/>
      <c r="C22" s="20"/>
      <c r="D22" s="21"/>
      <c r="E22" s="23"/>
      <c r="F22" s="403"/>
      <c r="G22" s="308"/>
      <c r="H22" s="308"/>
      <c r="I22" s="23" t="str">
        <f t="shared" si="1"/>
        <v/>
      </c>
      <c r="J22" s="21"/>
      <c r="K22" s="9" t="s">
        <v>887</v>
      </c>
    </row>
    <row r="23" ht="12.75" customHeight="1" spans="1:11">
      <c r="A23" s="293" t="str">
        <f t="shared" si="0"/>
        <v/>
      </c>
      <c r="B23" s="21"/>
      <c r="C23" s="20"/>
      <c r="D23" s="21"/>
      <c r="E23" s="23"/>
      <c r="F23" s="403"/>
      <c r="G23" s="308"/>
      <c r="H23" s="308"/>
      <c r="I23" s="23" t="str">
        <f t="shared" si="1"/>
        <v/>
      </c>
      <c r="J23" s="21"/>
      <c r="K23" s="9" t="s">
        <v>888</v>
      </c>
    </row>
    <row r="24" ht="12.75" customHeight="1" spans="1:11">
      <c r="A24" s="293" t="str">
        <f t="shared" si="0"/>
        <v/>
      </c>
      <c r="B24" s="21"/>
      <c r="C24" s="20"/>
      <c r="D24" s="21"/>
      <c r="E24" s="23"/>
      <c r="F24" s="403"/>
      <c r="G24" s="308"/>
      <c r="H24" s="308"/>
      <c r="I24" s="23" t="str">
        <f t="shared" si="1"/>
        <v/>
      </c>
      <c r="J24" s="21"/>
      <c r="K24" s="9" t="s">
        <v>889</v>
      </c>
    </row>
    <row r="25" ht="12.75" customHeight="1" spans="1:11">
      <c r="A25" s="293" t="str">
        <f t="shared" si="0"/>
        <v/>
      </c>
      <c r="B25" s="21"/>
      <c r="C25" s="20"/>
      <c r="D25" s="21"/>
      <c r="E25" s="23"/>
      <c r="F25" s="403"/>
      <c r="G25" s="308"/>
      <c r="H25" s="308"/>
      <c r="I25" s="23" t="str">
        <f t="shared" si="1"/>
        <v/>
      </c>
      <c r="J25" s="21"/>
      <c r="K25" s="9" t="s">
        <v>890</v>
      </c>
    </row>
    <row r="26" ht="12.75" customHeight="1" spans="1:11">
      <c r="A26" s="293" t="str">
        <f t="shared" si="0"/>
        <v/>
      </c>
      <c r="B26" s="21"/>
      <c r="C26" s="20"/>
      <c r="D26" s="21"/>
      <c r="E26" s="23"/>
      <c r="F26" s="403"/>
      <c r="G26" s="308"/>
      <c r="H26" s="308"/>
      <c r="I26" s="23" t="str">
        <f t="shared" si="1"/>
        <v/>
      </c>
      <c r="J26" s="21"/>
      <c r="K26" s="9" t="s">
        <v>891</v>
      </c>
    </row>
    <row r="27" customHeight="1" spans="1:10">
      <c r="A27" s="24" t="s">
        <v>892</v>
      </c>
      <c r="B27" s="361"/>
      <c r="C27" s="27"/>
      <c r="D27" s="27"/>
      <c r="E27" s="31"/>
      <c r="F27" s="24"/>
      <c r="G27" s="31">
        <f>SUM(G7:G26)</f>
        <v>0</v>
      </c>
      <c r="H27" s="31">
        <f>SUM(H7:H26)</f>
        <v>0</v>
      </c>
      <c r="I27" s="23" t="str">
        <f t="shared" si="1"/>
        <v/>
      </c>
      <c r="J27" s="27"/>
    </row>
    <row r="28" customHeight="1" spans="1:11">
      <c r="A28" s="10" t="str">
        <f>基本信息输入表!$K$6&amp;"填表人："&amp;基本信息输入表!$M$15</f>
        <v>产权持有单位填表人：刘亚鑫</v>
      </c>
      <c r="H28" s="10" t="str">
        <f>"评估人员："&amp;基本信息输入表!$Q$15</f>
        <v>评估人员：王庆国</v>
      </c>
      <c r="K28" s="217" t="s">
        <v>837</v>
      </c>
    </row>
    <row r="29" customHeight="1" spans="1:1">
      <c r="A29" s="10" t="str">
        <f>"填表日期："&amp;YEAR(基本信息输入表!$O$15)&amp;"年"&amp;MONTH(基本信息输入表!$O$15)&amp;"月"&amp;DAY(基本信息输入表!$O$15)&amp;"日"</f>
        <v>填表日期：2025年2月22日</v>
      </c>
    </row>
    <row r="30" customHeight="1" spans="11:11">
      <c r="K30" s="217"/>
    </row>
  </sheetData>
  <mergeCells count="5">
    <mergeCell ref="A2:J2"/>
    <mergeCell ref="A3:I3"/>
    <mergeCell ref="I4:J4"/>
    <mergeCell ref="I5:J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zoomScale="96" zoomScaleNormal="96" topLeftCell="A2" workbookViewId="0">
      <selection activeCell="O21" sqref="O21:P21"/>
    </sheetView>
  </sheetViews>
  <sheetFormatPr defaultColWidth="9" defaultRowHeight="15.75" customHeight="1"/>
  <cols>
    <col min="1" max="1" width="5.2" style="10" customWidth="1"/>
    <col min="2" max="2" width="16.5" style="10" customWidth="1"/>
    <col min="3" max="3" width="12.7" style="10" customWidth="1"/>
    <col min="4" max="4" width="6.5" style="10" customWidth="1"/>
    <col min="5" max="5" width="11.2" style="10" customWidth="1"/>
    <col min="6" max="6" width="13.2" style="10" customWidth="1"/>
    <col min="7" max="8" width="15.7" style="10" customWidth="1"/>
    <col min="9" max="9" width="14.2" style="439" customWidth="1"/>
    <col min="10" max="10" width="9" style="10" customWidth="1"/>
    <col min="11" max="11" width="9" style="9" customWidth="1"/>
    <col min="12" max="13" width="9" style="10" customWidth="1"/>
    <col min="14" max="16384" width="9" style="10"/>
  </cols>
  <sheetData>
    <row r="1" customHeight="1" spans="1:1">
      <c r="A1" s="11" t="s">
        <v>0</v>
      </c>
    </row>
    <row r="2" s="8" customFormat="1" ht="30" customHeight="1" spans="1:11">
      <c r="A2" s="12" t="s">
        <v>893</v>
      </c>
      <c r="K2" s="13"/>
    </row>
    <row r="3" customHeight="1" spans="1:1">
      <c r="A3" s="9" t="str">
        <f>"评估基准日："&amp;TEXT(基本信息输入表!M7,"yyyy年mm月dd日")</f>
        <v>评估基准日：2025年02月20日</v>
      </c>
    </row>
    <row r="4" ht="14.25" customHeight="1" spans="1:10">
      <c r="A4" s="9"/>
      <c r="B4" s="9"/>
      <c r="C4" s="9"/>
      <c r="D4" s="9"/>
      <c r="E4" s="9"/>
      <c r="F4" s="9"/>
      <c r="G4" s="9"/>
      <c r="H4" s="9"/>
      <c r="I4" s="440"/>
      <c r="J4" s="14" t="s">
        <v>894</v>
      </c>
    </row>
    <row r="5" customHeight="1" spans="1:10">
      <c r="A5" s="10" t="str">
        <f>基本信息输入表!K6&amp;"："&amp;基本信息输入表!M6</f>
        <v>产权持有单位：中国石油天然气股份有限公司塔里木油田分公司塔西南勘探开发公司</v>
      </c>
      <c r="J5" s="216" t="s">
        <v>846</v>
      </c>
    </row>
    <row r="6" s="9" customFormat="1" customHeight="1" spans="1:11">
      <c r="A6" s="18" t="s">
        <v>4</v>
      </c>
      <c r="B6" s="18" t="s">
        <v>895</v>
      </c>
      <c r="C6" s="18" t="s">
        <v>896</v>
      </c>
      <c r="D6" s="18" t="s">
        <v>848</v>
      </c>
      <c r="E6" s="18" t="s">
        <v>849</v>
      </c>
      <c r="F6" s="18" t="s">
        <v>850</v>
      </c>
      <c r="G6" s="18" t="s">
        <v>6</v>
      </c>
      <c r="H6" s="18" t="s">
        <v>7</v>
      </c>
      <c r="I6" s="297" t="s">
        <v>686</v>
      </c>
      <c r="J6" s="18" t="s">
        <v>176</v>
      </c>
      <c r="K6" s="217" t="s">
        <v>851</v>
      </c>
    </row>
    <row r="7" ht="12.75" customHeight="1" spans="1:11">
      <c r="A7" s="20" t="str">
        <f>IF(B7="","",ROW()-6)</f>
        <v/>
      </c>
      <c r="B7" s="21"/>
      <c r="C7" s="21"/>
      <c r="D7" s="21"/>
      <c r="E7" s="23"/>
      <c r="F7" s="403"/>
      <c r="G7" s="308"/>
      <c r="H7" s="23"/>
      <c r="I7" s="23" t="str">
        <f>IF(G7=0,"",(H7-G7)/G7*100)</f>
        <v/>
      </c>
      <c r="J7" s="21"/>
      <c r="K7" s="9" t="s">
        <v>897</v>
      </c>
    </row>
    <row r="8" ht="12.75" customHeight="1" spans="1:11">
      <c r="A8" s="20" t="str">
        <f t="shared" ref="A8:A26" si="0">IF(B8="","",ROW()-6)</f>
        <v/>
      </c>
      <c r="B8" s="21"/>
      <c r="C8" s="21"/>
      <c r="D8" s="21"/>
      <c r="E8" s="23"/>
      <c r="F8" s="403"/>
      <c r="G8" s="308"/>
      <c r="H8" s="23"/>
      <c r="I8" s="23" t="str">
        <f t="shared" ref="I8:I27" si="1">IF(G8=0,"",(H8-G8)/G8*100)</f>
        <v/>
      </c>
      <c r="J8" s="21"/>
      <c r="K8" s="9" t="s">
        <v>898</v>
      </c>
    </row>
    <row r="9" ht="12.75" customHeight="1" spans="1:11">
      <c r="A9" s="20" t="str">
        <f t="shared" si="0"/>
        <v/>
      </c>
      <c r="B9" s="21"/>
      <c r="C9" s="21"/>
      <c r="D9" s="21"/>
      <c r="E9" s="23"/>
      <c r="F9" s="403"/>
      <c r="G9" s="308"/>
      <c r="H9" s="23"/>
      <c r="I9" s="23" t="str">
        <f t="shared" si="1"/>
        <v/>
      </c>
      <c r="J9" s="21"/>
      <c r="K9" s="9" t="s">
        <v>899</v>
      </c>
    </row>
    <row r="10" ht="12.75" customHeight="1" spans="1:11">
      <c r="A10" s="20" t="str">
        <f t="shared" si="0"/>
        <v/>
      </c>
      <c r="B10" s="21"/>
      <c r="C10" s="21"/>
      <c r="D10" s="21"/>
      <c r="E10" s="23"/>
      <c r="F10" s="403"/>
      <c r="G10" s="308"/>
      <c r="H10" s="23"/>
      <c r="I10" s="23" t="str">
        <f t="shared" si="1"/>
        <v/>
      </c>
      <c r="J10" s="21"/>
      <c r="K10" s="9" t="s">
        <v>900</v>
      </c>
    </row>
    <row r="11" ht="12.75" customHeight="1" spans="1:11">
      <c r="A11" s="20" t="str">
        <f t="shared" si="0"/>
        <v/>
      </c>
      <c r="B11" s="21"/>
      <c r="C11" s="21"/>
      <c r="D11" s="21"/>
      <c r="E11" s="23"/>
      <c r="F11" s="403"/>
      <c r="G11" s="308"/>
      <c r="H11" s="23"/>
      <c r="I11" s="23" t="str">
        <f t="shared" si="1"/>
        <v/>
      </c>
      <c r="J11" s="21"/>
      <c r="K11" s="9" t="s">
        <v>901</v>
      </c>
    </row>
    <row r="12" ht="12.75" customHeight="1" spans="1:11">
      <c r="A12" s="20" t="str">
        <f t="shared" si="0"/>
        <v/>
      </c>
      <c r="B12" s="21"/>
      <c r="C12" s="21"/>
      <c r="D12" s="21"/>
      <c r="E12" s="23"/>
      <c r="F12" s="403"/>
      <c r="G12" s="308"/>
      <c r="H12" s="23"/>
      <c r="I12" s="23" t="str">
        <f t="shared" si="1"/>
        <v/>
      </c>
      <c r="J12" s="21"/>
      <c r="K12" s="9" t="s">
        <v>902</v>
      </c>
    </row>
    <row r="13" ht="12.75" customHeight="1" spans="1:11">
      <c r="A13" s="20" t="str">
        <f t="shared" si="0"/>
        <v/>
      </c>
      <c r="B13" s="21"/>
      <c r="C13" s="21"/>
      <c r="D13" s="21"/>
      <c r="E13" s="23"/>
      <c r="F13" s="403"/>
      <c r="G13" s="308"/>
      <c r="H13" s="23"/>
      <c r="I13" s="23" t="str">
        <f t="shared" si="1"/>
        <v/>
      </c>
      <c r="J13" s="21"/>
      <c r="K13" s="9" t="s">
        <v>903</v>
      </c>
    </row>
    <row r="14" ht="12.75" customHeight="1" spans="1:11">
      <c r="A14" s="20" t="str">
        <f t="shared" si="0"/>
        <v/>
      </c>
      <c r="B14" s="21"/>
      <c r="C14" s="21"/>
      <c r="D14" s="21"/>
      <c r="E14" s="23"/>
      <c r="F14" s="403"/>
      <c r="G14" s="308"/>
      <c r="H14" s="23"/>
      <c r="I14" s="23" t="str">
        <f t="shared" si="1"/>
        <v/>
      </c>
      <c r="J14" s="21"/>
      <c r="K14" s="9" t="s">
        <v>904</v>
      </c>
    </row>
    <row r="15" ht="12.75" customHeight="1" spans="1:11">
      <c r="A15" s="20" t="str">
        <f t="shared" si="0"/>
        <v/>
      </c>
      <c r="B15" s="21"/>
      <c r="C15" s="21"/>
      <c r="D15" s="21"/>
      <c r="E15" s="23"/>
      <c r="F15" s="403"/>
      <c r="G15" s="308"/>
      <c r="H15" s="23"/>
      <c r="I15" s="23" t="str">
        <f t="shared" si="1"/>
        <v/>
      </c>
      <c r="J15" s="21"/>
      <c r="K15" s="9" t="s">
        <v>905</v>
      </c>
    </row>
    <row r="16" ht="12.75" customHeight="1" spans="1:11">
      <c r="A16" s="20" t="str">
        <f t="shared" si="0"/>
        <v/>
      </c>
      <c r="B16" s="21"/>
      <c r="C16" s="21"/>
      <c r="D16" s="21"/>
      <c r="E16" s="23"/>
      <c r="F16" s="403"/>
      <c r="G16" s="308"/>
      <c r="H16" s="23"/>
      <c r="I16" s="23" t="str">
        <f t="shared" si="1"/>
        <v/>
      </c>
      <c r="J16" s="21"/>
      <c r="K16" s="9" t="s">
        <v>906</v>
      </c>
    </row>
    <row r="17" ht="12.75" customHeight="1" spans="1:11">
      <c r="A17" s="20" t="str">
        <f t="shared" si="0"/>
        <v/>
      </c>
      <c r="B17" s="21"/>
      <c r="C17" s="21"/>
      <c r="D17" s="21"/>
      <c r="E17" s="23"/>
      <c r="F17" s="403"/>
      <c r="G17" s="308"/>
      <c r="H17" s="23"/>
      <c r="I17" s="23" t="str">
        <f t="shared" si="1"/>
        <v/>
      </c>
      <c r="J17" s="21"/>
      <c r="K17" s="9" t="s">
        <v>907</v>
      </c>
    </row>
    <row r="18" ht="12.75" customHeight="1" spans="1:11">
      <c r="A18" s="20" t="str">
        <f t="shared" si="0"/>
        <v/>
      </c>
      <c r="B18" s="21"/>
      <c r="C18" s="21"/>
      <c r="D18" s="21"/>
      <c r="E18" s="23"/>
      <c r="F18" s="403"/>
      <c r="G18" s="308"/>
      <c r="H18" s="23"/>
      <c r="I18" s="23" t="str">
        <f t="shared" si="1"/>
        <v/>
      </c>
      <c r="J18" s="21"/>
      <c r="K18" s="9" t="s">
        <v>908</v>
      </c>
    </row>
    <row r="19" ht="12.75" customHeight="1" spans="1:11">
      <c r="A19" s="20" t="str">
        <f t="shared" si="0"/>
        <v/>
      </c>
      <c r="B19" s="21"/>
      <c r="C19" s="21"/>
      <c r="D19" s="21"/>
      <c r="E19" s="23"/>
      <c r="F19" s="403"/>
      <c r="G19" s="308"/>
      <c r="H19" s="23"/>
      <c r="I19" s="23" t="str">
        <f t="shared" si="1"/>
        <v/>
      </c>
      <c r="J19" s="21"/>
      <c r="K19" s="9" t="s">
        <v>909</v>
      </c>
    </row>
    <row r="20" ht="12.75" customHeight="1" spans="1:11">
      <c r="A20" s="20" t="str">
        <f t="shared" si="0"/>
        <v/>
      </c>
      <c r="B20" s="21"/>
      <c r="C20" s="21"/>
      <c r="D20" s="21"/>
      <c r="E20" s="23"/>
      <c r="F20" s="403"/>
      <c r="G20" s="308"/>
      <c r="H20" s="23"/>
      <c r="I20" s="23" t="str">
        <f t="shared" si="1"/>
        <v/>
      </c>
      <c r="J20" s="21"/>
      <c r="K20" s="9" t="s">
        <v>910</v>
      </c>
    </row>
    <row r="21" ht="12.75" customHeight="1" spans="1:11">
      <c r="A21" s="20" t="str">
        <f t="shared" si="0"/>
        <v/>
      </c>
      <c r="B21" s="21"/>
      <c r="C21" s="21"/>
      <c r="D21" s="21"/>
      <c r="E21" s="23"/>
      <c r="F21" s="403"/>
      <c r="G21" s="308"/>
      <c r="H21" s="23"/>
      <c r="I21" s="23" t="str">
        <f t="shared" si="1"/>
        <v/>
      </c>
      <c r="J21" s="21"/>
      <c r="K21" s="9" t="s">
        <v>911</v>
      </c>
    </row>
    <row r="22" ht="12.75" customHeight="1" spans="1:11">
      <c r="A22" s="20" t="str">
        <f t="shared" si="0"/>
        <v/>
      </c>
      <c r="B22" s="21"/>
      <c r="C22" s="21"/>
      <c r="D22" s="21"/>
      <c r="E22" s="23"/>
      <c r="F22" s="403"/>
      <c r="G22" s="308"/>
      <c r="H22" s="23"/>
      <c r="I22" s="23" t="str">
        <f t="shared" si="1"/>
        <v/>
      </c>
      <c r="J22" s="21"/>
      <c r="K22" s="9" t="s">
        <v>912</v>
      </c>
    </row>
    <row r="23" ht="12.75" customHeight="1" spans="1:11">
      <c r="A23" s="20" t="str">
        <f t="shared" si="0"/>
        <v/>
      </c>
      <c r="B23" s="21"/>
      <c r="C23" s="21"/>
      <c r="D23" s="21"/>
      <c r="E23" s="23"/>
      <c r="F23" s="403"/>
      <c r="G23" s="308"/>
      <c r="H23" s="23"/>
      <c r="I23" s="23" t="str">
        <f t="shared" si="1"/>
        <v/>
      </c>
      <c r="J23" s="21"/>
      <c r="K23" s="9" t="s">
        <v>913</v>
      </c>
    </row>
    <row r="24" ht="12.75" customHeight="1" spans="1:11">
      <c r="A24" s="20" t="str">
        <f t="shared" si="0"/>
        <v/>
      </c>
      <c r="B24" s="21"/>
      <c r="C24" s="21"/>
      <c r="D24" s="21"/>
      <c r="E24" s="23"/>
      <c r="F24" s="403"/>
      <c r="G24" s="308"/>
      <c r="H24" s="23"/>
      <c r="I24" s="23" t="str">
        <f t="shared" si="1"/>
        <v/>
      </c>
      <c r="J24" s="21"/>
      <c r="K24" s="9" t="s">
        <v>914</v>
      </c>
    </row>
    <row r="25" ht="12.75" customHeight="1" spans="1:11">
      <c r="A25" s="20" t="str">
        <f t="shared" si="0"/>
        <v/>
      </c>
      <c r="B25" s="21"/>
      <c r="C25" s="21"/>
      <c r="D25" s="21"/>
      <c r="E25" s="23"/>
      <c r="F25" s="403"/>
      <c r="G25" s="308"/>
      <c r="H25" s="23"/>
      <c r="I25" s="23" t="str">
        <f t="shared" si="1"/>
        <v/>
      </c>
      <c r="J25" s="21"/>
      <c r="K25" s="9" t="s">
        <v>915</v>
      </c>
    </row>
    <row r="26" ht="12.75" customHeight="1" spans="1:11">
      <c r="A26" s="20" t="str">
        <f t="shared" si="0"/>
        <v/>
      </c>
      <c r="B26" s="21"/>
      <c r="C26" s="21"/>
      <c r="D26" s="21"/>
      <c r="E26" s="23"/>
      <c r="F26" s="403"/>
      <c r="G26" s="308"/>
      <c r="H26" s="23"/>
      <c r="I26" s="23" t="str">
        <f t="shared" si="1"/>
        <v/>
      </c>
      <c r="J26" s="21"/>
      <c r="K26" s="9" t="s">
        <v>916</v>
      </c>
    </row>
    <row r="27" customHeight="1" spans="1:10">
      <c r="A27" s="24" t="s">
        <v>892</v>
      </c>
      <c r="B27" s="361"/>
      <c r="C27" s="27"/>
      <c r="D27" s="27"/>
      <c r="E27" s="31"/>
      <c r="F27" s="260"/>
      <c r="G27" s="31">
        <f>SUM(G7:G26)</f>
        <v>0</v>
      </c>
      <c r="H27" s="31">
        <f>SUM(H7:H26)</f>
        <v>0</v>
      </c>
      <c r="I27" s="23" t="str">
        <f t="shared" si="1"/>
        <v/>
      </c>
      <c r="J27" s="27"/>
    </row>
    <row r="28" customHeight="1" spans="1:11">
      <c r="A28" s="10" t="str">
        <f>基本信息输入表!$K$6&amp;"填表人："&amp;基本信息输入表!$M$16</f>
        <v>产权持有单位填表人：刘亚鑫</v>
      </c>
      <c r="H28" s="10" t="str">
        <f>"评估人员："&amp;基本信息输入表!$Q$16</f>
        <v>评估人员：王庆国</v>
      </c>
      <c r="K28" s="217" t="s">
        <v>837</v>
      </c>
    </row>
    <row r="29" customHeight="1" spans="1:1">
      <c r="A29" s="10" t="str">
        <f>"填表日期："&amp;YEAR(基本信息输入表!$O$16)&amp;"年"&amp;MONTH(基本信息输入表!$O$16)&amp;"月"&amp;DAY(基本信息输入表!$O$16)&amp;"日"</f>
        <v>填表日期：2025年2月22日</v>
      </c>
    </row>
  </sheetData>
  <mergeCells count="3">
    <mergeCell ref="A2:J2"/>
    <mergeCell ref="A3:J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zoomScale="96" zoomScaleNormal="96" topLeftCell="A2" workbookViewId="0">
      <selection activeCell="F6" sqref="F6"/>
    </sheetView>
  </sheetViews>
  <sheetFormatPr defaultColWidth="9" defaultRowHeight="15.75" customHeight="1" outlineLevelCol="6"/>
  <cols>
    <col min="1" max="1" width="7.5" style="44" customWidth="1"/>
    <col min="2" max="2" width="28" style="44" customWidth="1"/>
    <col min="3" max="5" width="18.7" style="44" customWidth="1"/>
    <col min="6" max="6" width="14.2" style="44" customWidth="1"/>
    <col min="7" max="8" width="9" style="44" customWidth="1"/>
    <col min="9" max="16384" width="9" style="44"/>
  </cols>
  <sheetData>
    <row r="1" customHeight="1" spans="1:1">
      <c r="A1" s="45" t="s">
        <v>0</v>
      </c>
    </row>
    <row r="2" s="42" customFormat="1" ht="30" customHeight="1" spans="1:1">
      <c r="A2" s="46" t="s">
        <v>917</v>
      </c>
    </row>
    <row r="3" customHeight="1" spans="1:1">
      <c r="A3" s="43" t="str">
        <f>"评估基准日："&amp;TEXT(基本信息输入表!M7,"yyyy年mm月dd日")</f>
        <v>评估基准日：2025年02月20日</v>
      </c>
    </row>
    <row r="4" ht="14.25" customHeight="1" spans="1:6">
      <c r="A4" s="43"/>
      <c r="B4" s="43"/>
      <c r="C4" s="43"/>
      <c r="D4" s="43"/>
      <c r="E4" s="43"/>
      <c r="F4" s="47" t="s">
        <v>918</v>
      </c>
    </row>
    <row r="5" customHeight="1" spans="1:6">
      <c r="A5" s="48" t="str">
        <f>基本信息输入表!K6&amp;"："&amp;基本信息输入表!M6</f>
        <v>产权持有单位：中国石油天然气股份有限公司塔里木油田分公司塔西南勘探开发公司</v>
      </c>
      <c r="B5" s="78"/>
      <c r="C5" s="78"/>
      <c r="F5" s="47" t="s">
        <v>821</v>
      </c>
    </row>
    <row r="6" s="43" customFormat="1" customHeight="1" spans="1:6">
      <c r="A6" s="49" t="s">
        <v>822</v>
      </c>
      <c r="B6" s="49" t="s">
        <v>5</v>
      </c>
      <c r="C6" s="49" t="s">
        <v>6</v>
      </c>
      <c r="D6" s="49" t="s">
        <v>7</v>
      </c>
      <c r="E6" s="79" t="s">
        <v>823</v>
      </c>
      <c r="F6" s="49" t="s">
        <v>686</v>
      </c>
    </row>
    <row r="7" customHeight="1" spans="1:6">
      <c r="A7" s="49" t="s">
        <v>919</v>
      </c>
      <c r="B7" s="49" t="s">
        <v>920</v>
      </c>
      <c r="C7" s="50">
        <f>'3-2-1交易性-股票'!I27</f>
        <v>0</v>
      </c>
      <c r="D7" s="50">
        <f>'3-2-1交易性-股票'!J27</f>
        <v>0</v>
      </c>
      <c r="E7" s="50">
        <f>D7-C7</f>
        <v>0</v>
      </c>
      <c r="F7" s="50" t="str">
        <f>IF(C7=0,"",E7/C7*100)</f>
        <v/>
      </c>
    </row>
    <row r="8" customHeight="1" spans="1:6">
      <c r="A8" s="49" t="s">
        <v>921</v>
      </c>
      <c r="B8" s="49" t="s">
        <v>922</v>
      </c>
      <c r="C8" s="50">
        <f>'3-2-2交易性-债券'!I27</f>
        <v>0</v>
      </c>
      <c r="D8" s="50">
        <f>'3-2-2交易性-债券'!J27</f>
        <v>0</v>
      </c>
      <c r="E8" s="50">
        <f>D8-C8</f>
        <v>0</v>
      </c>
      <c r="F8" s="50" t="str">
        <f>IF(C8=0,"",E8/C8*100)</f>
        <v/>
      </c>
    </row>
    <row r="9" customHeight="1" spans="1:6">
      <c r="A9" s="49" t="s">
        <v>923</v>
      </c>
      <c r="B9" s="49" t="s">
        <v>924</v>
      </c>
      <c r="C9" s="50">
        <f>'3-2-3交易性-基金'!I27</f>
        <v>0</v>
      </c>
      <c r="D9" s="50">
        <f>'3-2-3交易性-基金'!J27</f>
        <v>0</v>
      </c>
      <c r="E9" s="50">
        <f>D9-C9</f>
        <v>0</v>
      </c>
      <c r="F9" s="50" t="str">
        <f>IF(C9=0,"",E9/C9*100)</f>
        <v/>
      </c>
    </row>
    <row r="10" customHeight="1" spans="1:6">
      <c r="A10" s="49" t="s">
        <v>925</v>
      </c>
      <c r="B10" s="97" t="s">
        <v>926</v>
      </c>
      <c r="C10" s="50">
        <f>'3-2-4交易性-其他'!I27</f>
        <v>0</v>
      </c>
      <c r="D10" s="50">
        <f>'3-2-4交易性-其他'!J27</f>
        <v>0</v>
      </c>
      <c r="E10" s="50">
        <f>D10-C10</f>
        <v>0</v>
      </c>
      <c r="F10" s="50" t="str">
        <f>IF(C10=0,"",E10/C10*100)</f>
        <v/>
      </c>
    </row>
    <row r="11" customHeight="1" spans="1:6">
      <c r="A11" s="49"/>
      <c r="B11" s="49"/>
      <c r="C11" s="50"/>
      <c r="D11" s="50"/>
      <c r="E11" s="50"/>
      <c r="F11" s="50" t="str">
        <f>IF(C11=0,"",E11/C11*100)</f>
        <v/>
      </c>
    </row>
    <row r="12" customHeight="1" spans="1:6">
      <c r="A12" s="49"/>
      <c r="B12" s="50"/>
      <c r="C12" s="50"/>
      <c r="D12" s="50"/>
      <c r="E12" s="50"/>
      <c r="F12" s="50"/>
    </row>
    <row r="13" customHeight="1" spans="1:6">
      <c r="A13" s="49"/>
      <c r="B13" s="50"/>
      <c r="C13" s="50"/>
      <c r="D13" s="50"/>
      <c r="E13" s="50"/>
      <c r="F13" s="50"/>
    </row>
    <row r="14" customHeight="1" spans="1:6">
      <c r="A14" s="49"/>
      <c r="B14" s="50"/>
      <c r="C14" s="50"/>
      <c r="D14" s="50"/>
      <c r="E14" s="50"/>
      <c r="F14" s="50"/>
    </row>
    <row r="15" customHeight="1" spans="1:6">
      <c r="A15" s="49"/>
      <c r="B15" s="50"/>
      <c r="C15" s="50"/>
      <c r="D15" s="50"/>
      <c r="E15" s="50"/>
      <c r="F15" s="50"/>
    </row>
    <row r="16" customHeight="1" spans="1:6">
      <c r="A16" s="49"/>
      <c r="B16" s="50"/>
      <c r="C16" s="50"/>
      <c r="D16" s="50"/>
      <c r="E16" s="50"/>
      <c r="F16" s="50"/>
    </row>
    <row r="17" customHeight="1" spans="1:6">
      <c r="A17" s="49"/>
      <c r="B17" s="50"/>
      <c r="C17" s="50"/>
      <c r="D17" s="50"/>
      <c r="E17" s="50"/>
      <c r="F17" s="50"/>
    </row>
    <row r="18" customHeight="1" spans="1:6">
      <c r="A18" s="49"/>
      <c r="B18" s="50"/>
      <c r="C18" s="50"/>
      <c r="D18" s="50"/>
      <c r="E18" s="50"/>
      <c r="F18" s="50"/>
    </row>
    <row r="19" customHeight="1" spans="1:6">
      <c r="A19" s="49"/>
      <c r="B19" s="50"/>
      <c r="C19" s="50"/>
      <c r="D19" s="50"/>
      <c r="E19" s="50"/>
      <c r="F19" s="50"/>
    </row>
    <row r="20" customHeight="1" spans="1:6">
      <c r="A20" s="49"/>
      <c r="B20" s="50"/>
      <c r="C20" s="50"/>
      <c r="D20" s="50"/>
      <c r="E20" s="50"/>
      <c r="F20" s="50"/>
    </row>
    <row r="21" customHeight="1" spans="1:6">
      <c r="A21" s="49"/>
      <c r="B21" s="50"/>
      <c r="C21" s="50"/>
      <c r="D21" s="50"/>
      <c r="E21" s="50"/>
      <c r="F21" s="50"/>
    </row>
    <row r="22" customHeight="1" spans="1:6">
      <c r="A22" s="49"/>
      <c r="B22" s="50"/>
      <c r="C22" s="50"/>
      <c r="D22" s="50"/>
      <c r="E22" s="50"/>
      <c r="F22" s="50"/>
    </row>
    <row r="23" customHeight="1" spans="1:6">
      <c r="A23" s="49"/>
      <c r="B23" s="50"/>
      <c r="C23" s="50"/>
      <c r="D23" s="50"/>
      <c r="E23" s="50"/>
      <c r="F23" s="50"/>
    </row>
    <row r="24" customHeight="1" spans="1:6">
      <c r="A24" s="49"/>
      <c r="B24" s="50"/>
      <c r="C24" s="50"/>
      <c r="D24" s="50"/>
      <c r="E24" s="50"/>
      <c r="F24" s="50"/>
    </row>
    <row r="25" customHeight="1" spans="1:6">
      <c r="A25" s="49"/>
      <c r="B25" s="50"/>
      <c r="C25" s="50"/>
      <c r="D25" s="50"/>
      <c r="E25" s="50"/>
      <c r="F25" s="50"/>
    </row>
    <row r="26" customHeight="1" spans="1:6">
      <c r="A26" s="49"/>
      <c r="B26" s="50"/>
      <c r="C26" s="50"/>
      <c r="D26" s="50"/>
      <c r="E26" s="50"/>
      <c r="F26" s="50"/>
    </row>
    <row r="27" customHeight="1" spans="1:6">
      <c r="A27" s="49" t="s">
        <v>927</v>
      </c>
      <c r="B27" s="54"/>
      <c r="C27" s="50">
        <f>SUM(C7:C26)</f>
        <v>0</v>
      </c>
      <c r="D27" s="50">
        <f>SUM(D7:D26)</f>
        <v>0</v>
      </c>
      <c r="E27" s="50">
        <f>D27-C27</f>
        <v>0</v>
      </c>
      <c r="F27" s="50" t="str">
        <f>IF(C27=0,"",E27/C27*100)</f>
        <v/>
      </c>
    </row>
    <row r="28" customHeight="1" spans="4:7">
      <c r="D28" s="44" t="str">
        <f>"评估人员："&amp;基本信息输入表!$Q$17</f>
        <v>评估人员：王庆国</v>
      </c>
      <c r="G28" s="416" t="s">
        <v>159</v>
      </c>
    </row>
    <row r="29" customHeight="1" spans="7:7">
      <c r="G29" s="52" t="s">
        <v>837</v>
      </c>
    </row>
  </sheetData>
  <mergeCells count="4">
    <mergeCell ref="A2:F2"/>
    <mergeCell ref="A3:F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showGridLines="0" zoomScale="96" zoomScaleNormal="96" topLeftCell="A3" workbookViewId="0">
      <selection activeCell="E7" sqref="E7:E26"/>
    </sheetView>
  </sheetViews>
  <sheetFormatPr defaultColWidth="9" defaultRowHeight="15.75" customHeight="1"/>
  <cols>
    <col min="1" max="1" width="5.7" style="10" customWidth="1"/>
    <col min="2" max="2" width="15.2" style="10" customWidth="1"/>
    <col min="3" max="4" width="9" style="10" customWidth="1"/>
    <col min="5" max="5" width="8.7" style="242" customWidth="1"/>
    <col min="6" max="6" width="7.7" style="10" customWidth="1"/>
    <col min="7" max="7" width="8.2" style="10" customWidth="1"/>
    <col min="8" max="8" width="18.2" style="10" customWidth="1"/>
    <col min="9" max="10" width="15.7" style="10" customWidth="1"/>
    <col min="11" max="11" width="12.7" style="10" customWidth="1"/>
    <col min="12" max="12" width="9" style="10" customWidth="1"/>
    <col min="13" max="13" width="9" style="9" customWidth="1"/>
    <col min="14" max="15" width="9" style="10" customWidth="1"/>
    <col min="16" max="16384" width="9" style="10"/>
  </cols>
  <sheetData>
    <row r="1" customHeight="1" spans="1:1">
      <c r="A1" s="11" t="s">
        <v>0</v>
      </c>
    </row>
    <row r="2" s="8" customFormat="1" ht="30" customHeight="1" spans="1:13">
      <c r="A2" s="12" t="s">
        <v>928</v>
      </c>
      <c r="M2" s="13"/>
    </row>
    <row r="3" customHeight="1" spans="1:1">
      <c r="A3" s="9" t="str">
        <f>"评估基准日："&amp;TEXT(基本信息输入表!M7,"yyyy年mm月dd日")</f>
        <v>评估基准日：2025年02月20日</v>
      </c>
    </row>
    <row r="4" ht="14.25" customHeight="1" spans="1:11">
      <c r="A4" s="9"/>
      <c r="B4" s="9"/>
      <c r="C4" s="9"/>
      <c r="D4" s="9"/>
      <c r="E4" s="302"/>
      <c r="F4" s="9"/>
      <c r="G4" s="9"/>
      <c r="H4" s="9"/>
      <c r="I4" s="9"/>
      <c r="J4" s="9"/>
      <c r="K4" s="14" t="s">
        <v>929</v>
      </c>
    </row>
    <row r="5" customHeight="1" spans="1:12">
      <c r="A5" s="10" t="str">
        <f>基本信息输入表!K6&amp;"："&amp;基本信息输入表!M6</f>
        <v>产权持有单位：中国石油天然气股份有限公司塔里木油田分公司塔西南勘探开发公司</v>
      </c>
      <c r="K5" s="95" t="s">
        <v>846</v>
      </c>
      <c r="L5" s="404"/>
    </row>
    <row r="6" s="9" customFormat="1" customHeight="1" spans="1:13">
      <c r="A6" s="18" t="s">
        <v>4</v>
      </c>
      <c r="B6" s="18" t="s">
        <v>739</v>
      </c>
      <c r="C6" s="18" t="s">
        <v>930</v>
      </c>
      <c r="D6" s="18" t="s">
        <v>931</v>
      </c>
      <c r="E6" s="296" t="s">
        <v>740</v>
      </c>
      <c r="F6" s="18" t="s">
        <v>932</v>
      </c>
      <c r="G6" s="18" t="s">
        <v>933</v>
      </c>
      <c r="H6" s="18" t="s">
        <v>934</v>
      </c>
      <c r="I6" s="18" t="s">
        <v>6</v>
      </c>
      <c r="J6" s="18" t="s">
        <v>7</v>
      </c>
      <c r="K6" s="18" t="s">
        <v>686</v>
      </c>
      <c r="L6" s="18" t="s">
        <v>176</v>
      </c>
      <c r="M6" s="217" t="s">
        <v>851</v>
      </c>
    </row>
    <row r="7" ht="12.75" customHeight="1" spans="1:13">
      <c r="A7" s="20" t="str">
        <f>IF(C7="","",ROW()-6)</f>
        <v/>
      </c>
      <c r="B7" s="21"/>
      <c r="C7" s="21"/>
      <c r="D7" s="20"/>
      <c r="E7" s="22"/>
      <c r="F7" s="59"/>
      <c r="G7" s="23"/>
      <c r="H7" s="23"/>
      <c r="I7" s="308"/>
      <c r="J7" s="23"/>
      <c r="K7" s="23" t="str">
        <f>IF(I7=0,"",(J7-I7)/I7*100)</f>
        <v/>
      </c>
      <c r="L7" s="21"/>
      <c r="M7" s="9" t="s">
        <v>935</v>
      </c>
    </row>
    <row r="8" ht="12.75" customHeight="1" spans="1:13">
      <c r="A8" s="20" t="str">
        <f t="shared" ref="A8:A26" si="0">IF(C8="","",ROW()-6)</f>
        <v/>
      </c>
      <c r="B8" s="21"/>
      <c r="C8" s="21"/>
      <c r="D8" s="20"/>
      <c r="E8" s="22"/>
      <c r="F8" s="59"/>
      <c r="G8" s="23"/>
      <c r="H8" s="23"/>
      <c r="I8" s="308"/>
      <c r="J8" s="23"/>
      <c r="K8" s="23" t="str">
        <f t="shared" ref="K8:K27" si="1">IF(I8=0,"",(J8-I8)/I8*100)</f>
        <v/>
      </c>
      <c r="L8" s="21"/>
      <c r="M8" s="9" t="s">
        <v>936</v>
      </c>
    </row>
    <row r="9" ht="12.75" customHeight="1" spans="1:13">
      <c r="A9" s="20" t="str">
        <f t="shared" si="0"/>
        <v/>
      </c>
      <c r="B9" s="21"/>
      <c r="C9" s="21"/>
      <c r="D9" s="20"/>
      <c r="E9" s="22"/>
      <c r="F9" s="59"/>
      <c r="G9" s="23"/>
      <c r="H9" s="23"/>
      <c r="I9" s="308"/>
      <c r="J9" s="23"/>
      <c r="K9" s="23" t="str">
        <f t="shared" si="1"/>
        <v/>
      </c>
      <c r="L9" s="21"/>
      <c r="M9" s="9" t="s">
        <v>937</v>
      </c>
    </row>
    <row r="10" ht="12.75" customHeight="1" spans="1:13">
      <c r="A10" s="20" t="str">
        <f t="shared" si="0"/>
        <v/>
      </c>
      <c r="B10" s="21"/>
      <c r="C10" s="21"/>
      <c r="D10" s="20"/>
      <c r="E10" s="22"/>
      <c r="F10" s="59"/>
      <c r="G10" s="23"/>
      <c r="H10" s="23"/>
      <c r="I10" s="308"/>
      <c r="J10" s="23"/>
      <c r="K10" s="23" t="str">
        <f t="shared" si="1"/>
        <v/>
      </c>
      <c r="L10" s="21"/>
      <c r="M10" s="9" t="s">
        <v>938</v>
      </c>
    </row>
    <row r="11" ht="12.75" customHeight="1" spans="1:13">
      <c r="A11" s="20" t="str">
        <f t="shared" si="0"/>
        <v/>
      </c>
      <c r="B11" s="21"/>
      <c r="C11" s="21"/>
      <c r="D11" s="20"/>
      <c r="E11" s="22"/>
      <c r="F11" s="59"/>
      <c r="G11" s="23"/>
      <c r="H11" s="23"/>
      <c r="I11" s="308"/>
      <c r="J11" s="23"/>
      <c r="K11" s="23" t="str">
        <f t="shared" si="1"/>
        <v/>
      </c>
      <c r="L11" s="21"/>
      <c r="M11" s="9" t="s">
        <v>939</v>
      </c>
    </row>
    <row r="12" ht="12.75" customHeight="1" spans="1:13">
      <c r="A12" s="20" t="str">
        <f t="shared" si="0"/>
        <v/>
      </c>
      <c r="B12" s="21"/>
      <c r="C12" s="21"/>
      <c r="D12" s="20"/>
      <c r="E12" s="22"/>
      <c r="F12" s="59"/>
      <c r="G12" s="23"/>
      <c r="H12" s="23"/>
      <c r="I12" s="308"/>
      <c r="J12" s="23"/>
      <c r="K12" s="23" t="str">
        <f t="shared" si="1"/>
        <v/>
      </c>
      <c r="L12" s="21"/>
      <c r="M12" s="9" t="s">
        <v>940</v>
      </c>
    </row>
    <row r="13" ht="12.75" customHeight="1" spans="1:13">
      <c r="A13" s="20" t="str">
        <f t="shared" si="0"/>
        <v/>
      </c>
      <c r="B13" s="21"/>
      <c r="C13" s="21"/>
      <c r="D13" s="20"/>
      <c r="E13" s="22"/>
      <c r="F13" s="59"/>
      <c r="G13" s="23"/>
      <c r="H13" s="23"/>
      <c r="I13" s="308"/>
      <c r="J13" s="23"/>
      <c r="K13" s="23" t="str">
        <f t="shared" si="1"/>
        <v/>
      </c>
      <c r="L13" s="21"/>
      <c r="M13" s="9" t="s">
        <v>941</v>
      </c>
    </row>
    <row r="14" ht="12.75" customHeight="1" spans="1:13">
      <c r="A14" s="20" t="str">
        <f t="shared" si="0"/>
        <v/>
      </c>
      <c r="B14" s="21"/>
      <c r="C14" s="21"/>
      <c r="D14" s="20"/>
      <c r="E14" s="22"/>
      <c r="F14" s="59"/>
      <c r="G14" s="23"/>
      <c r="H14" s="23"/>
      <c r="I14" s="308"/>
      <c r="J14" s="23"/>
      <c r="K14" s="23" t="str">
        <f t="shared" si="1"/>
        <v/>
      </c>
      <c r="L14" s="21"/>
      <c r="M14" s="9" t="s">
        <v>942</v>
      </c>
    </row>
    <row r="15" ht="12.75" customHeight="1" spans="1:13">
      <c r="A15" s="20" t="str">
        <f t="shared" si="0"/>
        <v/>
      </c>
      <c r="B15" s="21"/>
      <c r="C15" s="21"/>
      <c r="D15" s="20"/>
      <c r="E15" s="22"/>
      <c r="F15" s="59"/>
      <c r="G15" s="23"/>
      <c r="H15" s="23"/>
      <c r="I15" s="308"/>
      <c r="J15" s="23"/>
      <c r="K15" s="23" t="str">
        <f t="shared" si="1"/>
        <v/>
      </c>
      <c r="L15" s="21"/>
      <c r="M15" s="9" t="s">
        <v>943</v>
      </c>
    </row>
    <row r="16" ht="12.75" customHeight="1" spans="1:13">
      <c r="A16" s="20" t="str">
        <f t="shared" si="0"/>
        <v/>
      </c>
      <c r="B16" s="21"/>
      <c r="C16" s="21"/>
      <c r="D16" s="20"/>
      <c r="E16" s="22"/>
      <c r="F16" s="59"/>
      <c r="G16" s="23"/>
      <c r="H16" s="23"/>
      <c r="I16" s="308"/>
      <c r="J16" s="23"/>
      <c r="K16" s="23" t="str">
        <f t="shared" si="1"/>
        <v/>
      </c>
      <c r="L16" s="21"/>
      <c r="M16" s="9" t="s">
        <v>944</v>
      </c>
    </row>
    <row r="17" ht="12.75" customHeight="1" spans="1:13">
      <c r="A17" s="20" t="str">
        <f t="shared" si="0"/>
        <v/>
      </c>
      <c r="B17" s="21"/>
      <c r="C17" s="21"/>
      <c r="D17" s="20"/>
      <c r="E17" s="22"/>
      <c r="F17" s="59"/>
      <c r="G17" s="23"/>
      <c r="H17" s="23"/>
      <c r="I17" s="308"/>
      <c r="J17" s="23"/>
      <c r="K17" s="23" t="str">
        <f t="shared" si="1"/>
        <v/>
      </c>
      <c r="L17" s="21"/>
      <c r="M17" s="9" t="s">
        <v>945</v>
      </c>
    </row>
    <row r="18" ht="12.75" customHeight="1" spans="1:13">
      <c r="A18" s="20" t="str">
        <f t="shared" si="0"/>
        <v/>
      </c>
      <c r="B18" s="21"/>
      <c r="C18" s="21"/>
      <c r="D18" s="20"/>
      <c r="E18" s="22"/>
      <c r="F18" s="59"/>
      <c r="G18" s="23"/>
      <c r="H18" s="23"/>
      <c r="I18" s="308"/>
      <c r="J18" s="23"/>
      <c r="K18" s="23" t="str">
        <f t="shared" si="1"/>
        <v/>
      </c>
      <c r="L18" s="21"/>
      <c r="M18" s="9" t="s">
        <v>946</v>
      </c>
    </row>
    <row r="19" ht="12.75" customHeight="1" spans="1:13">
      <c r="A19" s="20" t="str">
        <f t="shared" si="0"/>
        <v/>
      </c>
      <c r="B19" s="21"/>
      <c r="C19" s="21"/>
      <c r="D19" s="20"/>
      <c r="E19" s="22"/>
      <c r="F19" s="59"/>
      <c r="G19" s="23"/>
      <c r="H19" s="23"/>
      <c r="I19" s="308"/>
      <c r="J19" s="23"/>
      <c r="K19" s="23" t="str">
        <f t="shared" si="1"/>
        <v/>
      </c>
      <c r="L19" s="21"/>
      <c r="M19" s="9" t="s">
        <v>947</v>
      </c>
    </row>
    <row r="20" ht="12.75" customHeight="1" spans="1:13">
      <c r="A20" s="20" t="str">
        <f t="shared" si="0"/>
        <v/>
      </c>
      <c r="B20" s="21"/>
      <c r="C20" s="21"/>
      <c r="D20" s="20"/>
      <c r="E20" s="22"/>
      <c r="F20" s="59"/>
      <c r="G20" s="23"/>
      <c r="H20" s="23"/>
      <c r="I20" s="308"/>
      <c r="J20" s="23"/>
      <c r="K20" s="23" t="str">
        <f t="shared" si="1"/>
        <v/>
      </c>
      <c r="L20" s="21"/>
      <c r="M20" s="9" t="s">
        <v>948</v>
      </c>
    </row>
    <row r="21" ht="12.75" customHeight="1" spans="1:13">
      <c r="A21" s="20" t="str">
        <f t="shared" si="0"/>
        <v/>
      </c>
      <c r="B21" s="21"/>
      <c r="C21" s="21"/>
      <c r="D21" s="20"/>
      <c r="E21" s="22"/>
      <c r="F21" s="59"/>
      <c r="G21" s="23"/>
      <c r="H21" s="23"/>
      <c r="I21" s="308"/>
      <c r="J21" s="23"/>
      <c r="K21" s="23" t="str">
        <f t="shared" si="1"/>
        <v/>
      </c>
      <c r="L21" s="21"/>
      <c r="M21" s="9" t="s">
        <v>949</v>
      </c>
    </row>
    <row r="22" ht="12.75" customHeight="1" spans="1:13">
      <c r="A22" s="20" t="str">
        <f t="shared" si="0"/>
        <v/>
      </c>
      <c r="B22" s="21"/>
      <c r="C22" s="21"/>
      <c r="D22" s="20"/>
      <c r="E22" s="22"/>
      <c r="F22" s="59"/>
      <c r="G22" s="23"/>
      <c r="H22" s="23"/>
      <c r="I22" s="308"/>
      <c r="J22" s="23"/>
      <c r="K22" s="23" t="str">
        <f t="shared" si="1"/>
        <v/>
      </c>
      <c r="L22" s="21"/>
      <c r="M22" s="9" t="s">
        <v>950</v>
      </c>
    </row>
    <row r="23" ht="12.75" customHeight="1" spans="1:13">
      <c r="A23" s="20" t="str">
        <f t="shared" si="0"/>
        <v/>
      </c>
      <c r="B23" s="21"/>
      <c r="C23" s="21"/>
      <c r="D23" s="20"/>
      <c r="E23" s="22"/>
      <c r="F23" s="59"/>
      <c r="G23" s="23"/>
      <c r="H23" s="23"/>
      <c r="I23" s="308"/>
      <c r="J23" s="23"/>
      <c r="K23" s="23" t="str">
        <f t="shared" si="1"/>
        <v/>
      </c>
      <c r="L23" s="21"/>
      <c r="M23" s="9" t="s">
        <v>951</v>
      </c>
    </row>
    <row r="24" ht="12.75" customHeight="1" spans="1:13">
      <c r="A24" s="20" t="str">
        <f t="shared" si="0"/>
        <v/>
      </c>
      <c r="B24" s="21"/>
      <c r="C24" s="21"/>
      <c r="D24" s="20"/>
      <c r="E24" s="22"/>
      <c r="F24" s="59"/>
      <c r="G24" s="23"/>
      <c r="H24" s="23"/>
      <c r="I24" s="308"/>
      <c r="J24" s="23"/>
      <c r="K24" s="23" t="str">
        <f t="shared" si="1"/>
        <v/>
      </c>
      <c r="L24" s="21"/>
      <c r="M24" s="9" t="s">
        <v>952</v>
      </c>
    </row>
    <row r="25" ht="12.75" customHeight="1" spans="1:13">
      <c r="A25" s="20" t="str">
        <f t="shared" si="0"/>
        <v/>
      </c>
      <c r="B25" s="21"/>
      <c r="C25" s="21"/>
      <c r="D25" s="20"/>
      <c r="E25" s="22"/>
      <c r="F25" s="59"/>
      <c r="G25" s="23"/>
      <c r="H25" s="23"/>
      <c r="I25" s="308"/>
      <c r="J25" s="23"/>
      <c r="K25" s="23" t="str">
        <f t="shared" si="1"/>
        <v/>
      </c>
      <c r="L25" s="21"/>
      <c r="M25" s="9" t="s">
        <v>953</v>
      </c>
    </row>
    <row r="26" ht="12.75" customHeight="1" spans="1:13">
      <c r="A26" s="20" t="str">
        <f t="shared" si="0"/>
        <v/>
      </c>
      <c r="B26" s="21"/>
      <c r="C26" s="21"/>
      <c r="D26" s="20"/>
      <c r="E26" s="22"/>
      <c r="F26" s="59"/>
      <c r="G26" s="23"/>
      <c r="H26" s="23"/>
      <c r="I26" s="308"/>
      <c r="J26" s="23"/>
      <c r="K26" s="23" t="str">
        <f t="shared" si="1"/>
        <v/>
      </c>
      <c r="L26" s="21"/>
      <c r="M26" s="9" t="s">
        <v>954</v>
      </c>
    </row>
    <row r="27" customHeight="1" spans="1:12">
      <c r="A27" s="24" t="s">
        <v>955</v>
      </c>
      <c r="B27" s="361"/>
      <c r="C27" s="27"/>
      <c r="D27" s="27"/>
      <c r="E27" s="307"/>
      <c r="F27" s="27"/>
      <c r="G27" s="27"/>
      <c r="H27" s="31"/>
      <c r="I27" s="31">
        <f>SUM(I7:I26)</f>
        <v>0</v>
      </c>
      <c r="J27" s="31">
        <f>SUM(J7:J26)</f>
        <v>0</v>
      </c>
      <c r="K27" s="23" t="str">
        <f t="shared" si="1"/>
        <v/>
      </c>
      <c r="L27" s="27"/>
    </row>
    <row r="28" customHeight="1" spans="1:13">
      <c r="A28" s="10" t="str">
        <f>基本信息输入表!$K$6&amp;"填表人："&amp;基本信息输入表!$M$18</f>
        <v>产权持有单位填表人：刘亚鑫</v>
      </c>
      <c r="J28" s="10" t="str">
        <f>"评估人员："&amp;基本信息输入表!$Q$18</f>
        <v>评估人员：王庆国</v>
      </c>
      <c r="M28" s="217" t="s">
        <v>837</v>
      </c>
    </row>
    <row r="29" customHeight="1" spans="1:1">
      <c r="A29" s="10" t="str">
        <f>"填表日期："&amp;YEAR(基本信息输入表!$O$18)&amp;"年"&amp;MONTH(基本信息输入表!$O$18)&amp;"月"&amp;DAY(基本信息输入表!$O$18)&amp;"日"</f>
        <v>填表日期：2025年2月22日</v>
      </c>
    </row>
  </sheetData>
  <mergeCells count="5">
    <mergeCell ref="A2:L2"/>
    <mergeCell ref="A3:L3"/>
    <mergeCell ref="K4:L4"/>
    <mergeCell ref="K5:L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showGridLines="0" zoomScale="96" zoomScaleNormal="96" workbookViewId="0">
      <selection activeCell="J27" sqref="J27"/>
    </sheetView>
  </sheetViews>
  <sheetFormatPr defaultColWidth="9" defaultRowHeight="15.75" customHeight="1"/>
  <cols>
    <col min="1" max="1" width="5.5" style="10" customWidth="1"/>
    <col min="2" max="2" width="18.2" style="10" customWidth="1"/>
    <col min="3" max="4" width="9" style="10" customWidth="1"/>
    <col min="5" max="6" width="8.2" style="242" customWidth="1"/>
    <col min="7" max="7" width="9" style="10" customWidth="1"/>
    <col min="8" max="8" width="7.2" style="10" customWidth="1"/>
    <col min="9" max="10" width="15.7" style="10" customWidth="1"/>
    <col min="11" max="11" width="12.7" style="10" customWidth="1"/>
    <col min="12" max="12" width="7.7" style="10" customWidth="1"/>
    <col min="13" max="13" width="9" style="9" customWidth="1"/>
    <col min="14" max="15" width="9" style="10" customWidth="1"/>
    <col min="16" max="16384" width="9" style="10"/>
  </cols>
  <sheetData>
    <row r="1" customHeight="1" spans="1:1">
      <c r="A1" s="11" t="s">
        <v>0</v>
      </c>
    </row>
    <row r="2" s="8" customFormat="1" ht="30" customHeight="1" spans="1:13">
      <c r="A2" s="12" t="s">
        <v>956</v>
      </c>
      <c r="M2" s="13"/>
    </row>
    <row r="3" customHeight="1" spans="1:1">
      <c r="A3" s="9" t="str">
        <f>"评估基准日："&amp;TEXT(基本信息输入表!M7,"yyyy年mm月dd日")</f>
        <v>评估基准日：2025年02月20日</v>
      </c>
    </row>
    <row r="4" ht="14.25" customHeight="1" spans="1:12">
      <c r="A4" s="9"/>
      <c r="B4" s="9"/>
      <c r="C4" s="9"/>
      <c r="D4" s="9"/>
      <c r="E4" s="302"/>
      <c r="F4" s="302"/>
      <c r="G4" s="9"/>
      <c r="H4" s="9"/>
      <c r="I4" s="9"/>
      <c r="J4" s="9"/>
      <c r="K4" s="14" t="s">
        <v>957</v>
      </c>
      <c r="L4" s="14"/>
    </row>
    <row r="5" customHeight="1" spans="1:12">
      <c r="A5" s="10" t="str">
        <f>基本信息输入表!K6&amp;"："&amp;基本信息输入表!M6</f>
        <v>产权持有单位：中国石油天然气股份有限公司塔里木油田分公司塔西南勘探开发公司</v>
      </c>
      <c r="K5" s="95" t="s">
        <v>846</v>
      </c>
      <c r="L5" s="404"/>
    </row>
    <row r="6" s="9" customFormat="1" customHeight="1" spans="1:13">
      <c r="A6" s="18" t="s">
        <v>4</v>
      </c>
      <c r="B6" s="18" t="s">
        <v>739</v>
      </c>
      <c r="C6" s="18" t="s">
        <v>958</v>
      </c>
      <c r="D6" s="18" t="s">
        <v>959</v>
      </c>
      <c r="E6" s="296" t="s">
        <v>960</v>
      </c>
      <c r="F6" s="296" t="s">
        <v>740</v>
      </c>
      <c r="G6" s="18" t="s">
        <v>961</v>
      </c>
      <c r="H6" s="18" t="s">
        <v>962</v>
      </c>
      <c r="I6" s="18" t="s">
        <v>6</v>
      </c>
      <c r="J6" s="18" t="s">
        <v>7</v>
      </c>
      <c r="K6" s="18" t="s">
        <v>686</v>
      </c>
      <c r="L6" s="18" t="s">
        <v>176</v>
      </c>
      <c r="M6" s="217" t="s">
        <v>851</v>
      </c>
    </row>
    <row r="7" s="9" customFormat="1" customHeight="1" spans="1:13">
      <c r="A7" s="18" t="str">
        <f>IF(C7="","",ROW()-6)</f>
        <v/>
      </c>
      <c r="B7" s="18"/>
      <c r="C7" s="18"/>
      <c r="D7" s="18"/>
      <c r="E7" s="298"/>
      <c r="F7" s="298"/>
      <c r="G7" s="297"/>
      <c r="H7" s="18"/>
      <c r="I7" s="18"/>
      <c r="J7" s="23"/>
      <c r="K7" s="18" t="str">
        <f>IF(I7=0,"",(J7-I7)/I7*100)</f>
        <v/>
      </c>
      <c r="L7" s="18"/>
      <c r="M7" s="9" t="s">
        <v>963</v>
      </c>
    </row>
    <row r="8" s="9" customFormat="1" customHeight="1" spans="1:13">
      <c r="A8" s="18" t="str">
        <f t="shared" ref="A8:A26" si="0">IF(C8="","",ROW()-6)</f>
        <v/>
      </c>
      <c r="B8" s="18"/>
      <c r="C8" s="18"/>
      <c r="D8" s="18"/>
      <c r="E8" s="298"/>
      <c r="F8" s="298"/>
      <c r="G8" s="297"/>
      <c r="H8" s="18"/>
      <c r="I8" s="18"/>
      <c r="J8" s="23"/>
      <c r="K8" s="18" t="str">
        <f t="shared" ref="K8:K27" si="1">IF(I8=0,"",(J8-I8)/I8*100)</f>
        <v/>
      </c>
      <c r="L8" s="18"/>
      <c r="M8" s="9" t="s">
        <v>964</v>
      </c>
    </row>
    <row r="9" s="9" customFormat="1" customHeight="1" spans="1:13">
      <c r="A9" s="18" t="str">
        <f t="shared" si="0"/>
        <v/>
      </c>
      <c r="B9" s="18"/>
      <c r="C9" s="18"/>
      <c r="D9" s="18"/>
      <c r="E9" s="298"/>
      <c r="F9" s="298"/>
      <c r="G9" s="297"/>
      <c r="H9" s="18"/>
      <c r="I9" s="18"/>
      <c r="J9" s="23"/>
      <c r="K9" s="18" t="str">
        <f t="shared" si="1"/>
        <v/>
      </c>
      <c r="L9" s="18"/>
      <c r="M9" s="9" t="s">
        <v>965</v>
      </c>
    </row>
    <row r="10" s="9" customFormat="1" customHeight="1" spans="1:13">
      <c r="A10" s="18" t="str">
        <f t="shared" si="0"/>
        <v/>
      </c>
      <c r="B10" s="18"/>
      <c r="C10" s="18"/>
      <c r="D10" s="18"/>
      <c r="E10" s="298"/>
      <c r="F10" s="298"/>
      <c r="G10" s="297"/>
      <c r="H10" s="18"/>
      <c r="I10" s="18"/>
      <c r="J10" s="23"/>
      <c r="K10" s="18" t="str">
        <f t="shared" si="1"/>
        <v/>
      </c>
      <c r="L10" s="18"/>
      <c r="M10" s="9" t="s">
        <v>966</v>
      </c>
    </row>
    <row r="11" s="9" customFormat="1" customHeight="1" spans="1:13">
      <c r="A11" s="18" t="str">
        <f t="shared" si="0"/>
        <v/>
      </c>
      <c r="B11" s="18"/>
      <c r="C11" s="18"/>
      <c r="D11" s="18"/>
      <c r="E11" s="298"/>
      <c r="F11" s="298"/>
      <c r="G11" s="297"/>
      <c r="H11" s="18"/>
      <c r="I11" s="18"/>
      <c r="J11" s="23"/>
      <c r="K11" s="18" t="str">
        <f t="shared" si="1"/>
        <v/>
      </c>
      <c r="L11" s="18"/>
      <c r="M11" s="9" t="s">
        <v>967</v>
      </c>
    </row>
    <row r="12" s="9" customFormat="1" customHeight="1" spans="1:13">
      <c r="A12" s="18" t="str">
        <f t="shared" si="0"/>
        <v/>
      </c>
      <c r="B12" s="18"/>
      <c r="C12" s="18"/>
      <c r="D12" s="18"/>
      <c r="E12" s="298"/>
      <c r="F12" s="298"/>
      <c r="G12" s="297"/>
      <c r="H12" s="18"/>
      <c r="I12" s="18"/>
      <c r="J12" s="23"/>
      <c r="K12" s="18" t="str">
        <f t="shared" si="1"/>
        <v/>
      </c>
      <c r="L12" s="18"/>
      <c r="M12" s="9" t="s">
        <v>968</v>
      </c>
    </row>
    <row r="13" s="9" customFormat="1" customHeight="1" spans="1:13">
      <c r="A13" s="18" t="str">
        <f t="shared" si="0"/>
        <v/>
      </c>
      <c r="B13" s="18"/>
      <c r="C13" s="18"/>
      <c r="D13" s="18"/>
      <c r="E13" s="298"/>
      <c r="F13" s="298"/>
      <c r="G13" s="297"/>
      <c r="H13" s="18"/>
      <c r="I13" s="18"/>
      <c r="J13" s="23"/>
      <c r="K13" s="18" t="str">
        <f t="shared" si="1"/>
        <v/>
      </c>
      <c r="L13" s="18"/>
      <c r="M13" s="9" t="s">
        <v>969</v>
      </c>
    </row>
    <row r="14" s="9" customFormat="1" customHeight="1" spans="1:13">
      <c r="A14" s="18" t="str">
        <f t="shared" si="0"/>
        <v/>
      </c>
      <c r="B14" s="18"/>
      <c r="C14" s="18"/>
      <c r="D14" s="18"/>
      <c r="E14" s="298"/>
      <c r="F14" s="298"/>
      <c r="G14" s="297"/>
      <c r="H14" s="18"/>
      <c r="I14" s="18"/>
      <c r="J14" s="23"/>
      <c r="K14" s="18" t="str">
        <f t="shared" si="1"/>
        <v/>
      </c>
      <c r="L14" s="18"/>
      <c r="M14" s="9" t="s">
        <v>970</v>
      </c>
    </row>
    <row r="15" s="9" customFormat="1" customHeight="1" spans="1:13">
      <c r="A15" s="18" t="str">
        <f t="shared" si="0"/>
        <v/>
      </c>
      <c r="B15" s="18"/>
      <c r="C15" s="18"/>
      <c r="D15" s="18"/>
      <c r="E15" s="298"/>
      <c r="F15" s="298"/>
      <c r="G15" s="297"/>
      <c r="H15" s="18"/>
      <c r="I15" s="18"/>
      <c r="J15" s="23"/>
      <c r="K15" s="18" t="str">
        <f t="shared" si="1"/>
        <v/>
      </c>
      <c r="L15" s="18"/>
      <c r="M15" s="9" t="s">
        <v>971</v>
      </c>
    </row>
    <row r="16" s="9" customFormat="1" customHeight="1" spans="1:13">
      <c r="A16" s="18" t="str">
        <f t="shared" si="0"/>
        <v/>
      </c>
      <c r="B16" s="18"/>
      <c r="C16" s="18"/>
      <c r="D16" s="18"/>
      <c r="E16" s="298"/>
      <c r="F16" s="298"/>
      <c r="G16" s="297"/>
      <c r="H16" s="18"/>
      <c r="I16" s="18"/>
      <c r="J16" s="23"/>
      <c r="K16" s="18" t="str">
        <f t="shared" si="1"/>
        <v/>
      </c>
      <c r="L16" s="18"/>
      <c r="M16" s="9" t="s">
        <v>972</v>
      </c>
    </row>
    <row r="17" s="9" customFormat="1" customHeight="1" spans="1:13">
      <c r="A17" s="18" t="str">
        <f t="shared" si="0"/>
        <v/>
      </c>
      <c r="B17" s="18"/>
      <c r="C17" s="18"/>
      <c r="D17" s="18"/>
      <c r="E17" s="298"/>
      <c r="F17" s="298"/>
      <c r="G17" s="297"/>
      <c r="H17" s="18"/>
      <c r="I17" s="18"/>
      <c r="J17" s="23"/>
      <c r="K17" s="18" t="str">
        <f t="shared" si="1"/>
        <v/>
      </c>
      <c r="L17" s="18"/>
      <c r="M17" s="9" t="s">
        <v>973</v>
      </c>
    </row>
    <row r="18" s="9" customFormat="1" customHeight="1" spans="1:13">
      <c r="A18" s="18" t="str">
        <f t="shared" si="0"/>
        <v/>
      </c>
      <c r="B18" s="18"/>
      <c r="C18" s="18"/>
      <c r="D18" s="18"/>
      <c r="E18" s="298"/>
      <c r="F18" s="298"/>
      <c r="G18" s="297"/>
      <c r="H18" s="18"/>
      <c r="I18" s="18"/>
      <c r="J18" s="23"/>
      <c r="K18" s="18" t="str">
        <f t="shared" si="1"/>
        <v/>
      </c>
      <c r="L18" s="18"/>
      <c r="M18" s="9" t="s">
        <v>974</v>
      </c>
    </row>
    <row r="19" s="9" customFormat="1" customHeight="1" spans="1:13">
      <c r="A19" s="18" t="str">
        <f t="shared" si="0"/>
        <v/>
      </c>
      <c r="B19" s="18"/>
      <c r="C19" s="18"/>
      <c r="D19" s="18"/>
      <c r="E19" s="298"/>
      <c r="F19" s="298"/>
      <c r="G19" s="297"/>
      <c r="H19" s="18"/>
      <c r="I19" s="18"/>
      <c r="J19" s="23"/>
      <c r="K19" s="18" t="str">
        <f t="shared" si="1"/>
        <v/>
      </c>
      <c r="L19" s="18"/>
      <c r="M19" s="9" t="s">
        <v>975</v>
      </c>
    </row>
    <row r="20" s="9" customFormat="1" customHeight="1" spans="1:13">
      <c r="A20" s="18" t="str">
        <f t="shared" si="0"/>
        <v/>
      </c>
      <c r="B20" s="18"/>
      <c r="C20" s="18"/>
      <c r="D20" s="18"/>
      <c r="E20" s="298"/>
      <c r="F20" s="298"/>
      <c r="G20" s="297"/>
      <c r="H20" s="18"/>
      <c r="I20" s="18"/>
      <c r="J20" s="23"/>
      <c r="K20" s="18" t="str">
        <f t="shared" si="1"/>
        <v/>
      </c>
      <c r="L20" s="18"/>
      <c r="M20" s="9" t="s">
        <v>976</v>
      </c>
    </row>
    <row r="21" s="9" customFormat="1" customHeight="1" spans="1:13">
      <c r="A21" s="18" t="str">
        <f t="shared" si="0"/>
        <v/>
      </c>
      <c r="B21" s="18"/>
      <c r="C21" s="18"/>
      <c r="D21" s="18"/>
      <c r="E21" s="298"/>
      <c r="F21" s="298"/>
      <c r="G21" s="297"/>
      <c r="H21" s="18"/>
      <c r="I21" s="18"/>
      <c r="J21" s="23"/>
      <c r="K21" s="18" t="str">
        <f t="shared" si="1"/>
        <v/>
      </c>
      <c r="L21" s="18"/>
      <c r="M21" s="9" t="s">
        <v>977</v>
      </c>
    </row>
    <row r="22" s="9" customFormat="1" customHeight="1" spans="1:13">
      <c r="A22" s="18" t="str">
        <f t="shared" si="0"/>
        <v/>
      </c>
      <c r="B22" s="18"/>
      <c r="C22" s="18"/>
      <c r="D22" s="18"/>
      <c r="E22" s="298"/>
      <c r="F22" s="298"/>
      <c r="G22" s="297"/>
      <c r="H22" s="18"/>
      <c r="I22" s="18"/>
      <c r="J22" s="23"/>
      <c r="K22" s="18" t="str">
        <f t="shared" si="1"/>
        <v/>
      </c>
      <c r="L22" s="18"/>
      <c r="M22" s="9" t="s">
        <v>978</v>
      </c>
    </row>
    <row r="23" s="9" customFormat="1" customHeight="1" spans="1:13">
      <c r="A23" s="18" t="str">
        <f t="shared" si="0"/>
        <v/>
      </c>
      <c r="B23" s="18"/>
      <c r="C23" s="18"/>
      <c r="D23" s="18"/>
      <c r="E23" s="298"/>
      <c r="F23" s="298"/>
      <c r="G23" s="297"/>
      <c r="H23" s="18"/>
      <c r="I23" s="18"/>
      <c r="J23" s="23"/>
      <c r="K23" s="18" t="str">
        <f t="shared" si="1"/>
        <v/>
      </c>
      <c r="L23" s="18"/>
      <c r="M23" s="9" t="s">
        <v>979</v>
      </c>
    </row>
    <row r="24" s="9" customFormat="1" customHeight="1" spans="1:13">
      <c r="A24" s="18" t="str">
        <f t="shared" si="0"/>
        <v/>
      </c>
      <c r="B24" s="18"/>
      <c r="C24" s="18"/>
      <c r="D24" s="18"/>
      <c r="E24" s="298"/>
      <c r="F24" s="298"/>
      <c r="G24" s="297"/>
      <c r="H24" s="18"/>
      <c r="I24" s="18"/>
      <c r="J24" s="23"/>
      <c r="K24" s="18" t="str">
        <f t="shared" si="1"/>
        <v/>
      </c>
      <c r="L24" s="18"/>
      <c r="M24" s="9" t="s">
        <v>980</v>
      </c>
    </row>
    <row r="25" s="9" customFormat="1" customHeight="1" spans="1:13">
      <c r="A25" s="18" t="str">
        <f t="shared" si="0"/>
        <v/>
      </c>
      <c r="B25" s="18"/>
      <c r="C25" s="18"/>
      <c r="D25" s="18"/>
      <c r="E25" s="298"/>
      <c r="F25" s="298"/>
      <c r="G25" s="297"/>
      <c r="H25" s="18"/>
      <c r="I25" s="18"/>
      <c r="J25" s="23"/>
      <c r="K25" s="18" t="str">
        <f t="shared" si="1"/>
        <v/>
      </c>
      <c r="L25" s="18"/>
      <c r="M25" s="9" t="s">
        <v>981</v>
      </c>
    </row>
    <row r="26" s="9" customFormat="1" customHeight="1" spans="1:13">
      <c r="A26" s="18" t="str">
        <f t="shared" si="0"/>
        <v/>
      </c>
      <c r="B26" s="18"/>
      <c r="C26" s="18"/>
      <c r="D26" s="18"/>
      <c r="E26" s="298"/>
      <c r="F26" s="298"/>
      <c r="G26" s="297"/>
      <c r="H26" s="18"/>
      <c r="I26" s="18"/>
      <c r="J26" s="23"/>
      <c r="K26" s="18" t="str">
        <f t="shared" si="1"/>
        <v/>
      </c>
      <c r="L26" s="18"/>
      <c r="M26" s="9" t="s">
        <v>982</v>
      </c>
    </row>
    <row r="27" ht="12.75" customHeight="1" spans="1:12">
      <c r="A27" s="36" t="s">
        <v>955</v>
      </c>
      <c r="B27" s="358"/>
      <c r="C27" s="21"/>
      <c r="D27" s="20"/>
      <c r="E27" s="57"/>
      <c r="F27" s="57"/>
      <c r="G27" s="291"/>
      <c r="H27" s="23"/>
      <c r="I27" s="23">
        <f>SUM(I7:I26)</f>
        <v>0</v>
      </c>
      <c r="J27" s="437">
        <f>SUM(J7:J26)</f>
        <v>0</v>
      </c>
      <c r="K27" s="36" t="str">
        <f t="shared" si="1"/>
        <v/>
      </c>
      <c r="L27" s="438"/>
    </row>
    <row r="28" customHeight="1" spans="1:13">
      <c r="A28" s="10" t="str">
        <f>基本信息输入表!$K$6&amp;"填表人："&amp;基本信息输入表!$M$19</f>
        <v>产权持有单位填表人：刘亚鑫</v>
      </c>
      <c r="F28" s="10"/>
      <c r="J28" s="10" t="str">
        <f>"评估人员："&amp;基本信息输入表!$Q$19</f>
        <v>评估人员：王庆国</v>
      </c>
      <c r="M28" s="217" t="s">
        <v>837</v>
      </c>
    </row>
    <row r="29" customHeight="1" spans="1:6">
      <c r="A29" s="10" t="str">
        <f>"填表日期："&amp;YEAR(基本信息输入表!$O$19)&amp;"年"&amp;MONTH(基本信息输入表!$O$19)&amp;"月"&amp;DAY(基本信息输入表!$O$19)&amp;"日"</f>
        <v>填表日期：2025年2月22日</v>
      </c>
      <c r="F29" s="10"/>
    </row>
  </sheetData>
  <mergeCells count="5">
    <mergeCell ref="A2:K2"/>
    <mergeCell ref="A3:K3"/>
    <mergeCell ref="K4:L4"/>
    <mergeCell ref="K5:L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showGridLines="0" zoomScale="96" zoomScaleNormal="96" topLeftCell="A2" workbookViewId="0">
      <selection activeCell="F7" sqref="F7:F26"/>
    </sheetView>
  </sheetViews>
  <sheetFormatPr defaultColWidth="9" defaultRowHeight="15.75" customHeight="1"/>
  <cols>
    <col min="1" max="1" width="4.2" style="10" customWidth="1"/>
    <col min="2" max="2" width="16.7" style="10" customWidth="1"/>
    <col min="3" max="3" width="10.7" style="10" customWidth="1"/>
    <col min="4" max="5" width="7.2" style="10" customWidth="1"/>
    <col min="6" max="6" width="7.2" style="242" customWidth="1"/>
    <col min="7" max="7" width="9.2" style="10" customWidth="1"/>
    <col min="8" max="8" width="11.7" style="10" customWidth="1"/>
    <col min="9" max="10" width="14.7" style="10" customWidth="1"/>
    <col min="11" max="11" width="12.7" style="10" customWidth="1"/>
    <col min="12" max="12" width="9" style="10" customWidth="1"/>
    <col min="13" max="13" width="9" style="9" customWidth="1"/>
    <col min="14" max="15" width="9" style="10" customWidth="1"/>
    <col min="16" max="16384" width="9" style="10"/>
  </cols>
  <sheetData>
    <row r="1" customHeight="1" spans="1:1">
      <c r="A1" s="11" t="s">
        <v>0</v>
      </c>
    </row>
    <row r="2" s="8" customFormat="1" ht="30" customHeight="1" spans="1:13">
      <c r="A2" s="12" t="s">
        <v>983</v>
      </c>
      <c r="M2" s="13"/>
    </row>
    <row r="3" customHeight="1" spans="1:1">
      <c r="A3" s="9" t="str">
        <f>"评估基准日："&amp;TEXT(基本信息输入表!M7,"yyyy年mm月dd日")</f>
        <v>评估基准日：2025年02月20日</v>
      </c>
    </row>
    <row r="4" ht="14.25" customHeight="1" spans="1:11">
      <c r="A4" s="9"/>
      <c r="B4" s="9"/>
      <c r="C4" s="9"/>
      <c r="D4" s="9"/>
      <c r="E4" s="9"/>
      <c r="F4" s="302"/>
      <c r="G4" s="9"/>
      <c r="H4" s="9"/>
      <c r="I4" s="9"/>
      <c r="J4" s="9"/>
      <c r="K4" s="14" t="s">
        <v>984</v>
      </c>
    </row>
    <row r="5" customHeight="1" spans="1:12">
      <c r="A5" s="10" t="str">
        <f>基本信息输入表!K6&amp;"："&amp;基本信息输入表!M6</f>
        <v>产权持有单位：中国石油天然气股份有限公司塔里木油田分公司塔西南勘探开发公司</v>
      </c>
      <c r="K5" s="95" t="s">
        <v>846</v>
      </c>
      <c r="L5" s="404"/>
    </row>
    <row r="6" s="9" customFormat="1" customHeight="1" spans="1:13">
      <c r="A6" s="18" t="s">
        <v>4</v>
      </c>
      <c r="B6" s="18" t="s">
        <v>985</v>
      </c>
      <c r="C6" s="18" t="s">
        <v>986</v>
      </c>
      <c r="D6" s="18" t="s">
        <v>987</v>
      </c>
      <c r="E6" s="18" t="s">
        <v>988</v>
      </c>
      <c r="F6" s="296" t="s">
        <v>740</v>
      </c>
      <c r="G6" s="18" t="s">
        <v>962</v>
      </c>
      <c r="H6" s="18" t="s">
        <v>989</v>
      </c>
      <c r="I6" s="18" t="s">
        <v>6</v>
      </c>
      <c r="J6" s="18" t="s">
        <v>7</v>
      </c>
      <c r="K6" s="18" t="s">
        <v>686</v>
      </c>
      <c r="L6" s="18" t="s">
        <v>176</v>
      </c>
      <c r="M6" s="217" t="s">
        <v>851</v>
      </c>
    </row>
    <row r="7" ht="12.75" customHeight="1" spans="1:13">
      <c r="A7" s="20" t="str">
        <f>IF(C7="","",ROW()-6)</f>
        <v/>
      </c>
      <c r="B7" s="21"/>
      <c r="C7" s="21"/>
      <c r="D7" s="21"/>
      <c r="E7" s="20"/>
      <c r="F7" s="22"/>
      <c r="G7" s="23"/>
      <c r="H7" s="23"/>
      <c r="I7" s="308"/>
      <c r="J7" s="23"/>
      <c r="K7" s="23" t="str">
        <f>IF(I7=0,"",(J7-I7)/I7*100)</f>
        <v/>
      </c>
      <c r="L7" s="21"/>
      <c r="M7" s="9" t="s">
        <v>990</v>
      </c>
    </row>
    <row r="8" ht="12.75" customHeight="1" spans="1:13">
      <c r="A8" s="20" t="str">
        <f t="shared" ref="A8:A26" si="0">IF(C8="","",ROW()-6)</f>
        <v/>
      </c>
      <c r="B8" s="21"/>
      <c r="C8" s="21"/>
      <c r="D8" s="21"/>
      <c r="E8" s="20"/>
      <c r="F8" s="22"/>
      <c r="G8" s="23"/>
      <c r="H8" s="23"/>
      <c r="I8" s="308"/>
      <c r="J8" s="23"/>
      <c r="K8" s="23" t="str">
        <f t="shared" ref="K8:K27" si="1">IF(I8=0,"",(J8-I8)/I8*100)</f>
        <v/>
      </c>
      <c r="L8" s="21"/>
      <c r="M8" s="9" t="s">
        <v>991</v>
      </c>
    </row>
    <row r="9" ht="12.75" customHeight="1" spans="1:13">
      <c r="A9" s="20" t="str">
        <f t="shared" si="0"/>
        <v/>
      </c>
      <c r="B9" s="21"/>
      <c r="C9" s="21"/>
      <c r="D9" s="21"/>
      <c r="E9" s="20"/>
      <c r="F9" s="22"/>
      <c r="G9" s="23"/>
      <c r="H9" s="23"/>
      <c r="I9" s="308"/>
      <c r="J9" s="23"/>
      <c r="K9" s="23" t="str">
        <f t="shared" si="1"/>
        <v/>
      </c>
      <c r="L9" s="21"/>
      <c r="M9" s="9" t="s">
        <v>992</v>
      </c>
    </row>
    <row r="10" ht="12.75" customHeight="1" spans="1:13">
      <c r="A10" s="20" t="str">
        <f t="shared" si="0"/>
        <v/>
      </c>
      <c r="B10" s="21"/>
      <c r="C10" s="21"/>
      <c r="D10" s="21"/>
      <c r="E10" s="20"/>
      <c r="F10" s="22"/>
      <c r="G10" s="23"/>
      <c r="H10" s="23"/>
      <c r="I10" s="308"/>
      <c r="J10" s="23"/>
      <c r="K10" s="23" t="str">
        <f t="shared" si="1"/>
        <v/>
      </c>
      <c r="L10" s="21"/>
      <c r="M10" s="9" t="s">
        <v>993</v>
      </c>
    </row>
    <row r="11" ht="12.75" customHeight="1" spans="1:13">
      <c r="A11" s="20" t="str">
        <f t="shared" si="0"/>
        <v/>
      </c>
      <c r="B11" s="21"/>
      <c r="C11" s="21"/>
      <c r="D11" s="21"/>
      <c r="E11" s="20"/>
      <c r="F11" s="22"/>
      <c r="G11" s="23"/>
      <c r="H11" s="23"/>
      <c r="I11" s="308"/>
      <c r="J11" s="23"/>
      <c r="K11" s="23" t="str">
        <f t="shared" si="1"/>
        <v/>
      </c>
      <c r="L11" s="21"/>
      <c r="M11" s="9" t="s">
        <v>994</v>
      </c>
    </row>
    <row r="12" ht="12.75" customHeight="1" spans="1:13">
      <c r="A12" s="20" t="str">
        <f t="shared" si="0"/>
        <v/>
      </c>
      <c r="B12" s="21"/>
      <c r="C12" s="21"/>
      <c r="D12" s="21"/>
      <c r="E12" s="20"/>
      <c r="F12" s="22"/>
      <c r="G12" s="23"/>
      <c r="H12" s="23"/>
      <c r="I12" s="308"/>
      <c r="J12" s="23"/>
      <c r="K12" s="23" t="str">
        <f t="shared" si="1"/>
        <v/>
      </c>
      <c r="L12" s="21"/>
      <c r="M12" s="9" t="s">
        <v>995</v>
      </c>
    </row>
    <row r="13" ht="12.75" customHeight="1" spans="1:13">
      <c r="A13" s="20" t="str">
        <f t="shared" si="0"/>
        <v/>
      </c>
      <c r="B13" s="21"/>
      <c r="C13" s="21"/>
      <c r="D13" s="21"/>
      <c r="E13" s="20"/>
      <c r="F13" s="22"/>
      <c r="G13" s="23"/>
      <c r="H13" s="23"/>
      <c r="I13" s="308"/>
      <c r="J13" s="23"/>
      <c r="K13" s="23" t="str">
        <f t="shared" si="1"/>
        <v/>
      </c>
      <c r="L13" s="21"/>
      <c r="M13" s="9" t="s">
        <v>996</v>
      </c>
    </row>
    <row r="14" ht="12.75" customHeight="1" spans="1:13">
      <c r="A14" s="20" t="str">
        <f t="shared" si="0"/>
        <v/>
      </c>
      <c r="B14" s="21"/>
      <c r="C14" s="21"/>
      <c r="D14" s="21"/>
      <c r="E14" s="20"/>
      <c r="F14" s="22"/>
      <c r="G14" s="23"/>
      <c r="H14" s="23"/>
      <c r="I14" s="308"/>
      <c r="J14" s="23"/>
      <c r="K14" s="23" t="str">
        <f t="shared" si="1"/>
        <v/>
      </c>
      <c r="L14" s="21"/>
      <c r="M14" s="9" t="s">
        <v>997</v>
      </c>
    </row>
    <row r="15" ht="12.75" customHeight="1" spans="1:13">
      <c r="A15" s="20" t="str">
        <f t="shared" si="0"/>
        <v/>
      </c>
      <c r="B15" s="21"/>
      <c r="C15" s="21"/>
      <c r="D15" s="21"/>
      <c r="E15" s="20"/>
      <c r="F15" s="22"/>
      <c r="G15" s="23"/>
      <c r="H15" s="23"/>
      <c r="I15" s="308"/>
      <c r="J15" s="23"/>
      <c r="K15" s="23" t="str">
        <f t="shared" si="1"/>
        <v/>
      </c>
      <c r="L15" s="21"/>
      <c r="M15" s="9" t="s">
        <v>998</v>
      </c>
    </row>
    <row r="16" ht="12.75" customHeight="1" spans="1:13">
      <c r="A16" s="20" t="str">
        <f t="shared" si="0"/>
        <v/>
      </c>
      <c r="B16" s="21"/>
      <c r="C16" s="21"/>
      <c r="D16" s="21"/>
      <c r="E16" s="20"/>
      <c r="F16" s="22"/>
      <c r="G16" s="23"/>
      <c r="H16" s="23"/>
      <c r="I16" s="308"/>
      <c r="J16" s="23"/>
      <c r="K16" s="23" t="str">
        <f t="shared" si="1"/>
        <v/>
      </c>
      <c r="L16" s="21"/>
      <c r="M16" s="9" t="s">
        <v>999</v>
      </c>
    </row>
    <row r="17" ht="12.75" customHeight="1" spans="1:13">
      <c r="A17" s="20" t="str">
        <f t="shared" si="0"/>
        <v/>
      </c>
      <c r="B17" s="21"/>
      <c r="C17" s="21"/>
      <c r="D17" s="21"/>
      <c r="E17" s="20"/>
      <c r="F17" s="22"/>
      <c r="G17" s="23"/>
      <c r="H17" s="23"/>
      <c r="I17" s="308"/>
      <c r="J17" s="23"/>
      <c r="K17" s="23" t="str">
        <f t="shared" si="1"/>
        <v/>
      </c>
      <c r="L17" s="21"/>
      <c r="M17" s="9" t="s">
        <v>1000</v>
      </c>
    </row>
    <row r="18" ht="12.75" customHeight="1" spans="1:13">
      <c r="A18" s="20" t="str">
        <f t="shared" si="0"/>
        <v/>
      </c>
      <c r="B18" s="21"/>
      <c r="C18" s="21"/>
      <c r="D18" s="21"/>
      <c r="E18" s="20"/>
      <c r="F18" s="22"/>
      <c r="G18" s="23"/>
      <c r="H18" s="23"/>
      <c r="I18" s="308"/>
      <c r="J18" s="23"/>
      <c r="K18" s="23" t="str">
        <f t="shared" si="1"/>
        <v/>
      </c>
      <c r="L18" s="21"/>
      <c r="M18" s="9" t="s">
        <v>1001</v>
      </c>
    </row>
    <row r="19" ht="12.75" customHeight="1" spans="1:13">
      <c r="A19" s="20" t="str">
        <f t="shared" si="0"/>
        <v/>
      </c>
      <c r="B19" s="21"/>
      <c r="C19" s="21"/>
      <c r="D19" s="21"/>
      <c r="E19" s="20"/>
      <c r="F19" s="22"/>
      <c r="G19" s="23"/>
      <c r="H19" s="23"/>
      <c r="I19" s="308"/>
      <c r="J19" s="23"/>
      <c r="K19" s="23" t="str">
        <f t="shared" si="1"/>
        <v/>
      </c>
      <c r="L19" s="21"/>
      <c r="M19" s="9" t="s">
        <v>1002</v>
      </c>
    </row>
    <row r="20" ht="12.75" customHeight="1" spans="1:13">
      <c r="A20" s="20" t="str">
        <f t="shared" si="0"/>
        <v/>
      </c>
      <c r="B20" s="21"/>
      <c r="C20" s="21"/>
      <c r="D20" s="21"/>
      <c r="E20" s="20"/>
      <c r="F20" s="22"/>
      <c r="G20" s="23"/>
      <c r="H20" s="23"/>
      <c r="I20" s="308"/>
      <c r="J20" s="23"/>
      <c r="K20" s="23" t="str">
        <f t="shared" si="1"/>
        <v/>
      </c>
      <c r="L20" s="21"/>
      <c r="M20" s="9" t="s">
        <v>1003</v>
      </c>
    </row>
    <row r="21" ht="12.75" customHeight="1" spans="1:13">
      <c r="A21" s="20" t="str">
        <f t="shared" si="0"/>
        <v/>
      </c>
      <c r="B21" s="21"/>
      <c r="C21" s="21"/>
      <c r="D21" s="21"/>
      <c r="E21" s="20"/>
      <c r="F21" s="22"/>
      <c r="G21" s="23"/>
      <c r="H21" s="23"/>
      <c r="I21" s="308"/>
      <c r="J21" s="23"/>
      <c r="K21" s="23" t="str">
        <f t="shared" si="1"/>
        <v/>
      </c>
      <c r="L21" s="21"/>
      <c r="M21" s="9" t="s">
        <v>1004</v>
      </c>
    </row>
    <row r="22" ht="12.75" customHeight="1" spans="1:13">
      <c r="A22" s="20" t="str">
        <f t="shared" si="0"/>
        <v/>
      </c>
      <c r="B22" s="21"/>
      <c r="C22" s="21"/>
      <c r="D22" s="21"/>
      <c r="E22" s="20"/>
      <c r="F22" s="22"/>
      <c r="G22" s="23"/>
      <c r="H22" s="23"/>
      <c r="I22" s="308"/>
      <c r="J22" s="23"/>
      <c r="K22" s="23" t="str">
        <f t="shared" si="1"/>
        <v/>
      </c>
      <c r="L22" s="21"/>
      <c r="M22" s="9" t="s">
        <v>1005</v>
      </c>
    </row>
    <row r="23" ht="12.75" customHeight="1" spans="1:13">
      <c r="A23" s="20" t="str">
        <f t="shared" si="0"/>
        <v/>
      </c>
      <c r="B23" s="21"/>
      <c r="C23" s="21"/>
      <c r="D23" s="21"/>
      <c r="E23" s="20"/>
      <c r="F23" s="22"/>
      <c r="G23" s="23"/>
      <c r="H23" s="23"/>
      <c r="I23" s="308"/>
      <c r="J23" s="23"/>
      <c r="K23" s="23" t="str">
        <f t="shared" si="1"/>
        <v/>
      </c>
      <c r="L23" s="21"/>
      <c r="M23" s="9" t="s">
        <v>1006</v>
      </c>
    </row>
    <row r="24" ht="12.75" customHeight="1" spans="1:13">
      <c r="A24" s="20" t="str">
        <f t="shared" si="0"/>
        <v/>
      </c>
      <c r="B24" s="21"/>
      <c r="C24" s="21"/>
      <c r="D24" s="21"/>
      <c r="E24" s="20"/>
      <c r="F24" s="22"/>
      <c r="G24" s="23"/>
      <c r="H24" s="23"/>
      <c r="I24" s="308"/>
      <c r="J24" s="23"/>
      <c r="K24" s="23" t="str">
        <f t="shared" si="1"/>
        <v/>
      </c>
      <c r="L24" s="21"/>
      <c r="M24" s="9" t="s">
        <v>1007</v>
      </c>
    </row>
    <row r="25" ht="12.75" customHeight="1" spans="1:13">
      <c r="A25" s="20" t="str">
        <f t="shared" si="0"/>
        <v/>
      </c>
      <c r="B25" s="21"/>
      <c r="C25" s="21"/>
      <c r="D25" s="21"/>
      <c r="E25" s="20"/>
      <c r="F25" s="22"/>
      <c r="G25" s="23"/>
      <c r="H25" s="23"/>
      <c r="I25" s="308"/>
      <c r="J25" s="23"/>
      <c r="K25" s="23" t="str">
        <f t="shared" si="1"/>
        <v/>
      </c>
      <c r="L25" s="21"/>
      <c r="M25" s="9" t="s">
        <v>1008</v>
      </c>
    </row>
    <row r="26" ht="12.75" customHeight="1" spans="1:13">
      <c r="A26" s="20" t="str">
        <f t="shared" si="0"/>
        <v/>
      </c>
      <c r="B26" s="21"/>
      <c r="C26" s="21"/>
      <c r="D26" s="21"/>
      <c r="E26" s="20"/>
      <c r="F26" s="22"/>
      <c r="G26" s="23"/>
      <c r="H26" s="23"/>
      <c r="I26" s="308"/>
      <c r="J26" s="23"/>
      <c r="K26" s="23" t="str">
        <f t="shared" si="1"/>
        <v/>
      </c>
      <c r="L26" s="21"/>
      <c r="M26" s="9" t="s">
        <v>1009</v>
      </c>
    </row>
    <row r="27" customHeight="1" spans="1:12">
      <c r="A27" s="24" t="s">
        <v>955</v>
      </c>
      <c r="B27" s="361"/>
      <c r="C27" s="27"/>
      <c r="D27" s="24"/>
      <c r="E27" s="24"/>
      <c r="F27" s="419"/>
      <c r="G27" s="27"/>
      <c r="H27" s="31"/>
      <c r="I27" s="31">
        <f>SUM(I7:I26)</f>
        <v>0</v>
      </c>
      <c r="J27" s="31">
        <f>SUM(J7:J26)</f>
        <v>0</v>
      </c>
      <c r="K27" s="23" t="str">
        <f t="shared" si="1"/>
        <v/>
      </c>
      <c r="L27" s="27"/>
    </row>
    <row r="28" customHeight="1" spans="1:13">
      <c r="A28" s="10" t="str">
        <f>基本信息输入表!$K$6&amp;"填表人："&amp;基本信息输入表!$M$20</f>
        <v>产权持有单位填表人：刘亚鑫</v>
      </c>
      <c r="J28" s="10" t="str">
        <f>"评估人员："&amp;基本信息输入表!$Q$20</f>
        <v>评估人员：王庆国</v>
      </c>
      <c r="M28" s="217" t="s">
        <v>837</v>
      </c>
    </row>
    <row r="29" customHeight="1" spans="1:1">
      <c r="A29" s="10" t="str">
        <f>"填表日期："&amp;YEAR(基本信息输入表!$O$20)&amp;"年"&amp;MONTH(基本信息输入表!$O$20)&amp;"月"&amp;DAY(基本信息输入表!$O$20)&amp;"日"</f>
        <v>填表日期：2025年2月22日</v>
      </c>
    </row>
  </sheetData>
  <mergeCells count="5">
    <mergeCell ref="A2:L2"/>
    <mergeCell ref="A3:L3"/>
    <mergeCell ref="K4:L4"/>
    <mergeCell ref="K5:L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topLeftCell="A9" workbookViewId="0">
      <selection activeCell="F12" sqref="F12"/>
    </sheetView>
  </sheetViews>
  <sheetFormatPr defaultColWidth="9" defaultRowHeight="15.75" customHeight="1"/>
  <cols>
    <col min="1" max="1" width="4.2" style="10" customWidth="1"/>
    <col min="2" max="2" width="16.7" style="10" customWidth="1"/>
    <col min="3" max="3" width="10.7" style="10" customWidth="1"/>
    <col min="4" max="4" width="7.2" style="10" customWidth="1"/>
    <col min="5" max="6" width="7.2" style="242" customWidth="1"/>
    <col min="7" max="7" width="9.2" style="10" customWidth="1"/>
    <col min="8" max="8" width="11.7" style="10" customWidth="1"/>
    <col min="9" max="10" width="14.7" style="10" customWidth="1"/>
    <col min="11" max="11" width="8.2" style="10" customWidth="1"/>
    <col min="12" max="12" width="9" style="10"/>
    <col min="13" max="13" width="9" style="9"/>
    <col min="14" max="16384" width="9" style="10"/>
  </cols>
  <sheetData>
    <row r="1" customHeight="1" spans="1:1">
      <c r="A1" s="11" t="s">
        <v>0</v>
      </c>
    </row>
    <row r="2" s="8" customFormat="1" ht="30" customHeight="1" spans="1:13">
      <c r="A2" s="12" t="s">
        <v>1010</v>
      </c>
      <c r="M2" s="13"/>
    </row>
    <row r="3" customHeight="1" spans="1:1">
      <c r="A3" s="9" t="str">
        <f>"评估基准日："&amp;TEXT(基本信息输入表!M7,"yyyy年mm月dd日")</f>
        <v>评估基准日：2025年02月20日</v>
      </c>
    </row>
    <row r="4" ht="14.25" customHeight="1" spans="1:11">
      <c r="A4" s="9"/>
      <c r="B4" s="9"/>
      <c r="C4" s="9"/>
      <c r="D4" s="9"/>
      <c r="E4" s="302"/>
      <c r="F4" s="302"/>
      <c r="G4" s="9"/>
      <c r="H4" s="9"/>
      <c r="I4" s="9"/>
      <c r="J4" s="9"/>
      <c r="K4" s="14" t="s">
        <v>1011</v>
      </c>
    </row>
    <row r="5" customHeight="1" spans="1:12">
      <c r="A5" s="10" t="str">
        <f>基本信息输入表!K6&amp;"："&amp;基本信息输入表!M6</f>
        <v>产权持有单位：中国石油天然气股份有限公司塔里木油田分公司塔西南勘探开发公司</v>
      </c>
      <c r="K5" s="95" t="s">
        <v>846</v>
      </c>
      <c r="L5" s="404"/>
    </row>
    <row r="6" s="9" customFormat="1" customHeight="1" spans="1:13">
      <c r="A6" s="18" t="s">
        <v>4</v>
      </c>
      <c r="B6" s="299" t="s">
        <v>1012</v>
      </c>
      <c r="C6" s="299" t="s">
        <v>1013</v>
      </c>
      <c r="D6" s="299" t="s">
        <v>1014</v>
      </c>
      <c r="E6" s="296" t="s">
        <v>740</v>
      </c>
      <c r="F6" s="436" t="s">
        <v>1015</v>
      </c>
      <c r="G6" s="18" t="s">
        <v>962</v>
      </c>
      <c r="H6" s="299" t="s">
        <v>1016</v>
      </c>
      <c r="I6" s="18" t="s">
        <v>6</v>
      </c>
      <c r="J6" s="18" t="s">
        <v>7</v>
      </c>
      <c r="K6" s="18" t="s">
        <v>686</v>
      </c>
      <c r="L6" s="18" t="s">
        <v>176</v>
      </c>
      <c r="M6" s="217" t="s">
        <v>851</v>
      </c>
    </row>
    <row r="7" ht="12.75" customHeight="1" spans="1:13">
      <c r="A7" s="20" t="str">
        <f>IF(C7="","",ROW()-6)</f>
        <v/>
      </c>
      <c r="B7" s="21"/>
      <c r="C7" s="21"/>
      <c r="D7" s="21"/>
      <c r="E7" s="22"/>
      <c r="F7" s="59"/>
      <c r="G7" s="23"/>
      <c r="H7" s="23"/>
      <c r="I7" s="308"/>
      <c r="J7" s="23"/>
      <c r="K7" s="23" t="str">
        <f>IF(I7=0,"",(J7-I7)/I7*100)</f>
        <v/>
      </c>
      <c r="L7" s="21"/>
      <c r="M7" s="9" t="s">
        <v>1017</v>
      </c>
    </row>
    <row r="8" ht="12.75" customHeight="1" spans="1:13">
      <c r="A8" s="20" t="str">
        <f t="shared" ref="A8:A26" si="0">IF(C8="","",ROW()-6)</f>
        <v/>
      </c>
      <c r="B8" s="21"/>
      <c r="C8" s="21"/>
      <c r="D8" s="21"/>
      <c r="E8" s="22"/>
      <c r="F8" s="59"/>
      <c r="G8" s="23"/>
      <c r="H8" s="23"/>
      <c r="I8" s="308"/>
      <c r="J8" s="23"/>
      <c r="K8" s="23" t="str">
        <f t="shared" ref="K8:K27" si="1">IF(I8=0,"",(J8-I8)/I8*100)</f>
        <v/>
      </c>
      <c r="L8" s="21"/>
      <c r="M8" s="9" t="s">
        <v>1018</v>
      </c>
    </row>
    <row r="9" ht="12.75" customHeight="1" spans="1:13">
      <c r="A9" s="20" t="str">
        <f t="shared" si="0"/>
        <v/>
      </c>
      <c r="B9" s="21"/>
      <c r="C9" s="21"/>
      <c r="D9" s="21"/>
      <c r="E9" s="22"/>
      <c r="F9" s="59"/>
      <c r="G9" s="23"/>
      <c r="H9" s="23"/>
      <c r="I9" s="308"/>
      <c r="J9" s="23"/>
      <c r="K9" s="23" t="str">
        <f t="shared" si="1"/>
        <v/>
      </c>
      <c r="L9" s="21"/>
      <c r="M9" s="9" t="s">
        <v>1019</v>
      </c>
    </row>
    <row r="10" ht="12.75" customHeight="1" spans="1:13">
      <c r="A10" s="20" t="str">
        <f t="shared" si="0"/>
        <v/>
      </c>
      <c r="B10" s="21"/>
      <c r="C10" s="21"/>
      <c r="D10" s="21"/>
      <c r="E10" s="22"/>
      <c r="F10" s="59"/>
      <c r="G10" s="23"/>
      <c r="H10" s="23"/>
      <c r="I10" s="308"/>
      <c r="J10" s="23"/>
      <c r="K10" s="23" t="str">
        <f t="shared" si="1"/>
        <v/>
      </c>
      <c r="L10" s="21"/>
      <c r="M10" s="9" t="s">
        <v>1020</v>
      </c>
    </row>
    <row r="11" ht="12.75" customHeight="1" spans="1:13">
      <c r="A11" s="20" t="str">
        <f t="shared" si="0"/>
        <v/>
      </c>
      <c r="B11" s="21"/>
      <c r="C11" s="21"/>
      <c r="D11" s="21"/>
      <c r="E11" s="22"/>
      <c r="F11" s="59"/>
      <c r="G11" s="23"/>
      <c r="H11" s="23"/>
      <c r="I11" s="308"/>
      <c r="J11" s="23"/>
      <c r="K11" s="23" t="str">
        <f t="shared" si="1"/>
        <v/>
      </c>
      <c r="L11" s="21"/>
      <c r="M11" s="9" t="s">
        <v>1021</v>
      </c>
    </row>
    <row r="12" ht="12.75" customHeight="1" spans="1:13">
      <c r="A12" s="20" t="str">
        <f t="shared" si="0"/>
        <v/>
      </c>
      <c r="B12" s="21"/>
      <c r="C12" s="21"/>
      <c r="D12" s="21"/>
      <c r="E12" s="22"/>
      <c r="F12" s="59"/>
      <c r="G12" s="23"/>
      <c r="H12" s="23"/>
      <c r="I12" s="308"/>
      <c r="J12" s="23"/>
      <c r="K12" s="23" t="str">
        <f t="shared" si="1"/>
        <v/>
      </c>
      <c r="L12" s="21"/>
      <c r="M12" s="9" t="s">
        <v>1022</v>
      </c>
    </row>
    <row r="13" ht="12.75" customHeight="1" spans="1:13">
      <c r="A13" s="20" t="str">
        <f t="shared" si="0"/>
        <v/>
      </c>
      <c r="B13" s="21"/>
      <c r="C13" s="21"/>
      <c r="D13" s="21"/>
      <c r="E13" s="22"/>
      <c r="F13" s="59"/>
      <c r="G13" s="23"/>
      <c r="H13" s="23"/>
      <c r="I13" s="308"/>
      <c r="J13" s="23"/>
      <c r="K13" s="23" t="str">
        <f t="shared" si="1"/>
        <v/>
      </c>
      <c r="L13" s="21"/>
      <c r="M13" s="9" t="s">
        <v>1023</v>
      </c>
    </row>
    <row r="14" ht="12.75" customHeight="1" spans="1:13">
      <c r="A14" s="20" t="str">
        <f t="shared" si="0"/>
        <v/>
      </c>
      <c r="B14" s="21"/>
      <c r="C14" s="21"/>
      <c r="D14" s="21"/>
      <c r="E14" s="22"/>
      <c r="F14" s="59"/>
      <c r="G14" s="23"/>
      <c r="H14" s="23"/>
      <c r="I14" s="308"/>
      <c r="J14" s="23"/>
      <c r="K14" s="23" t="str">
        <f t="shared" si="1"/>
        <v/>
      </c>
      <c r="L14" s="21"/>
      <c r="M14" s="9" t="s">
        <v>1024</v>
      </c>
    </row>
    <row r="15" ht="12.75" customHeight="1" spans="1:13">
      <c r="A15" s="20" t="str">
        <f t="shared" si="0"/>
        <v/>
      </c>
      <c r="B15" s="21"/>
      <c r="C15" s="21"/>
      <c r="D15" s="21"/>
      <c r="E15" s="22"/>
      <c r="F15" s="59"/>
      <c r="G15" s="23"/>
      <c r="H15" s="23"/>
      <c r="I15" s="308"/>
      <c r="J15" s="23"/>
      <c r="K15" s="23" t="str">
        <f t="shared" si="1"/>
        <v/>
      </c>
      <c r="L15" s="21"/>
      <c r="M15" s="9" t="s">
        <v>1025</v>
      </c>
    </row>
    <row r="16" ht="12.75" customHeight="1" spans="1:13">
      <c r="A16" s="20" t="str">
        <f t="shared" si="0"/>
        <v/>
      </c>
      <c r="B16" s="21"/>
      <c r="C16" s="21"/>
      <c r="D16" s="21"/>
      <c r="E16" s="22"/>
      <c r="F16" s="59"/>
      <c r="G16" s="23"/>
      <c r="H16" s="23"/>
      <c r="I16" s="308"/>
      <c r="J16" s="23"/>
      <c r="K16" s="23" t="str">
        <f t="shared" si="1"/>
        <v/>
      </c>
      <c r="L16" s="21"/>
      <c r="M16" s="9" t="s">
        <v>1026</v>
      </c>
    </row>
    <row r="17" ht="12.75" customHeight="1" spans="1:13">
      <c r="A17" s="20" t="str">
        <f t="shared" si="0"/>
        <v/>
      </c>
      <c r="B17" s="21"/>
      <c r="C17" s="21"/>
      <c r="D17" s="21"/>
      <c r="E17" s="22"/>
      <c r="F17" s="59"/>
      <c r="G17" s="23"/>
      <c r="H17" s="23"/>
      <c r="I17" s="308"/>
      <c r="J17" s="23"/>
      <c r="K17" s="23" t="str">
        <f t="shared" si="1"/>
        <v/>
      </c>
      <c r="L17" s="21"/>
      <c r="M17" s="9" t="s">
        <v>1027</v>
      </c>
    </row>
    <row r="18" ht="12.75" customHeight="1" spans="1:13">
      <c r="A18" s="20" t="str">
        <f t="shared" si="0"/>
        <v/>
      </c>
      <c r="B18" s="21"/>
      <c r="C18" s="21"/>
      <c r="D18" s="21"/>
      <c r="E18" s="22"/>
      <c r="F18" s="59"/>
      <c r="G18" s="23"/>
      <c r="H18" s="23"/>
      <c r="I18" s="308"/>
      <c r="J18" s="23"/>
      <c r="K18" s="23" t="str">
        <f t="shared" si="1"/>
        <v/>
      </c>
      <c r="L18" s="21"/>
      <c r="M18" s="9" t="s">
        <v>1028</v>
      </c>
    </row>
    <row r="19" ht="12.75" customHeight="1" spans="1:13">
      <c r="A19" s="20" t="str">
        <f t="shared" si="0"/>
        <v/>
      </c>
      <c r="B19" s="21"/>
      <c r="C19" s="21"/>
      <c r="D19" s="21"/>
      <c r="E19" s="22"/>
      <c r="F19" s="59"/>
      <c r="G19" s="23"/>
      <c r="H19" s="23"/>
      <c r="I19" s="308"/>
      <c r="J19" s="23"/>
      <c r="K19" s="23" t="str">
        <f t="shared" si="1"/>
        <v/>
      </c>
      <c r="L19" s="21"/>
      <c r="M19" s="9" t="s">
        <v>1029</v>
      </c>
    </row>
    <row r="20" ht="12.75" customHeight="1" spans="1:13">
      <c r="A20" s="20" t="str">
        <f t="shared" si="0"/>
        <v/>
      </c>
      <c r="B20" s="21"/>
      <c r="C20" s="21"/>
      <c r="D20" s="21"/>
      <c r="E20" s="22"/>
      <c r="F20" s="59"/>
      <c r="G20" s="23"/>
      <c r="H20" s="23"/>
      <c r="I20" s="308"/>
      <c r="J20" s="23"/>
      <c r="K20" s="23" t="str">
        <f t="shared" si="1"/>
        <v/>
      </c>
      <c r="L20" s="21"/>
      <c r="M20" s="9" t="s">
        <v>1030</v>
      </c>
    </row>
    <row r="21" ht="12.75" customHeight="1" spans="1:13">
      <c r="A21" s="20" t="str">
        <f t="shared" si="0"/>
        <v/>
      </c>
      <c r="B21" s="21"/>
      <c r="C21" s="21"/>
      <c r="D21" s="21"/>
      <c r="E21" s="22"/>
      <c r="F21" s="59"/>
      <c r="G21" s="23"/>
      <c r="H21" s="23"/>
      <c r="I21" s="308"/>
      <c r="J21" s="23"/>
      <c r="K21" s="23" t="str">
        <f t="shared" si="1"/>
        <v/>
      </c>
      <c r="L21" s="21"/>
      <c r="M21" s="9" t="s">
        <v>1031</v>
      </c>
    </row>
    <row r="22" ht="12.75" customHeight="1" spans="1:13">
      <c r="A22" s="20" t="str">
        <f t="shared" si="0"/>
        <v/>
      </c>
      <c r="B22" s="21"/>
      <c r="C22" s="21"/>
      <c r="D22" s="21"/>
      <c r="E22" s="22"/>
      <c r="F22" s="59"/>
      <c r="G22" s="23"/>
      <c r="H22" s="23"/>
      <c r="I22" s="308"/>
      <c r="J22" s="23"/>
      <c r="K22" s="23" t="str">
        <f t="shared" si="1"/>
        <v/>
      </c>
      <c r="L22" s="21"/>
      <c r="M22" s="9" t="s">
        <v>1032</v>
      </c>
    </row>
    <row r="23" ht="12.75" customHeight="1" spans="1:13">
      <c r="A23" s="20" t="str">
        <f t="shared" si="0"/>
        <v/>
      </c>
      <c r="B23" s="21"/>
      <c r="C23" s="21"/>
      <c r="D23" s="21"/>
      <c r="E23" s="22"/>
      <c r="F23" s="59"/>
      <c r="G23" s="23"/>
      <c r="H23" s="23"/>
      <c r="I23" s="308"/>
      <c r="J23" s="23"/>
      <c r="K23" s="23" t="str">
        <f t="shared" si="1"/>
        <v/>
      </c>
      <c r="L23" s="21"/>
      <c r="M23" s="9" t="s">
        <v>1033</v>
      </c>
    </row>
    <row r="24" ht="12.75" customHeight="1" spans="1:13">
      <c r="A24" s="20" t="str">
        <f t="shared" si="0"/>
        <v/>
      </c>
      <c r="B24" s="21"/>
      <c r="C24" s="21"/>
      <c r="D24" s="21"/>
      <c r="E24" s="22"/>
      <c r="F24" s="59"/>
      <c r="G24" s="23"/>
      <c r="H24" s="23"/>
      <c r="I24" s="308"/>
      <c r="J24" s="23"/>
      <c r="K24" s="23" t="str">
        <f t="shared" si="1"/>
        <v/>
      </c>
      <c r="L24" s="21"/>
      <c r="M24" s="9" t="s">
        <v>1034</v>
      </c>
    </row>
    <row r="25" ht="12.75" customHeight="1" spans="1:13">
      <c r="A25" s="20" t="str">
        <f t="shared" si="0"/>
        <v/>
      </c>
      <c r="B25" s="21"/>
      <c r="C25" s="21"/>
      <c r="D25" s="21"/>
      <c r="E25" s="22"/>
      <c r="F25" s="59"/>
      <c r="G25" s="23"/>
      <c r="H25" s="23"/>
      <c r="I25" s="308"/>
      <c r="J25" s="23"/>
      <c r="K25" s="23" t="str">
        <f t="shared" si="1"/>
        <v/>
      </c>
      <c r="L25" s="21"/>
      <c r="M25" s="9" t="s">
        <v>1035</v>
      </c>
    </row>
    <row r="26" ht="12.75" customHeight="1" spans="1:13">
      <c r="A26" s="20" t="str">
        <f t="shared" si="0"/>
        <v/>
      </c>
      <c r="B26" s="21"/>
      <c r="C26" s="21"/>
      <c r="D26" s="21"/>
      <c r="E26" s="22"/>
      <c r="F26" s="59"/>
      <c r="G26" s="23"/>
      <c r="H26" s="23"/>
      <c r="I26" s="308"/>
      <c r="J26" s="23"/>
      <c r="K26" s="23" t="str">
        <f t="shared" si="1"/>
        <v/>
      </c>
      <c r="L26" s="21"/>
      <c r="M26" s="9" t="s">
        <v>1036</v>
      </c>
    </row>
    <row r="27" customHeight="1" spans="1:12">
      <c r="A27" s="24" t="s">
        <v>955</v>
      </c>
      <c r="B27" s="361"/>
      <c r="C27" s="27"/>
      <c r="D27" s="24"/>
      <c r="E27" s="419"/>
      <c r="F27" s="27"/>
      <c r="G27" s="27"/>
      <c r="H27" s="31"/>
      <c r="I27" s="31">
        <f>SUM(I7:I26)</f>
        <v>0</v>
      </c>
      <c r="J27" s="31">
        <f>SUM(J7:J26)</f>
        <v>0</v>
      </c>
      <c r="K27" s="23" t="str">
        <f t="shared" si="1"/>
        <v/>
      </c>
      <c r="L27" s="27"/>
    </row>
    <row r="28" customHeight="1" spans="1:13">
      <c r="A28" s="10" t="str">
        <f>基本信息输入表!$K$6&amp;"填表人："&amp;基本信息输入表!$M$21</f>
        <v>产权持有单位填表人：刘亚鑫</v>
      </c>
      <c r="J28" s="10" t="str">
        <f>"评估人员："&amp;基本信息输入表!$Q$21</f>
        <v>评估人员：王庆国</v>
      </c>
      <c r="M28" s="217" t="s">
        <v>837</v>
      </c>
    </row>
    <row r="29" customHeight="1" spans="1:1">
      <c r="A29" s="10" t="str">
        <f>"填表日期："&amp;YEAR(基本信息输入表!$O$21)&amp;"年"&amp;MONTH(基本信息输入表!$O$21)&amp;"月"&amp;DAY(基本信息输入表!$O$21)&amp;"日"</f>
        <v>填表日期：2025年2月22日</v>
      </c>
    </row>
  </sheetData>
  <mergeCells count="5">
    <mergeCell ref="A2:L2"/>
    <mergeCell ref="A3:L3"/>
    <mergeCell ref="K4:L4"/>
    <mergeCell ref="K5:L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topLeftCell="A4" workbookViewId="0">
      <selection activeCell="H15" sqref="H15"/>
    </sheetView>
  </sheetViews>
  <sheetFormatPr defaultColWidth="9" defaultRowHeight="15.75" customHeight="1"/>
  <cols>
    <col min="1" max="1" width="5.2" style="10" customWidth="1"/>
    <col min="2" max="2" width="11.7" style="10" customWidth="1"/>
    <col min="3" max="4" width="8.2" style="10" customWidth="1"/>
    <col min="5" max="5" width="6.7" style="10" customWidth="1"/>
    <col min="6" max="6" width="15.5" style="10" customWidth="1"/>
    <col min="7" max="7" width="11.2" style="10" customWidth="1"/>
    <col min="8" max="8" width="16.7" style="242" customWidth="1"/>
    <col min="9" max="10" width="11.7" style="10" customWidth="1"/>
    <col min="11" max="11" width="7.7" style="10" customWidth="1"/>
    <col min="12" max="12" width="16.7" style="10" customWidth="1"/>
    <col min="13" max="13" width="8.7" style="10" customWidth="1"/>
    <col min="14" max="16384" width="9" style="10"/>
  </cols>
  <sheetData>
    <row r="1" customHeight="1" spans="1:1">
      <c r="A1" s="11" t="s">
        <v>0</v>
      </c>
    </row>
    <row r="2" s="8" customFormat="1" ht="30" customHeight="1" spans="1:1">
      <c r="A2" s="12" t="s">
        <v>1037</v>
      </c>
    </row>
    <row r="3" customHeight="1" spans="1:1">
      <c r="A3" s="9" t="str">
        <f>"评估基准日："&amp;TEXT(基本信息输入表!M7,"yyyy年mm月dd日")</f>
        <v>评估基准日：2025年02月20日</v>
      </c>
    </row>
    <row r="4" ht="14.25" customHeight="1" spans="1:12">
      <c r="A4" s="9"/>
      <c r="B4" s="9"/>
      <c r="C4" s="9"/>
      <c r="D4" s="9"/>
      <c r="E4" s="9"/>
      <c r="F4" s="9"/>
      <c r="G4" s="9"/>
      <c r="H4" s="302"/>
      <c r="I4" s="9"/>
      <c r="J4" s="9"/>
      <c r="K4" s="9"/>
      <c r="L4" s="14" t="s">
        <v>1038</v>
      </c>
    </row>
    <row r="5" customHeight="1" spans="1:12">
      <c r="A5" s="10" t="str">
        <f>基本信息输入表!K6&amp;"："&amp;基本信息输入表!M6</f>
        <v>产权持有单位：中国石油天然气股份有限公司塔里木油田分公司塔西南勘探开发公司</v>
      </c>
      <c r="I5" s="85"/>
      <c r="L5" s="216" t="s">
        <v>846</v>
      </c>
    </row>
    <row r="6" s="9" customFormat="1" customHeight="1" spans="1:12">
      <c r="A6" s="36" t="s">
        <v>4</v>
      </c>
      <c r="B6" s="286" t="s">
        <v>1039</v>
      </c>
      <c r="C6" s="420" t="s">
        <v>1040</v>
      </c>
      <c r="D6" s="420" t="s">
        <v>740</v>
      </c>
      <c r="E6" s="420" t="s">
        <v>1041</v>
      </c>
      <c r="F6" s="427" t="s">
        <v>1042</v>
      </c>
      <c r="G6" s="428" t="s">
        <v>1043</v>
      </c>
      <c r="H6" s="428" t="s">
        <v>1044</v>
      </c>
      <c r="I6" s="286" t="s">
        <v>6</v>
      </c>
      <c r="J6" s="36" t="s">
        <v>7</v>
      </c>
      <c r="K6" s="36" t="s">
        <v>686</v>
      </c>
      <c r="L6" s="36" t="s">
        <v>176</v>
      </c>
    </row>
    <row r="7" customHeight="1" spans="1:13">
      <c r="A7" s="36"/>
      <c r="B7" s="36"/>
      <c r="C7" s="429"/>
      <c r="D7" s="429"/>
      <c r="E7" s="429"/>
      <c r="F7" s="430"/>
      <c r="G7" s="431"/>
      <c r="H7" s="431"/>
      <c r="I7" s="65"/>
      <c r="J7" s="65"/>
      <c r="K7" s="65"/>
      <c r="L7" s="65"/>
      <c r="M7" s="217" t="s">
        <v>851</v>
      </c>
    </row>
    <row r="8" ht="12.75" customHeight="1" spans="1:13">
      <c r="A8" s="20" t="str">
        <f>IF(B8="","",ROW()-7)</f>
        <v/>
      </c>
      <c r="B8" s="21"/>
      <c r="C8" s="21"/>
      <c r="D8" s="37"/>
      <c r="E8" s="64"/>
      <c r="F8" s="64"/>
      <c r="G8" s="432"/>
      <c r="H8" s="432"/>
      <c r="I8" s="308"/>
      <c r="J8" s="308"/>
      <c r="K8" s="23" t="str">
        <f>IF(I8=0,"",(J8-I8)/(I8)*100)</f>
        <v/>
      </c>
      <c r="L8" s="21"/>
      <c r="M8" s="9" t="s">
        <v>1045</v>
      </c>
    </row>
    <row r="9" ht="12.75" customHeight="1" spans="1:13">
      <c r="A9" s="20" t="str">
        <f t="shared" ref="A9:A26" si="0">IF(B9="","",ROW()-7)</f>
        <v/>
      </c>
      <c r="B9" s="21"/>
      <c r="C9" s="21"/>
      <c r="D9" s="37"/>
      <c r="E9" s="64"/>
      <c r="F9" s="64"/>
      <c r="G9" s="432"/>
      <c r="H9" s="432"/>
      <c r="I9" s="308"/>
      <c r="J9" s="308"/>
      <c r="K9" s="23" t="str">
        <f t="shared" ref="K9:K27" si="1">IF(I9=0,"",(J9-I9)/(I9)*100)</f>
        <v/>
      </c>
      <c r="L9" s="21"/>
      <c r="M9" s="9" t="s">
        <v>1046</v>
      </c>
    </row>
    <row r="10" ht="12.75" customHeight="1" spans="1:13">
      <c r="A10" s="20" t="str">
        <f t="shared" si="0"/>
        <v/>
      </c>
      <c r="B10" s="21"/>
      <c r="C10" s="21"/>
      <c r="D10" s="37"/>
      <c r="E10" s="64"/>
      <c r="F10" s="64"/>
      <c r="G10" s="432"/>
      <c r="H10" s="432"/>
      <c r="I10" s="308"/>
      <c r="J10" s="308"/>
      <c r="K10" s="23" t="str">
        <f t="shared" si="1"/>
        <v/>
      </c>
      <c r="L10" s="21"/>
      <c r="M10" s="9" t="s">
        <v>1047</v>
      </c>
    </row>
    <row r="11" ht="12.75" customHeight="1" spans="1:13">
      <c r="A11" s="20" t="str">
        <f t="shared" si="0"/>
        <v/>
      </c>
      <c r="B11" s="21"/>
      <c r="C11" s="21"/>
      <c r="D11" s="37"/>
      <c r="E11" s="64"/>
      <c r="F11" s="64"/>
      <c r="G11" s="432"/>
      <c r="H11" s="432"/>
      <c r="I11" s="308"/>
      <c r="J11" s="308"/>
      <c r="K11" s="23" t="str">
        <f t="shared" si="1"/>
        <v/>
      </c>
      <c r="L11" s="21"/>
      <c r="M11" s="9" t="s">
        <v>1048</v>
      </c>
    </row>
    <row r="12" ht="12.75" customHeight="1" spans="1:13">
      <c r="A12" s="20" t="str">
        <f t="shared" si="0"/>
        <v/>
      </c>
      <c r="B12" s="21"/>
      <c r="C12" s="21"/>
      <c r="D12" s="37"/>
      <c r="E12" s="64"/>
      <c r="F12" s="64"/>
      <c r="G12" s="432"/>
      <c r="H12" s="432"/>
      <c r="I12" s="308"/>
      <c r="J12" s="308"/>
      <c r="K12" s="23" t="str">
        <f t="shared" si="1"/>
        <v/>
      </c>
      <c r="L12" s="21"/>
      <c r="M12" s="9" t="s">
        <v>1049</v>
      </c>
    </row>
    <row r="13" ht="12.75" customHeight="1" spans="1:13">
      <c r="A13" s="20" t="str">
        <f t="shared" si="0"/>
        <v/>
      </c>
      <c r="B13" s="21"/>
      <c r="C13" s="21"/>
      <c r="D13" s="37"/>
      <c r="E13" s="64"/>
      <c r="F13" s="64"/>
      <c r="G13" s="432"/>
      <c r="H13" s="432"/>
      <c r="I13" s="308"/>
      <c r="J13" s="308"/>
      <c r="K13" s="23" t="str">
        <f t="shared" si="1"/>
        <v/>
      </c>
      <c r="L13" s="21"/>
      <c r="M13" s="9" t="s">
        <v>1050</v>
      </c>
    </row>
    <row r="14" ht="12.75" customHeight="1" spans="1:13">
      <c r="A14" s="20" t="str">
        <f t="shared" si="0"/>
        <v/>
      </c>
      <c r="B14" s="21"/>
      <c r="C14" s="21"/>
      <c r="D14" s="37"/>
      <c r="E14" s="64"/>
      <c r="F14" s="64"/>
      <c r="G14" s="432"/>
      <c r="H14" s="432"/>
      <c r="I14" s="308"/>
      <c r="J14" s="308"/>
      <c r="K14" s="23" t="str">
        <f t="shared" si="1"/>
        <v/>
      </c>
      <c r="L14" s="21"/>
      <c r="M14" s="9" t="s">
        <v>1051</v>
      </c>
    </row>
    <row r="15" ht="12.75" customHeight="1" spans="1:13">
      <c r="A15" s="20" t="str">
        <f t="shared" si="0"/>
        <v/>
      </c>
      <c r="B15" s="21"/>
      <c r="C15" s="21"/>
      <c r="D15" s="37"/>
      <c r="E15" s="64"/>
      <c r="F15" s="64"/>
      <c r="G15" s="432"/>
      <c r="H15" s="432"/>
      <c r="I15" s="308"/>
      <c r="J15" s="308"/>
      <c r="K15" s="23" t="str">
        <f t="shared" si="1"/>
        <v/>
      </c>
      <c r="L15" s="21"/>
      <c r="M15" s="9" t="s">
        <v>1052</v>
      </c>
    </row>
    <row r="16" ht="12.75" customHeight="1" spans="1:13">
      <c r="A16" s="20" t="str">
        <f t="shared" si="0"/>
        <v/>
      </c>
      <c r="B16" s="21"/>
      <c r="C16" s="21"/>
      <c r="D16" s="37"/>
      <c r="E16" s="64"/>
      <c r="F16" s="64"/>
      <c r="G16" s="432"/>
      <c r="H16" s="432"/>
      <c r="I16" s="308"/>
      <c r="J16" s="308"/>
      <c r="K16" s="23" t="str">
        <f t="shared" si="1"/>
        <v/>
      </c>
      <c r="L16" s="21"/>
      <c r="M16" s="9" t="s">
        <v>1053</v>
      </c>
    </row>
    <row r="17" ht="12.75" customHeight="1" spans="1:13">
      <c r="A17" s="20" t="str">
        <f t="shared" si="0"/>
        <v/>
      </c>
      <c r="B17" s="21"/>
      <c r="C17" s="21"/>
      <c r="D17" s="37"/>
      <c r="E17" s="64"/>
      <c r="F17" s="64"/>
      <c r="G17" s="432"/>
      <c r="H17" s="432"/>
      <c r="I17" s="308"/>
      <c r="J17" s="308"/>
      <c r="K17" s="23" t="str">
        <f t="shared" si="1"/>
        <v/>
      </c>
      <c r="L17" s="21"/>
      <c r="M17" s="9" t="s">
        <v>1054</v>
      </c>
    </row>
    <row r="18" ht="12.75" customHeight="1" spans="1:13">
      <c r="A18" s="20" t="str">
        <f t="shared" si="0"/>
        <v/>
      </c>
      <c r="B18" s="21"/>
      <c r="C18" s="21"/>
      <c r="D18" s="37"/>
      <c r="E18" s="64"/>
      <c r="F18" s="64"/>
      <c r="G18" s="432"/>
      <c r="H18" s="432"/>
      <c r="I18" s="308"/>
      <c r="J18" s="308"/>
      <c r="K18" s="23" t="str">
        <f t="shared" si="1"/>
        <v/>
      </c>
      <c r="L18" s="21"/>
      <c r="M18" s="9" t="s">
        <v>1055</v>
      </c>
    </row>
    <row r="19" ht="12.75" customHeight="1" spans="1:13">
      <c r="A19" s="20" t="str">
        <f t="shared" si="0"/>
        <v/>
      </c>
      <c r="B19" s="21"/>
      <c r="C19" s="21"/>
      <c r="D19" s="37"/>
      <c r="E19" s="64"/>
      <c r="F19" s="64"/>
      <c r="G19" s="432"/>
      <c r="H19" s="432"/>
      <c r="I19" s="308"/>
      <c r="J19" s="308"/>
      <c r="K19" s="23" t="str">
        <f t="shared" si="1"/>
        <v/>
      </c>
      <c r="L19" s="21"/>
      <c r="M19" s="9" t="s">
        <v>1056</v>
      </c>
    </row>
    <row r="20" ht="12.75" customHeight="1" spans="1:13">
      <c r="A20" s="20" t="str">
        <f t="shared" si="0"/>
        <v/>
      </c>
      <c r="B20" s="21"/>
      <c r="C20" s="21"/>
      <c r="D20" s="37"/>
      <c r="E20" s="64"/>
      <c r="F20" s="64"/>
      <c r="G20" s="432"/>
      <c r="H20" s="432"/>
      <c r="I20" s="308"/>
      <c r="J20" s="308"/>
      <c r="K20" s="23" t="str">
        <f t="shared" si="1"/>
        <v/>
      </c>
      <c r="L20" s="21"/>
      <c r="M20" s="9" t="s">
        <v>1057</v>
      </c>
    </row>
    <row r="21" ht="12.75" customHeight="1" spans="1:13">
      <c r="A21" s="20" t="str">
        <f t="shared" si="0"/>
        <v/>
      </c>
      <c r="B21" s="21"/>
      <c r="C21" s="21"/>
      <c r="D21" s="37"/>
      <c r="E21" s="64"/>
      <c r="F21" s="64"/>
      <c r="G21" s="432"/>
      <c r="H21" s="432"/>
      <c r="I21" s="308"/>
      <c r="J21" s="308"/>
      <c r="K21" s="23" t="str">
        <f t="shared" si="1"/>
        <v/>
      </c>
      <c r="L21" s="21"/>
      <c r="M21" s="9" t="s">
        <v>1058</v>
      </c>
    </row>
    <row r="22" ht="12.75" customHeight="1" spans="1:13">
      <c r="A22" s="20" t="str">
        <f t="shared" si="0"/>
        <v/>
      </c>
      <c r="B22" s="21"/>
      <c r="C22" s="21"/>
      <c r="D22" s="37"/>
      <c r="E22" s="64"/>
      <c r="F22" s="64"/>
      <c r="G22" s="432"/>
      <c r="H22" s="432"/>
      <c r="I22" s="308"/>
      <c r="J22" s="308"/>
      <c r="K22" s="23" t="str">
        <f t="shared" si="1"/>
        <v/>
      </c>
      <c r="L22" s="21"/>
      <c r="M22" s="9" t="s">
        <v>1059</v>
      </c>
    </row>
    <row r="23" ht="12.75" customHeight="1" spans="1:13">
      <c r="A23" s="20" t="str">
        <f t="shared" si="0"/>
        <v/>
      </c>
      <c r="B23" s="21"/>
      <c r="C23" s="21"/>
      <c r="D23" s="37"/>
      <c r="E23" s="64"/>
      <c r="F23" s="64"/>
      <c r="G23" s="432"/>
      <c r="H23" s="432"/>
      <c r="I23" s="308"/>
      <c r="J23" s="308"/>
      <c r="K23" s="23" t="str">
        <f t="shared" si="1"/>
        <v/>
      </c>
      <c r="L23" s="21"/>
      <c r="M23" s="9" t="s">
        <v>1060</v>
      </c>
    </row>
    <row r="24" ht="12.75" customHeight="1" spans="1:13">
      <c r="A24" s="20" t="str">
        <f t="shared" si="0"/>
        <v/>
      </c>
      <c r="B24" s="21"/>
      <c r="C24" s="21"/>
      <c r="D24" s="37"/>
      <c r="E24" s="64"/>
      <c r="F24" s="64"/>
      <c r="G24" s="432"/>
      <c r="H24" s="432"/>
      <c r="I24" s="308"/>
      <c r="J24" s="308"/>
      <c r="K24" s="23" t="str">
        <f t="shared" si="1"/>
        <v/>
      </c>
      <c r="L24" s="21"/>
      <c r="M24" s="9" t="s">
        <v>1061</v>
      </c>
    </row>
    <row r="25" ht="12.75" customHeight="1" spans="1:13">
      <c r="A25" s="20" t="str">
        <f t="shared" si="0"/>
        <v/>
      </c>
      <c r="B25" s="21"/>
      <c r="C25" s="21"/>
      <c r="D25" s="37"/>
      <c r="E25" s="64"/>
      <c r="F25" s="64"/>
      <c r="G25" s="432"/>
      <c r="H25" s="432"/>
      <c r="I25" s="308"/>
      <c r="J25" s="308"/>
      <c r="K25" s="23" t="str">
        <f t="shared" si="1"/>
        <v/>
      </c>
      <c r="L25" s="21"/>
      <c r="M25" s="9" t="s">
        <v>1062</v>
      </c>
    </row>
    <row r="26" ht="12.75" customHeight="1" spans="1:13">
      <c r="A26" s="20" t="str">
        <f t="shared" si="0"/>
        <v/>
      </c>
      <c r="B26" s="21"/>
      <c r="C26" s="21"/>
      <c r="D26" s="37"/>
      <c r="E26" s="64"/>
      <c r="F26" s="64"/>
      <c r="G26" s="432"/>
      <c r="H26" s="432"/>
      <c r="I26" s="308"/>
      <c r="J26" s="308"/>
      <c r="K26" s="23" t="str">
        <f t="shared" si="1"/>
        <v/>
      </c>
      <c r="L26" s="21"/>
      <c r="M26" s="9" t="s">
        <v>1063</v>
      </c>
    </row>
    <row r="27" customHeight="1" spans="1:12">
      <c r="A27" s="433" t="s">
        <v>452</v>
      </c>
      <c r="B27" s="65"/>
      <c r="C27" s="65"/>
      <c r="D27" s="65"/>
      <c r="E27" s="434"/>
      <c r="F27" s="434"/>
      <c r="G27" s="423"/>
      <c r="H27" s="432"/>
      <c r="I27" s="435">
        <f>SUM(I8:I26)</f>
        <v>0</v>
      </c>
      <c r="J27" s="435">
        <f>SUM(J8:J26)</f>
        <v>0</v>
      </c>
      <c r="K27" s="23" t="str">
        <f t="shared" si="1"/>
        <v/>
      </c>
      <c r="L27" s="71"/>
    </row>
    <row r="28" customHeight="1" spans="1:13">
      <c r="A28" s="10" t="str">
        <f>基本信息输入表!$K$6&amp;"填表人："&amp;基本信息输入表!$M$22</f>
        <v>产权持有单位填表人：刘亚鑫</v>
      </c>
      <c r="J28" s="10" t="str">
        <f>"评估人员："&amp;基本信息输入表!$Q$22</f>
        <v>评估人员：王庆国</v>
      </c>
      <c r="M28" s="58" t="s">
        <v>837</v>
      </c>
    </row>
    <row r="29" customHeight="1" spans="1:1">
      <c r="A29" s="10" t="str">
        <f>"填表日期："&amp;YEAR(基本信息输入表!$O$22)&amp;"年"&amp;MONTH(基本信息输入表!$O$22)&amp;"月"&amp;DAY(基本信息输入表!$O$22)&amp;"日"</f>
        <v>填表日期：2025年2月22日</v>
      </c>
    </row>
  </sheetData>
  <mergeCells count="15">
    <mergeCell ref="A2:L2"/>
    <mergeCell ref="A3:L3"/>
    <mergeCell ref="A27:B27"/>
    <mergeCell ref="A6:A7"/>
    <mergeCell ref="B6:B7"/>
    <mergeCell ref="C6:C7"/>
    <mergeCell ref="D6:D7"/>
    <mergeCell ref="E6:E7"/>
    <mergeCell ref="F6:F7"/>
    <mergeCell ref="G6:G7"/>
    <mergeCell ref="H6:H7"/>
    <mergeCell ref="I6:I7"/>
    <mergeCell ref="J6:J7"/>
    <mergeCell ref="K6:K7"/>
    <mergeCell ref="L6:L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showGridLines="0" zoomScale="96" zoomScaleNormal="96" topLeftCell="A6" workbookViewId="0">
      <selection activeCell="E15" sqref="E15"/>
    </sheetView>
  </sheetViews>
  <sheetFormatPr defaultColWidth="9" defaultRowHeight="15.75" customHeight="1"/>
  <cols>
    <col min="1" max="1" width="5.2" style="10" customWidth="1"/>
    <col min="2" max="2" width="30.5" style="10" customWidth="1"/>
    <col min="3" max="4" width="8" style="242" customWidth="1"/>
    <col min="5" max="5" width="9.2" style="10" customWidth="1"/>
    <col min="6" max="6" width="10.7" style="10" customWidth="1"/>
    <col min="7" max="7" width="12.2" style="10" customWidth="1"/>
    <col min="8" max="8" width="9.7" style="10" customWidth="1"/>
    <col min="9" max="9" width="15.5" style="10" customWidth="1"/>
    <col min="10" max="10" width="16.7" style="10" customWidth="1"/>
    <col min="11" max="11" width="8.7" style="9" customWidth="1"/>
    <col min="12" max="13" width="9" style="10" customWidth="1"/>
    <col min="14" max="16384" width="9" style="10"/>
  </cols>
  <sheetData>
    <row r="1" customHeight="1" spans="1:1">
      <c r="A1" s="11" t="s">
        <v>0</v>
      </c>
    </row>
    <row r="2" s="8" customFormat="1" ht="30" customHeight="1" spans="1:11">
      <c r="A2" s="12" t="s">
        <v>12</v>
      </c>
      <c r="K2" s="13"/>
    </row>
    <row r="3" customHeight="1" spans="1:1">
      <c r="A3" s="9" t="str">
        <f>"评估基准日："&amp;TEXT(基本信息输入表!M7,"yyyy年mm月dd日")</f>
        <v>评估基准日：2025年02月20日</v>
      </c>
    </row>
    <row r="4" ht="14.25" customHeight="1" spans="1:10">
      <c r="A4" s="9"/>
      <c r="B4" s="9"/>
      <c r="C4" s="302"/>
      <c r="D4" s="302"/>
      <c r="E4" s="9"/>
      <c r="F4" s="9"/>
      <c r="G4" s="9"/>
      <c r="H4" s="9"/>
      <c r="I4" s="9"/>
      <c r="J4" s="14" t="s">
        <v>1064</v>
      </c>
    </row>
    <row r="5" customHeight="1" spans="1:10">
      <c r="A5" s="10" t="str">
        <f>基本信息输入表!K6&amp;"："&amp;基本信息输入表!M6</f>
        <v>产权持有单位：中国石油天然气股份有限公司塔里木油田分公司塔西南勘探开发公司</v>
      </c>
      <c r="J5" s="216" t="s">
        <v>846</v>
      </c>
    </row>
    <row r="6" s="9" customFormat="1" customHeight="1" spans="1:10">
      <c r="A6" s="18" t="s">
        <v>4</v>
      </c>
      <c r="B6" s="18" t="s">
        <v>1065</v>
      </c>
      <c r="C6" s="296" t="s">
        <v>1066</v>
      </c>
      <c r="D6" s="296" t="s">
        <v>1067</v>
      </c>
      <c r="E6" s="18" t="s">
        <v>961</v>
      </c>
      <c r="F6" s="286" t="s">
        <v>726</v>
      </c>
      <c r="G6" s="358"/>
      <c r="H6" s="18" t="s">
        <v>7</v>
      </c>
      <c r="I6" s="18" t="s">
        <v>686</v>
      </c>
      <c r="J6" s="18" t="s">
        <v>176</v>
      </c>
    </row>
    <row r="7" customHeight="1" spans="1:11">
      <c r="A7" s="352"/>
      <c r="B7" s="352"/>
      <c r="C7" s="352"/>
      <c r="D7" s="352"/>
      <c r="E7" s="352"/>
      <c r="F7" s="331" t="s">
        <v>6</v>
      </c>
      <c r="G7" s="331" t="s">
        <v>1068</v>
      </c>
      <c r="H7" s="352"/>
      <c r="I7" s="352"/>
      <c r="J7" s="352"/>
      <c r="K7" s="217" t="s">
        <v>851</v>
      </c>
    </row>
    <row r="8" ht="12.75" customHeight="1" spans="1:11">
      <c r="A8" s="20" t="str">
        <f>IF(B8="","",ROW()-7)</f>
        <v/>
      </c>
      <c r="B8" s="21"/>
      <c r="C8" s="22"/>
      <c r="D8" s="22"/>
      <c r="E8" s="291"/>
      <c r="F8" s="308"/>
      <c r="G8" s="308"/>
      <c r="H8" s="23"/>
      <c r="I8" s="23" t="str">
        <f>IF(F8=0,"",(H8-F8)/F8*100)</f>
        <v/>
      </c>
      <c r="J8" s="21"/>
      <c r="K8" s="9" t="s">
        <v>1069</v>
      </c>
    </row>
    <row r="9" ht="12.75" customHeight="1" spans="1:11">
      <c r="A9" s="20" t="str">
        <f t="shared" ref="A9:A25" si="0">IF(B9="","",ROW()-7)</f>
        <v/>
      </c>
      <c r="B9" s="21"/>
      <c r="C9" s="22"/>
      <c r="D9" s="22"/>
      <c r="E9" s="291"/>
      <c r="F9" s="308"/>
      <c r="G9" s="308"/>
      <c r="H9" s="23"/>
      <c r="I9" s="23" t="str">
        <f t="shared" ref="I9:I28" si="1">IF(F9=0,"",(H9-F9)/F9*100)</f>
        <v/>
      </c>
      <c r="J9" s="21"/>
      <c r="K9" s="9" t="s">
        <v>1070</v>
      </c>
    </row>
    <row r="10" ht="12.75" customHeight="1" spans="1:11">
      <c r="A10" s="20" t="str">
        <f t="shared" si="0"/>
        <v/>
      </c>
      <c r="B10" s="21"/>
      <c r="C10" s="22"/>
      <c r="D10" s="22"/>
      <c r="E10" s="291"/>
      <c r="F10" s="308"/>
      <c r="G10" s="308"/>
      <c r="H10" s="23"/>
      <c r="I10" s="23" t="str">
        <f t="shared" si="1"/>
        <v/>
      </c>
      <c r="J10" s="21"/>
      <c r="K10" s="9" t="s">
        <v>1071</v>
      </c>
    </row>
    <row r="11" ht="12.75" customHeight="1" spans="1:11">
      <c r="A11" s="20" t="str">
        <f t="shared" si="0"/>
        <v/>
      </c>
      <c r="B11" s="21"/>
      <c r="C11" s="22"/>
      <c r="D11" s="22"/>
      <c r="E11" s="291"/>
      <c r="F11" s="308"/>
      <c r="G11" s="308"/>
      <c r="H11" s="23"/>
      <c r="I11" s="23" t="str">
        <f t="shared" si="1"/>
        <v/>
      </c>
      <c r="J11" s="21"/>
      <c r="K11" s="9" t="s">
        <v>1072</v>
      </c>
    </row>
    <row r="12" ht="12.75" customHeight="1" spans="1:11">
      <c r="A12" s="20" t="str">
        <f t="shared" si="0"/>
        <v/>
      </c>
      <c r="B12" s="21"/>
      <c r="C12" s="22"/>
      <c r="D12" s="22"/>
      <c r="E12" s="291"/>
      <c r="F12" s="308"/>
      <c r="G12" s="308"/>
      <c r="H12" s="23"/>
      <c r="I12" s="23" t="str">
        <f t="shared" si="1"/>
        <v/>
      </c>
      <c r="J12" s="21"/>
      <c r="K12" s="9" t="s">
        <v>1073</v>
      </c>
    </row>
    <row r="13" ht="12.75" customHeight="1" spans="1:11">
      <c r="A13" s="20" t="str">
        <f t="shared" si="0"/>
        <v/>
      </c>
      <c r="B13" s="21"/>
      <c r="C13" s="22"/>
      <c r="D13" s="22"/>
      <c r="E13" s="291"/>
      <c r="F13" s="308"/>
      <c r="G13" s="308"/>
      <c r="H13" s="23"/>
      <c r="I13" s="23" t="str">
        <f t="shared" si="1"/>
        <v/>
      </c>
      <c r="J13" s="21"/>
      <c r="K13" s="9" t="s">
        <v>1074</v>
      </c>
    </row>
    <row r="14" ht="12.75" customHeight="1" spans="1:11">
      <c r="A14" s="20" t="str">
        <f t="shared" si="0"/>
        <v/>
      </c>
      <c r="B14" s="21"/>
      <c r="C14" s="22"/>
      <c r="D14" s="22"/>
      <c r="E14" s="291"/>
      <c r="F14" s="308"/>
      <c r="G14" s="308"/>
      <c r="H14" s="23"/>
      <c r="I14" s="23" t="str">
        <f t="shared" si="1"/>
        <v/>
      </c>
      <c r="J14" s="21"/>
      <c r="K14" s="9" t="s">
        <v>1075</v>
      </c>
    </row>
    <row r="15" ht="12.75" customHeight="1" spans="1:11">
      <c r="A15" s="20" t="str">
        <f t="shared" si="0"/>
        <v/>
      </c>
      <c r="B15" s="21"/>
      <c r="C15" s="22"/>
      <c r="D15" s="22"/>
      <c r="E15" s="291"/>
      <c r="F15" s="308"/>
      <c r="G15" s="308"/>
      <c r="H15" s="23"/>
      <c r="I15" s="23" t="str">
        <f t="shared" si="1"/>
        <v/>
      </c>
      <c r="J15" s="21"/>
      <c r="K15" s="9" t="s">
        <v>1076</v>
      </c>
    </row>
    <row r="16" ht="12.75" customHeight="1" spans="1:11">
      <c r="A16" s="20" t="str">
        <f t="shared" si="0"/>
        <v/>
      </c>
      <c r="B16" s="21"/>
      <c r="C16" s="22"/>
      <c r="D16" s="22"/>
      <c r="E16" s="291"/>
      <c r="F16" s="308"/>
      <c r="G16" s="308"/>
      <c r="H16" s="23"/>
      <c r="I16" s="23" t="str">
        <f t="shared" si="1"/>
        <v/>
      </c>
      <c r="J16" s="21"/>
      <c r="K16" s="9" t="s">
        <v>1077</v>
      </c>
    </row>
    <row r="17" ht="12.75" customHeight="1" spans="1:11">
      <c r="A17" s="20" t="str">
        <f t="shared" si="0"/>
        <v/>
      </c>
      <c r="B17" s="21"/>
      <c r="C17" s="22"/>
      <c r="D17" s="22"/>
      <c r="E17" s="291"/>
      <c r="F17" s="308"/>
      <c r="G17" s="308"/>
      <c r="H17" s="23"/>
      <c r="I17" s="23" t="str">
        <f t="shared" si="1"/>
        <v/>
      </c>
      <c r="J17" s="21"/>
      <c r="K17" s="9" t="s">
        <v>1078</v>
      </c>
    </row>
    <row r="18" ht="12.75" customHeight="1" spans="1:11">
      <c r="A18" s="20" t="str">
        <f t="shared" si="0"/>
        <v/>
      </c>
      <c r="B18" s="21"/>
      <c r="C18" s="22"/>
      <c r="D18" s="22"/>
      <c r="E18" s="291"/>
      <c r="F18" s="308"/>
      <c r="G18" s="308"/>
      <c r="H18" s="23"/>
      <c r="I18" s="23" t="str">
        <f t="shared" si="1"/>
        <v/>
      </c>
      <c r="J18" s="21"/>
      <c r="K18" s="9" t="s">
        <v>1079</v>
      </c>
    </row>
    <row r="19" ht="12.75" customHeight="1" spans="1:11">
      <c r="A19" s="20" t="str">
        <f t="shared" si="0"/>
        <v/>
      </c>
      <c r="B19" s="21"/>
      <c r="C19" s="22"/>
      <c r="D19" s="22"/>
      <c r="E19" s="291"/>
      <c r="F19" s="308"/>
      <c r="G19" s="308"/>
      <c r="H19" s="23"/>
      <c r="I19" s="23" t="str">
        <f t="shared" si="1"/>
        <v/>
      </c>
      <c r="J19" s="21"/>
      <c r="K19" s="9" t="s">
        <v>1080</v>
      </c>
    </row>
    <row r="20" ht="12.75" customHeight="1" spans="1:11">
      <c r="A20" s="20" t="str">
        <f t="shared" si="0"/>
        <v/>
      </c>
      <c r="B20" s="21"/>
      <c r="C20" s="22"/>
      <c r="D20" s="22"/>
      <c r="E20" s="291"/>
      <c r="F20" s="308"/>
      <c r="G20" s="308"/>
      <c r="H20" s="23"/>
      <c r="I20" s="23" t="str">
        <f t="shared" si="1"/>
        <v/>
      </c>
      <c r="J20" s="21"/>
      <c r="K20" s="9" t="s">
        <v>1081</v>
      </c>
    </row>
    <row r="21" ht="12.75" customHeight="1" spans="1:11">
      <c r="A21" s="20" t="str">
        <f t="shared" si="0"/>
        <v/>
      </c>
      <c r="B21" s="21"/>
      <c r="C21" s="22"/>
      <c r="D21" s="22"/>
      <c r="E21" s="291"/>
      <c r="F21" s="308"/>
      <c r="G21" s="308"/>
      <c r="H21" s="23"/>
      <c r="I21" s="23" t="str">
        <f t="shared" si="1"/>
        <v/>
      </c>
      <c r="J21" s="21"/>
      <c r="K21" s="9" t="s">
        <v>1082</v>
      </c>
    </row>
    <row r="22" ht="12.75" customHeight="1" spans="1:11">
      <c r="A22" s="20" t="str">
        <f t="shared" si="0"/>
        <v/>
      </c>
      <c r="B22" s="21"/>
      <c r="C22" s="22"/>
      <c r="D22" s="22"/>
      <c r="E22" s="291"/>
      <c r="F22" s="308"/>
      <c r="G22" s="308"/>
      <c r="H22" s="23"/>
      <c r="I22" s="23" t="str">
        <f t="shared" si="1"/>
        <v/>
      </c>
      <c r="J22" s="21"/>
      <c r="K22" s="9" t="s">
        <v>1083</v>
      </c>
    </row>
    <row r="23" ht="12.75" customHeight="1" spans="1:11">
      <c r="A23" s="20" t="str">
        <f t="shared" si="0"/>
        <v/>
      </c>
      <c r="B23" s="21"/>
      <c r="C23" s="22"/>
      <c r="D23" s="22"/>
      <c r="E23" s="291"/>
      <c r="F23" s="308"/>
      <c r="G23" s="308"/>
      <c r="H23" s="23"/>
      <c r="I23" s="23" t="str">
        <f t="shared" si="1"/>
        <v/>
      </c>
      <c r="J23" s="21"/>
      <c r="K23" s="9" t="s">
        <v>1084</v>
      </c>
    </row>
    <row r="24" ht="12.75" customHeight="1" spans="1:11">
      <c r="A24" s="20" t="str">
        <f t="shared" si="0"/>
        <v/>
      </c>
      <c r="B24" s="21"/>
      <c r="C24" s="22"/>
      <c r="D24" s="22"/>
      <c r="E24" s="291"/>
      <c r="F24" s="308"/>
      <c r="G24" s="308"/>
      <c r="H24" s="23"/>
      <c r="I24" s="23" t="str">
        <f t="shared" si="1"/>
        <v/>
      </c>
      <c r="J24" s="21"/>
      <c r="K24" s="9" t="s">
        <v>1085</v>
      </c>
    </row>
    <row r="25" ht="12.75" customHeight="1" spans="1:11">
      <c r="A25" s="20" t="str">
        <f t="shared" si="0"/>
        <v/>
      </c>
      <c r="B25" s="21"/>
      <c r="C25" s="22"/>
      <c r="D25" s="22"/>
      <c r="E25" s="291"/>
      <c r="F25" s="308"/>
      <c r="G25" s="308"/>
      <c r="H25" s="23"/>
      <c r="I25" s="23" t="str">
        <f t="shared" si="1"/>
        <v/>
      </c>
      <c r="J25" s="21"/>
      <c r="K25" s="9" t="s">
        <v>1086</v>
      </c>
    </row>
    <row r="26" ht="12.75" customHeight="1" spans="1:10">
      <c r="A26" s="20" t="s">
        <v>1087</v>
      </c>
      <c r="B26" s="358"/>
      <c r="C26" s="57"/>
      <c r="D26" s="57"/>
      <c r="E26" s="291"/>
      <c r="F26" s="23">
        <f>SUM(F8:F25)</f>
        <v>0</v>
      </c>
      <c r="G26" s="23">
        <f>SUM(G8:G25)</f>
        <v>0</v>
      </c>
      <c r="H26" s="23">
        <f>SUM(H8:H25)</f>
        <v>0</v>
      </c>
      <c r="I26" s="23" t="str">
        <f t="shared" si="1"/>
        <v/>
      </c>
      <c r="J26" s="21"/>
    </row>
    <row r="27" ht="12.75" customHeight="1" spans="1:10">
      <c r="A27" s="20" t="s">
        <v>1088</v>
      </c>
      <c r="B27" s="358"/>
      <c r="C27" s="57"/>
      <c r="D27" s="57"/>
      <c r="E27" s="291"/>
      <c r="F27" s="23">
        <f>G26</f>
        <v>0</v>
      </c>
      <c r="G27" s="23"/>
      <c r="H27" s="23"/>
      <c r="I27" s="23"/>
      <c r="J27" s="21"/>
    </row>
    <row r="28" customHeight="1" spans="1:10">
      <c r="A28" s="24" t="s">
        <v>1089</v>
      </c>
      <c r="B28" s="361"/>
      <c r="C28" s="419"/>
      <c r="D28" s="419"/>
      <c r="E28" s="55"/>
      <c r="F28" s="31">
        <f>F26-F27</f>
        <v>0</v>
      </c>
      <c r="G28" s="31"/>
      <c r="H28" s="31">
        <f>H26</f>
        <v>0</v>
      </c>
      <c r="I28" s="23" t="str">
        <f t="shared" si="1"/>
        <v/>
      </c>
      <c r="J28" s="27"/>
    </row>
    <row r="29" customHeight="1" spans="1:11">
      <c r="A29" s="10" t="str">
        <f>基本信息输入表!$K$6&amp;"填表人："&amp;基本信息输入表!$M$23</f>
        <v>产权持有单位填表人：刘亚鑫</v>
      </c>
      <c r="H29" s="10" t="str">
        <f>"评估人员："&amp;基本信息输入表!$Q$23</f>
        <v>评估人员：王庆国</v>
      </c>
      <c r="K29" s="217" t="s">
        <v>837</v>
      </c>
    </row>
    <row r="30" customHeight="1" spans="1:1">
      <c r="A30" s="10" t="str">
        <f>"填表日期："&amp;YEAR(基本信息输入表!$O$23)&amp;"年"&amp;MONTH(基本信息输入表!$O$23)&amp;"月"&amp;DAY(基本信息输入表!$O$23)&amp;"日"</f>
        <v>填表日期：2025年2月22日</v>
      </c>
    </row>
  </sheetData>
  <mergeCells count="14">
    <mergeCell ref="A2:J2"/>
    <mergeCell ref="A3:J3"/>
    <mergeCell ref="F6:G6"/>
    <mergeCell ref="A26:B26"/>
    <mergeCell ref="A27:B27"/>
    <mergeCell ref="A28:B28"/>
    <mergeCell ref="A6:A7"/>
    <mergeCell ref="B6:B7"/>
    <mergeCell ref="C6:C7"/>
    <mergeCell ref="D6:D7"/>
    <mergeCell ref="E6:E7"/>
    <mergeCell ref="H6:H7"/>
    <mergeCell ref="I6:I7"/>
    <mergeCell ref="J6:J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showGridLines="0" zoomScale="96" zoomScaleNormal="96" topLeftCell="A4" workbookViewId="0">
      <selection activeCell="D23" sqref="D23"/>
    </sheetView>
  </sheetViews>
  <sheetFormatPr defaultColWidth="9" defaultRowHeight="15.75" customHeight="1"/>
  <cols>
    <col min="1" max="1" width="5.2" style="10" customWidth="1"/>
    <col min="2" max="2" width="21.7" style="10" customWidth="1"/>
    <col min="3" max="3" width="8" style="10" customWidth="1"/>
    <col min="4" max="4" width="7.7" style="242" customWidth="1"/>
    <col min="5" max="5" width="9.7" style="10" customWidth="1"/>
    <col min="6" max="6" width="4.7" style="10" customWidth="1"/>
    <col min="7" max="7" width="11.2" style="10" customWidth="1"/>
    <col min="8" max="8" width="13.7" style="10" customWidth="1"/>
    <col min="9" max="10" width="14.7" style="10" customWidth="1"/>
    <col min="11" max="11" width="7.7" style="10" customWidth="1"/>
    <col min="12" max="12" width="16.7" style="10" customWidth="1"/>
    <col min="13" max="13" width="8.7" style="10" customWidth="1"/>
    <col min="14" max="14" width="11.6" style="10" customWidth="1"/>
    <col min="15" max="15" width="9" style="10" customWidth="1"/>
    <col min="16" max="16384" width="9" style="10"/>
  </cols>
  <sheetData>
    <row r="1" customHeight="1" spans="1:1">
      <c r="A1" s="11" t="s">
        <v>0</v>
      </c>
    </row>
    <row r="2" s="8" customFormat="1" ht="30" customHeight="1" spans="1:1">
      <c r="A2" s="12" t="s">
        <v>16</v>
      </c>
    </row>
    <row r="3" customHeight="1" spans="1:1">
      <c r="A3" s="9" t="str">
        <f>"评估基准日："&amp;TEXT(基本信息输入表!M7,"yyyy年mm月dd日")</f>
        <v>评估基准日：2025年02月20日</v>
      </c>
    </row>
    <row r="4" ht="14.25" customHeight="1" spans="1:12">
      <c r="A4" s="9"/>
      <c r="B4" s="9"/>
      <c r="C4" s="9"/>
      <c r="D4" s="302"/>
      <c r="E4" s="9"/>
      <c r="F4" s="9"/>
      <c r="G4" s="9"/>
      <c r="H4" s="9"/>
      <c r="I4" s="9"/>
      <c r="J4" s="9"/>
      <c r="K4" s="9"/>
      <c r="L4" s="14" t="s">
        <v>1090</v>
      </c>
    </row>
    <row r="5" customHeight="1" spans="1:12">
      <c r="A5" s="10" t="str">
        <f>基本信息输入表!K6&amp;"："&amp;基本信息输入表!M6</f>
        <v>产权持有单位：中国石油天然气股份有限公司塔里木油田分公司塔西南勘探开发公司</v>
      </c>
      <c r="H5" s="85"/>
      <c r="I5" s="85"/>
      <c r="L5" s="216" t="s">
        <v>846</v>
      </c>
    </row>
    <row r="6" s="9" customFormat="1" ht="24.75" spans="1:12">
      <c r="A6" s="18" t="s">
        <v>4</v>
      </c>
      <c r="B6" s="18" t="s">
        <v>1091</v>
      </c>
      <c r="C6" s="18" t="s">
        <v>1092</v>
      </c>
      <c r="D6" s="303" t="s">
        <v>1093</v>
      </c>
      <c r="E6" s="18" t="s">
        <v>1094</v>
      </c>
      <c r="F6" s="18" t="s">
        <v>848</v>
      </c>
      <c r="G6" s="105" t="s">
        <v>849</v>
      </c>
      <c r="H6" s="286" t="s">
        <v>726</v>
      </c>
      <c r="I6" s="36" t="s">
        <v>720</v>
      </c>
      <c r="J6" s="36" t="s">
        <v>7</v>
      </c>
      <c r="K6" s="18" t="s">
        <v>686</v>
      </c>
      <c r="L6" s="18" t="s">
        <v>176</v>
      </c>
    </row>
    <row r="7" ht="12.75" customHeight="1" spans="1:14">
      <c r="A7" s="20">
        <v>1</v>
      </c>
      <c r="B7" s="21"/>
      <c r="C7" s="21"/>
      <c r="D7" s="22"/>
      <c r="E7" s="94"/>
      <c r="F7" s="21"/>
      <c r="G7" s="23"/>
      <c r="H7" s="417"/>
      <c r="I7" s="308"/>
      <c r="J7" s="308"/>
      <c r="K7" s="23" t="str">
        <f>IF(H7=0,"",(J7-H7)/(H7)*100)</f>
        <v/>
      </c>
      <c r="L7" s="21"/>
      <c r="M7" s="9" t="s">
        <v>1095</v>
      </c>
      <c r="N7" s="10">
        <f t="shared" ref="N7:N12" si="0">H7-J7</f>
        <v>0</v>
      </c>
    </row>
    <row r="8" ht="12.75" customHeight="1" spans="1:14">
      <c r="A8" s="20">
        <v>2</v>
      </c>
      <c r="B8" s="21"/>
      <c r="C8" s="21"/>
      <c r="D8" s="22"/>
      <c r="E8" s="94"/>
      <c r="F8" s="21"/>
      <c r="G8" s="23"/>
      <c r="H8" s="417"/>
      <c r="I8" s="308"/>
      <c r="J8" s="308"/>
      <c r="K8" s="23" t="str">
        <f t="shared" ref="K8:K28" si="1">IF(H8=0,"",(J8-H8)/(H8)*100)</f>
        <v/>
      </c>
      <c r="L8" s="21"/>
      <c r="M8" s="9" t="s">
        <v>1096</v>
      </c>
      <c r="N8" s="10">
        <f t="shared" si="0"/>
        <v>0</v>
      </c>
    </row>
    <row r="9" ht="12.75" customHeight="1" spans="1:14">
      <c r="A9" s="20">
        <v>3</v>
      </c>
      <c r="B9" s="21"/>
      <c r="C9" s="21"/>
      <c r="D9" s="22"/>
      <c r="E9" s="94"/>
      <c r="F9" s="21"/>
      <c r="G9" s="23"/>
      <c r="H9" s="417"/>
      <c r="I9" s="426"/>
      <c r="J9" s="308"/>
      <c r="K9" s="23" t="str">
        <f t="shared" si="1"/>
        <v/>
      </c>
      <c r="L9" s="21"/>
      <c r="M9" s="9" t="s">
        <v>1097</v>
      </c>
      <c r="N9" s="10">
        <f t="shared" si="0"/>
        <v>0</v>
      </c>
    </row>
    <row r="10" ht="12.75" customHeight="1" spans="1:14">
      <c r="A10" s="20">
        <v>4</v>
      </c>
      <c r="B10" s="21"/>
      <c r="C10" s="21"/>
      <c r="D10" s="22"/>
      <c r="E10" s="94"/>
      <c r="F10" s="21"/>
      <c r="G10" s="23"/>
      <c r="H10" s="417"/>
      <c r="I10" s="308"/>
      <c r="J10" s="308"/>
      <c r="K10" s="23" t="str">
        <f t="shared" si="1"/>
        <v/>
      </c>
      <c r="L10" s="21"/>
      <c r="M10" s="9" t="s">
        <v>1098</v>
      </c>
      <c r="N10" s="10">
        <f t="shared" si="0"/>
        <v>0</v>
      </c>
    </row>
    <row r="11" ht="12.75" customHeight="1" spans="1:14">
      <c r="A11" s="20">
        <v>5</v>
      </c>
      <c r="B11" s="21"/>
      <c r="C11" s="21"/>
      <c r="D11" s="22"/>
      <c r="E11" s="94"/>
      <c r="F11" s="21"/>
      <c r="G11" s="23"/>
      <c r="H11" s="417"/>
      <c r="I11" s="308"/>
      <c r="J11" s="308"/>
      <c r="K11" s="23" t="str">
        <f t="shared" si="1"/>
        <v/>
      </c>
      <c r="L11" s="21"/>
      <c r="M11" s="9" t="s">
        <v>1099</v>
      </c>
      <c r="N11" s="10">
        <f t="shared" si="0"/>
        <v>0</v>
      </c>
    </row>
    <row r="12" ht="12.75" customHeight="1" spans="1:14">
      <c r="A12" s="20">
        <v>6</v>
      </c>
      <c r="B12" s="21"/>
      <c r="C12" s="21"/>
      <c r="D12" s="22"/>
      <c r="E12" s="94"/>
      <c r="F12" s="21"/>
      <c r="G12" s="23"/>
      <c r="H12" s="417"/>
      <c r="I12" s="308"/>
      <c r="J12" s="308"/>
      <c r="K12" s="23" t="str">
        <f t="shared" si="1"/>
        <v/>
      </c>
      <c r="L12" s="21"/>
      <c r="M12" s="9" t="s">
        <v>1100</v>
      </c>
      <c r="N12" s="10">
        <f t="shared" si="0"/>
        <v>0</v>
      </c>
    </row>
    <row r="13" ht="12.75" customHeight="1" spans="1:13">
      <c r="A13" s="20">
        <v>7</v>
      </c>
      <c r="B13" s="21"/>
      <c r="C13" s="21"/>
      <c r="D13" s="22"/>
      <c r="E13" s="94"/>
      <c r="F13" s="21"/>
      <c r="G13" s="23"/>
      <c r="H13" s="417"/>
      <c r="I13" s="308"/>
      <c r="J13" s="308"/>
      <c r="K13" s="23" t="str">
        <f t="shared" si="1"/>
        <v/>
      </c>
      <c r="L13" s="21"/>
      <c r="M13" s="9" t="s">
        <v>1101</v>
      </c>
    </row>
    <row r="14" ht="12.75" customHeight="1" spans="1:13">
      <c r="A14" s="20" t="str">
        <f t="shared" ref="A14:A24" si="2">IF(B14="","",ROW()-7)</f>
        <v/>
      </c>
      <c r="B14" s="21"/>
      <c r="C14" s="21"/>
      <c r="D14" s="22"/>
      <c r="E14" s="94"/>
      <c r="F14" s="21"/>
      <c r="G14" s="23"/>
      <c r="H14" s="417"/>
      <c r="I14" s="308"/>
      <c r="J14" s="308"/>
      <c r="K14" s="23" t="str">
        <f t="shared" si="1"/>
        <v/>
      </c>
      <c r="L14" s="21"/>
      <c r="M14" s="9" t="s">
        <v>1102</v>
      </c>
    </row>
    <row r="15" ht="12.75" customHeight="1" spans="1:13">
      <c r="A15" s="20" t="str">
        <f t="shared" si="2"/>
        <v/>
      </c>
      <c r="B15" s="21"/>
      <c r="C15" s="21"/>
      <c r="D15" s="22"/>
      <c r="E15" s="94"/>
      <c r="F15" s="21"/>
      <c r="G15" s="23"/>
      <c r="H15" s="417"/>
      <c r="I15" s="308"/>
      <c r="J15" s="308"/>
      <c r="K15" s="23" t="str">
        <f t="shared" si="1"/>
        <v/>
      </c>
      <c r="L15" s="21"/>
      <c r="M15" s="9" t="s">
        <v>1103</v>
      </c>
    </row>
    <row r="16" ht="12.75" customHeight="1" spans="1:13">
      <c r="A16" s="20" t="str">
        <f t="shared" si="2"/>
        <v/>
      </c>
      <c r="B16" s="21"/>
      <c r="C16" s="21"/>
      <c r="D16" s="22"/>
      <c r="E16" s="94"/>
      <c r="F16" s="21"/>
      <c r="G16" s="23"/>
      <c r="H16" s="417"/>
      <c r="I16" s="308"/>
      <c r="J16" s="308"/>
      <c r="K16" s="23" t="str">
        <f t="shared" si="1"/>
        <v/>
      </c>
      <c r="L16" s="21"/>
      <c r="M16" s="9" t="s">
        <v>1104</v>
      </c>
    </row>
    <row r="17" ht="12.75" customHeight="1" spans="1:13">
      <c r="A17" s="20" t="str">
        <f t="shared" si="2"/>
        <v/>
      </c>
      <c r="B17" s="21"/>
      <c r="C17" s="21"/>
      <c r="D17" s="22"/>
      <c r="E17" s="94"/>
      <c r="F17" s="21"/>
      <c r="G17" s="23"/>
      <c r="H17" s="417"/>
      <c r="I17" s="308"/>
      <c r="J17" s="308"/>
      <c r="K17" s="23" t="str">
        <f t="shared" si="1"/>
        <v/>
      </c>
      <c r="L17" s="21"/>
      <c r="M17" s="9" t="s">
        <v>1105</v>
      </c>
    </row>
    <row r="18" ht="12.75" customHeight="1" spans="1:13">
      <c r="A18" s="20" t="str">
        <f t="shared" si="2"/>
        <v/>
      </c>
      <c r="B18" s="21"/>
      <c r="C18" s="21"/>
      <c r="D18" s="22"/>
      <c r="E18" s="94"/>
      <c r="F18" s="21"/>
      <c r="G18" s="23"/>
      <c r="H18" s="417"/>
      <c r="I18" s="308"/>
      <c r="J18" s="308"/>
      <c r="K18" s="23" t="str">
        <f t="shared" si="1"/>
        <v/>
      </c>
      <c r="L18" s="21"/>
      <c r="M18" s="9" t="s">
        <v>1106</v>
      </c>
    </row>
    <row r="19" ht="12.75" customHeight="1" spans="1:13">
      <c r="A19" s="20" t="str">
        <f t="shared" si="2"/>
        <v/>
      </c>
      <c r="B19" s="21"/>
      <c r="C19" s="21"/>
      <c r="D19" s="22"/>
      <c r="E19" s="94"/>
      <c r="F19" s="21"/>
      <c r="G19" s="23"/>
      <c r="H19" s="417"/>
      <c r="I19" s="308"/>
      <c r="J19" s="308"/>
      <c r="K19" s="23" t="str">
        <f t="shared" si="1"/>
        <v/>
      </c>
      <c r="L19" s="21"/>
      <c r="M19" s="9" t="s">
        <v>1107</v>
      </c>
    </row>
    <row r="20" ht="12.75" customHeight="1" spans="1:13">
      <c r="A20" s="20" t="str">
        <f t="shared" si="2"/>
        <v/>
      </c>
      <c r="B20" s="21"/>
      <c r="C20" s="21"/>
      <c r="D20" s="22"/>
      <c r="E20" s="94"/>
      <c r="F20" s="21"/>
      <c r="G20" s="23"/>
      <c r="H20" s="417"/>
      <c r="I20" s="308"/>
      <c r="J20" s="308"/>
      <c r="K20" s="23" t="str">
        <f t="shared" si="1"/>
        <v/>
      </c>
      <c r="L20" s="21"/>
      <c r="M20" s="9" t="s">
        <v>1108</v>
      </c>
    </row>
    <row r="21" ht="12.75" customHeight="1" spans="1:13">
      <c r="A21" s="20" t="str">
        <f t="shared" si="2"/>
        <v/>
      </c>
      <c r="B21" s="21"/>
      <c r="C21" s="21"/>
      <c r="D21" s="22"/>
      <c r="E21" s="94"/>
      <c r="F21" s="21"/>
      <c r="G21" s="23"/>
      <c r="H21" s="417"/>
      <c r="I21" s="308"/>
      <c r="J21" s="308"/>
      <c r="K21" s="23" t="str">
        <f t="shared" si="1"/>
        <v/>
      </c>
      <c r="L21" s="21"/>
      <c r="M21" s="9" t="s">
        <v>1109</v>
      </c>
    </row>
    <row r="22" ht="12.75" customHeight="1" spans="1:13">
      <c r="A22" s="20" t="str">
        <f t="shared" si="2"/>
        <v/>
      </c>
      <c r="B22" s="21"/>
      <c r="C22" s="21"/>
      <c r="D22" s="22"/>
      <c r="E22" s="94"/>
      <c r="F22" s="21"/>
      <c r="G22" s="23"/>
      <c r="H22" s="417"/>
      <c r="I22" s="308"/>
      <c r="J22" s="308"/>
      <c r="K22" s="23" t="str">
        <f t="shared" si="1"/>
        <v/>
      </c>
      <c r="L22" s="21"/>
      <c r="M22" s="9" t="s">
        <v>1110</v>
      </c>
    </row>
    <row r="23" ht="12.75" customHeight="1" spans="1:13">
      <c r="A23" s="20" t="str">
        <f t="shared" si="2"/>
        <v/>
      </c>
      <c r="B23" s="21"/>
      <c r="C23" s="21"/>
      <c r="D23" s="22"/>
      <c r="E23" s="94"/>
      <c r="F23" s="21"/>
      <c r="G23" s="23"/>
      <c r="H23" s="417"/>
      <c r="I23" s="308"/>
      <c r="J23" s="308"/>
      <c r="K23" s="23" t="str">
        <f t="shared" si="1"/>
        <v/>
      </c>
      <c r="L23" s="21"/>
      <c r="M23" s="9" t="s">
        <v>1111</v>
      </c>
    </row>
    <row r="24" ht="12" customHeight="1" spans="1:13">
      <c r="A24" s="20" t="str">
        <f t="shared" si="2"/>
        <v/>
      </c>
      <c r="B24" s="21"/>
      <c r="C24" s="21"/>
      <c r="D24" s="22"/>
      <c r="E24" s="94"/>
      <c r="F24" s="21"/>
      <c r="G24" s="23"/>
      <c r="H24" s="417"/>
      <c r="I24" s="308"/>
      <c r="J24" s="308"/>
      <c r="K24" s="23" t="str">
        <f t="shared" si="1"/>
        <v/>
      </c>
      <c r="L24" s="21"/>
      <c r="M24" s="9" t="s">
        <v>1112</v>
      </c>
    </row>
    <row r="25" ht="12.75" customHeight="1" spans="1:13">
      <c r="A25" s="118" t="s">
        <v>1113</v>
      </c>
      <c r="B25" s="120"/>
      <c r="C25" s="21"/>
      <c r="D25" s="57"/>
      <c r="E25" s="94"/>
      <c r="F25" s="21"/>
      <c r="G25" s="23"/>
      <c r="H25" s="417">
        <f>SUM(H7:H24)</f>
        <v>0</v>
      </c>
      <c r="I25" s="417">
        <f>SUM(I7:I24)</f>
        <v>0</v>
      </c>
      <c r="J25" s="309">
        <f>SUM(J7:J24)</f>
        <v>0</v>
      </c>
      <c r="K25" s="23" t="str">
        <f t="shared" si="1"/>
        <v/>
      </c>
      <c r="L25" s="21"/>
      <c r="M25" s="9"/>
    </row>
    <row r="26" ht="12.75" customHeight="1" spans="1:13">
      <c r="A26" s="118" t="s">
        <v>1114</v>
      </c>
      <c r="B26" s="120"/>
      <c r="C26" s="21"/>
      <c r="D26" s="57"/>
      <c r="E26" s="94"/>
      <c r="F26" s="21"/>
      <c r="G26" s="23"/>
      <c r="H26" s="417">
        <f>I25</f>
        <v>0</v>
      </c>
      <c r="I26" s="309"/>
      <c r="J26" s="309">
        <v>0</v>
      </c>
      <c r="K26" s="23"/>
      <c r="L26" s="21"/>
      <c r="M26" s="9"/>
    </row>
    <row r="27" ht="12.75" customHeight="1" spans="1:13">
      <c r="A27" s="118" t="s">
        <v>1115</v>
      </c>
      <c r="B27" s="120"/>
      <c r="C27" s="21"/>
      <c r="D27" s="57"/>
      <c r="E27" s="94"/>
      <c r="F27" s="21"/>
      <c r="G27" s="23"/>
      <c r="H27" s="417"/>
      <c r="I27" s="309"/>
      <c r="J27" s="417">
        <f>H26</f>
        <v>0</v>
      </c>
      <c r="K27" s="23"/>
      <c r="L27" s="21"/>
      <c r="M27" s="9"/>
    </row>
    <row r="28" customHeight="1" spans="1:12">
      <c r="A28" s="424" t="s">
        <v>721</v>
      </c>
      <c r="B28" s="425"/>
      <c r="C28" s="27"/>
      <c r="D28" s="307"/>
      <c r="E28" s="27"/>
      <c r="F28" s="27"/>
      <c r="G28" s="27"/>
      <c r="H28" s="417">
        <f>H25-H26</f>
        <v>0</v>
      </c>
      <c r="I28" s="310"/>
      <c r="J28" s="417">
        <f>J25-J27</f>
        <v>0</v>
      </c>
      <c r="K28" s="23" t="str">
        <f t="shared" si="1"/>
        <v/>
      </c>
      <c r="L28" s="27"/>
    </row>
    <row r="29" customHeight="1" spans="1:13">
      <c r="A29" s="10" t="str">
        <f>基本信息输入表!$K$6&amp;"填表人："&amp;基本信息输入表!$M$24</f>
        <v>产权持有单位填表人：刘亚鑫</v>
      </c>
      <c r="J29" s="10" t="str">
        <f>"评估人员："&amp;基本信息输入表!$Q$24</f>
        <v>评估人员：王庆国</v>
      </c>
      <c r="M29" s="58" t="s">
        <v>837</v>
      </c>
    </row>
    <row r="30" customHeight="1" spans="1:1">
      <c r="A30" s="10" t="str">
        <f>"填表日期："&amp;YEAR(基本信息输入表!$O$24)&amp;"年"&amp;MONTH(基本信息输入表!$O$24)&amp;"月"&amp;DAY(基本信息输入表!$O$24)&amp;"日"</f>
        <v>填表日期：2025年2月22日</v>
      </c>
    </row>
  </sheetData>
  <mergeCells count="6">
    <mergeCell ref="A2:L2"/>
    <mergeCell ref="A3:L3"/>
    <mergeCell ref="A25:B25"/>
    <mergeCell ref="A26:B26"/>
    <mergeCell ref="A27:B27"/>
    <mergeCell ref="A28:B28"/>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showGridLines="0" workbookViewId="0">
      <selection activeCell="L6" sqref="L6"/>
    </sheetView>
  </sheetViews>
  <sheetFormatPr defaultColWidth="9" defaultRowHeight="15.75" customHeight="1"/>
  <cols>
    <col min="1" max="1" width="5" style="10" customWidth="1"/>
    <col min="2" max="2" width="20.2" style="10" customWidth="1"/>
    <col min="3" max="3" width="8.2" style="10" customWidth="1"/>
    <col min="4" max="4" width="15.2" style="10" customWidth="1"/>
    <col min="5" max="5" width="20.2" style="10" customWidth="1"/>
    <col min="6" max="7" width="12.7" style="10" customWidth="1"/>
    <col min="8" max="8" width="9.7" style="10" customWidth="1"/>
    <col min="9" max="11" width="12.7" style="10" customWidth="1"/>
    <col min="12" max="12" width="10.2" style="10" customWidth="1"/>
    <col min="13" max="13" width="9" style="10" customWidth="1"/>
    <col min="14" max="14" width="9" style="9" customWidth="1"/>
    <col min="15" max="16" width="9" style="10" customWidth="1"/>
    <col min="17" max="16384" width="9" style="10"/>
  </cols>
  <sheetData>
    <row r="1" customHeight="1" spans="1:1">
      <c r="A1" s="11" t="s">
        <v>0</v>
      </c>
    </row>
    <row r="2" s="8" customFormat="1" ht="30" customHeight="1" spans="1:14">
      <c r="A2" s="12" t="s">
        <v>21</v>
      </c>
      <c r="N2" s="13"/>
    </row>
    <row r="3" customHeight="1" spans="1:1">
      <c r="A3" s="9" t="str">
        <f>"评估基准日："&amp;TEXT(基本信息输入表!M7,"yyyy年mm月dd日")</f>
        <v>评估基准日：2025年02月20日</v>
      </c>
    </row>
    <row r="4" ht="14.25" customHeight="1" spans="1:13">
      <c r="A4" s="9"/>
      <c r="B4" s="9"/>
      <c r="C4" s="9"/>
      <c r="D4" s="9"/>
      <c r="E4" s="9"/>
      <c r="F4" s="9"/>
      <c r="G4" s="9"/>
      <c r="H4" s="9"/>
      <c r="I4" s="9"/>
      <c r="J4" s="9"/>
      <c r="K4" s="9"/>
      <c r="L4" s="9"/>
      <c r="M4" s="14" t="s">
        <v>1116</v>
      </c>
    </row>
    <row r="5" customHeight="1" spans="1:13">
      <c r="A5" s="10" t="str">
        <f>基本信息输入表!K6&amp;"："&amp;基本信息输入表!M6</f>
        <v>产权持有单位：中国石油天然气股份有限公司塔里木油田分公司塔西南勘探开发公司</v>
      </c>
      <c r="M5" s="216" t="s">
        <v>846</v>
      </c>
    </row>
    <row r="6" s="9" customFormat="1" customHeight="1" spans="1:14">
      <c r="A6" s="36" t="s">
        <v>4</v>
      </c>
      <c r="B6" s="420" t="s">
        <v>1117</v>
      </c>
      <c r="C6" s="420" t="s">
        <v>1092</v>
      </c>
      <c r="D6" s="420" t="s">
        <v>1118</v>
      </c>
      <c r="E6" s="420" t="s">
        <v>1119</v>
      </c>
      <c r="F6" s="286" t="s">
        <v>1120</v>
      </c>
      <c r="G6" s="286" t="s">
        <v>962</v>
      </c>
      <c r="H6" s="36" t="s">
        <v>1121</v>
      </c>
      <c r="I6" s="36" t="s">
        <v>6</v>
      </c>
      <c r="J6" s="71" t="s">
        <v>1068</v>
      </c>
      <c r="K6" s="36" t="s">
        <v>7</v>
      </c>
      <c r="L6" s="36" t="s">
        <v>686</v>
      </c>
      <c r="M6" s="36" t="s">
        <v>176</v>
      </c>
      <c r="N6" s="217" t="s">
        <v>851</v>
      </c>
    </row>
    <row r="7" ht="12.75" customHeight="1" spans="1:14">
      <c r="A7" s="20" t="str">
        <f>IF(B7="","",ROW()-6)</f>
        <v/>
      </c>
      <c r="B7" s="21"/>
      <c r="C7" s="21"/>
      <c r="D7" s="37"/>
      <c r="E7" s="21"/>
      <c r="F7" s="22"/>
      <c r="G7" s="421"/>
      <c r="H7" s="291"/>
      <c r="I7" s="421"/>
      <c r="J7" s="421"/>
      <c r="K7" s="23"/>
      <c r="L7" s="23" t="str">
        <f>IF(I7=0,"",(K7-I7)/I7*100)</f>
        <v/>
      </c>
      <c r="M7" s="21"/>
      <c r="N7" s="9" t="s">
        <v>1122</v>
      </c>
    </row>
    <row r="8" ht="12.75" customHeight="1" spans="1:14">
      <c r="A8" s="20" t="str">
        <f t="shared" ref="A8:A26" si="0">IF(B8="","",ROW()-6)</f>
        <v/>
      </c>
      <c r="B8" s="21"/>
      <c r="C8" s="21"/>
      <c r="D8" s="37"/>
      <c r="E8" s="21"/>
      <c r="F8" s="22"/>
      <c r="G8" s="421"/>
      <c r="H8" s="291"/>
      <c r="I8" s="421"/>
      <c r="J8" s="421"/>
      <c r="K8" s="23"/>
      <c r="L8" s="23" t="str">
        <f t="shared" ref="L8:L29" si="1">IF(I8=0,"",(K8-I8)/I8*100)</f>
        <v/>
      </c>
      <c r="M8" s="21"/>
      <c r="N8" s="9" t="s">
        <v>1123</v>
      </c>
    </row>
    <row r="9" ht="12.75" customHeight="1" spans="1:14">
      <c r="A9" s="20" t="str">
        <f t="shared" si="0"/>
        <v/>
      </c>
      <c r="B9" s="21"/>
      <c r="C9" s="21"/>
      <c r="D9" s="37"/>
      <c r="E9" s="21"/>
      <c r="F9" s="22"/>
      <c r="G9" s="421"/>
      <c r="H9" s="291"/>
      <c r="I9" s="421"/>
      <c r="J9" s="421"/>
      <c r="K9" s="23"/>
      <c r="L9" s="23" t="str">
        <f t="shared" si="1"/>
        <v/>
      </c>
      <c r="M9" s="21"/>
      <c r="N9" s="9" t="s">
        <v>1124</v>
      </c>
    </row>
    <row r="10" ht="12.75" customHeight="1" spans="1:14">
      <c r="A10" s="20" t="str">
        <f t="shared" si="0"/>
        <v/>
      </c>
      <c r="B10" s="21"/>
      <c r="C10" s="21"/>
      <c r="D10" s="37"/>
      <c r="E10" s="21"/>
      <c r="F10" s="22"/>
      <c r="G10" s="421"/>
      <c r="H10" s="291"/>
      <c r="I10" s="421"/>
      <c r="J10" s="421"/>
      <c r="K10" s="23"/>
      <c r="L10" s="23" t="str">
        <f t="shared" si="1"/>
        <v/>
      </c>
      <c r="M10" s="21"/>
      <c r="N10" s="9" t="s">
        <v>1125</v>
      </c>
    </row>
    <row r="11" ht="12.75" customHeight="1" spans="1:14">
      <c r="A11" s="20" t="str">
        <f t="shared" si="0"/>
        <v/>
      </c>
      <c r="B11" s="21"/>
      <c r="C11" s="21"/>
      <c r="D11" s="37"/>
      <c r="E11" s="21"/>
      <c r="F11" s="22"/>
      <c r="G11" s="421"/>
      <c r="H11" s="291"/>
      <c r="I11" s="421"/>
      <c r="J11" s="421"/>
      <c r="K11" s="23"/>
      <c r="L11" s="23" t="str">
        <f t="shared" si="1"/>
        <v/>
      </c>
      <c r="M11" s="21"/>
      <c r="N11" s="9" t="s">
        <v>1126</v>
      </c>
    </row>
    <row r="12" ht="12.75" customHeight="1" spans="1:14">
      <c r="A12" s="20" t="str">
        <f t="shared" si="0"/>
        <v/>
      </c>
      <c r="B12" s="21"/>
      <c r="C12" s="21"/>
      <c r="D12" s="37"/>
      <c r="E12" s="21"/>
      <c r="F12" s="22"/>
      <c r="G12" s="421"/>
      <c r="H12" s="291"/>
      <c r="I12" s="421"/>
      <c r="J12" s="421"/>
      <c r="K12" s="23"/>
      <c r="L12" s="23" t="str">
        <f t="shared" si="1"/>
        <v/>
      </c>
      <c r="M12" s="21"/>
      <c r="N12" s="9" t="s">
        <v>1127</v>
      </c>
    </row>
    <row r="13" ht="12.75" customHeight="1" spans="1:14">
      <c r="A13" s="20" t="str">
        <f t="shared" si="0"/>
        <v/>
      </c>
      <c r="B13" s="21"/>
      <c r="C13" s="21"/>
      <c r="D13" s="37"/>
      <c r="E13" s="21"/>
      <c r="F13" s="22"/>
      <c r="G13" s="421"/>
      <c r="H13" s="291"/>
      <c r="I13" s="421"/>
      <c r="J13" s="421"/>
      <c r="K13" s="23"/>
      <c r="L13" s="23" t="str">
        <f t="shared" si="1"/>
        <v/>
      </c>
      <c r="M13" s="21"/>
      <c r="N13" s="9" t="s">
        <v>1128</v>
      </c>
    </row>
    <row r="14" ht="12.75" customHeight="1" spans="1:14">
      <c r="A14" s="20" t="str">
        <f t="shared" si="0"/>
        <v/>
      </c>
      <c r="B14" s="21"/>
      <c r="C14" s="21"/>
      <c r="D14" s="37"/>
      <c r="E14" s="21"/>
      <c r="F14" s="22"/>
      <c r="G14" s="421"/>
      <c r="H14" s="291"/>
      <c r="I14" s="421"/>
      <c r="J14" s="421"/>
      <c r="K14" s="23"/>
      <c r="L14" s="23" t="str">
        <f t="shared" si="1"/>
        <v/>
      </c>
      <c r="M14" s="21"/>
      <c r="N14" s="9" t="s">
        <v>1129</v>
      </c>
    </row>
    <row r="15" ht="12.75" customHeight="1" spans="1:14">
      <c r="A15" s="20" t="str">
        <f t="shared" si="0"/>
        <v/>
      </c>
      <c r="B15" s="21"/>
      <c r="C15" s="21"/>
      <c r="D15" s="37"/>
      <c r="E15" s="21"/>
      <c r="F15" s="22"/>
      <c r="G15" s="421"/>
      <c r="H15" s="291"/>
      <c r="I15" s="421"/>
      <c r="J15" s="421"/>
      <c r="K15" s="23"/>
      <c r="L15" s="23" t="str">
        <f t="shared" si="1"/>
        <v/>
      </c>
      <c r="M15" s="21"/>
      <c r="N15" s="9" t="s">
        <v>1130</v>
      </c>
    </row>
    <row r="16" ht="12.75" customHeight="1" spans="1:14">
      <c r="A16" s="20" t="str">
        <f t="shared" si="0"/>
        <v/>
      </c>
      <c r="B16" s="21"/>
      <c r="C16" s="21"/>
      <c r="D16" s="37"/>
      <c r="E16" s="21"/>
      <c r="F16" s="22"/>
      <c r="G16" s="421"/>
      <c r="H16" s="291"/>
      <c r="I16" s="421"/>
      <c r="J16" s="421"/>
      <c r="K16" s="23"/>
      <c r="L16" s="23" t="str">
        <f t="shared" si="1"/>
        <v/>
      </c>
      <c r="M16" s="21"/>
      <c r="N16" s="9" t="s">
        <v>1131</v>
      </c>
    </row>
    <row r="17" ht="12.75" customHeight="1" spans="1:14">
      <c r="A17" s="20" t="str">
        <f t="shared" si="0"/>
        <v/>
      </c>
      <c r="B17" s="21"/>
      <c r="C17" s="21"/>
      <c r="D17" s="37"/>
      <c r="E17" s="21"/>
      <c r="F17" s="22"/>
      <c r="G17" s="421"/>
      <c r="H17" s="291"/>
      <c r="I17" s="421"/>
      <c r="J17" s="421"/>
      <c r="K17" s="23"/>
      <c r="L17" s="23" t="str">
        <f t="shared" si="1"/>
        <v/>
      </c>
      <c r="M17" s="21"/>
      <c r="N17" s="9" t="s">
        <v>1132</v>
      </c>
    </row>
    <row r="18" ht="12.75" customHeight="1" spans="1:14">
      <c r="A18" s="20" t="str">
        <f t="shared" si="0"/>
        <v/>
      </c>
      <c r="B18" s="21"/>
      <c r="C18" s="21"/>
      <c r="D18" s="37"/>
      <c r="E18" s="21"/>
      <c r="F18" s="22"/>
      <c r="G18" s="421"/>
      <c r="H18" s="291"/>
      <c r="I18" s="421"/>
      <c r="J18" s="421"/>
      <c r="K18" s="23"/>
      <c r="L18" s="23" t="str">
        <f t="shared" si="1"/>
        <v/>
      </c>
      <c r="M18" s="21"/>
      <c r="N18" s="9" t="s">
        <v>1133</v>
      </c>
    </row>
    <row r="19" ht="12.75" customHeight="1" spans="1:14">
      <c r="A19" s="20" t="str">
        <f t="shared" si="0"/>
        <v/>
      </c>
      <c r="B19" s="21"/>
      <c r="C19" s="21"/>
      <c r="D19" s="37"/>
      <c r="E19" s="21"/>
      <c r="F19" s="22"/>
      <c r="G19" s="421"/>
      <c r="H19" s="291"/>
      <c r="I19" s="421"/>
      <c r="J19" s="421"/>
      <c r="K19" s="23"/>
      <c r="L19" s="23" t="str">
        <f t="shared" si="1"/>
        <v/>
      </c>
      <c r="M19" s="21"/>
      <c r="N19" s="9" t="s">
        <v>1134</v>
      </c>
    </row>
    <row r="20" ht="12.75" customHeight="1" spans="1:14">
      <c r="A20" s="20" t="str">
        <f t="shared" si="0"/>
        <v/>
      </c>
      <c r="B20" s="21"/>
      <c r="C20" s="21"/>
      <c r="D20" s="37"/>
      <c r="E20" s="21"/>
      <c r="F20" s="22"/>
      <c r="G20" s="421"/>
      <c r="H20" s="291"/>
      <c r="I20" s="421"/>
      <c r="J20" s="421"/>
      <c r="K20" s="23"/>
      <c r="L20" s="23" t="str">
        <f t="shared" si="1"/>
        <v/>
      </c>
      <c r="M20" s="21"/>
      <c r="N20" s="9" t="s">
        <v>1135</v>
      </c>
    </row>
    <row r="21" ht="12.75" customHeight="1" spans="1:14">
      <c r="A21" s="20" t="str">
        <f t="shared" si="0"/>
        <v/>
      </c>
      <c r="B21" s="21"/>
      <c r="C21" s="21"/>
      <c r="D21" s="37"/>
      <c r="E21" s="21"/>
      <c r="F21" s="22"/>
      <c r="G21" s="421"/>
      <c r="H21" s="291"/>
      <c r="I21" s="421"/>
      <c r="J21" s="421"/>
      <c r="K21" s="23"/>
      <c r="L21" s="23" t="str">
        <f t="shared" si="1"/>
        <v/>
      </c>
      <c r="M21" s="21"/>
      <c r="N21" s="9" t="s">
        <v>1136</v>
      </c>
    </row>
    <row r="22" ht="12.75" customHeight="1" spans="1:14">
      <c r="A22" s="20" t="str">
        <f t="shared" si="0"/>
        <v/>
      </c>
      <c r="B22" s="21"/>
      <c r="C22" s="21"/>
      <c r="D22" s="37"/>
      <c r="E22" s="21"/>
      <c r="F22" s="22"/>
      <c r="G22" s="421"/>
      <c r="H22" s="291"/>
      <c r="I22" s="421"/>
      <c r="J22" s="421"/>
      <c r="K22" s="23"/>
      <c r="L22" s="23" t="str">
        <f t="shared" si="1"/>
        <v/>
      </c>
      <c r="M22" s="21"/>
      <c r="N22" s="9" t="s">
        <v>1137</v>
      </c>
    </row>
    <row r="23" ht="12.75" customHeight="1" spans="1:14">
      <c r="A23" s="20" t="str">
        <f t="shared" si="0"/>
        <v/>
      </c>
      <c r="B23" s="21"/>
      <c r="C23" s="21"/>
      <c r="D23" s="37"/>
      <c r="E23" s="21"/>
      <c r="F23" s="22"/>
      <c r="G23" s="421"/>
      <c r="H23" s="291"/>
      <c r="I23" s="421"/>
      <c r="J23" s="421"/>
      <c r="K23" s="23"/>
      <c r="L23" s="23" t="str">
        <f t="shared" si="1"/>
        <v/>
      </c>
      <c r="M23" s="21"/>
      <c r="N23" s="9" t="s">
        <v>1138</v>
      </c>
    </row>
    <row r="24" ht="12.75" customHeight="1" spans="1:14">
      <c r="A24" s="20" t="str">
        <f t="shared" si="0"/>
        <v/>
      </c>
      <c r="B24" s="21"/>
      <c r="C24" s="21"/>
      <c r="D24" s="37"/>
      <c r="E24" s="21"/>
      <c r="F24" s="22"/>
      <c r="G24" s="421"/>
      <c r="H24" s="291"/>
      <c r="I24" s="421"/>
      <c r="J24" s="421"/>
      <c r="K24" s="23"/>
      <c r="L24" s="23" t="str">
        <f t="shared" si="1"/>
        <v/>
      </c>
      <c r="M24" s="21"/>
      <c r="N24" s="9" t="s">
        <v>1139</v>
      </c>
    </row>
    <row r="25" ht="12.75" customHeight="1" spans="1:14">
      <c r="A25" s="20" t="str">
        <f t="shared" si="0"/>
        <v/>
      </c>
      <c r="B25" s="21"/>
      <c r="C25" s="21"/>
      <c r="D25" s="37"/>
      <c r="E25" s="21"/>
      <c r="F25" s="22"/>
      <c r="G25" s="421"/>
      <c r="H25" s="291"/>
      <c r="I25" s="421"/>
      <c r="J25" s="421"/>
      <c r="K25" s="23"/>
      <c r="L25" s="23" t="str">
        <f t="shared" si="1"/>
        <v/>
      </c>
      <c r="M25" s="21"/>
      <c r="N25" s="9" t="s">
        <v>1140</v>
      </c>
    </row>
    <row r="26" ht="12.75" customHeight="1" spans="1:14">
      <c r="A26" s="20" t="str">
        <f t="shared" si="0"/>
        <v/>
      </c>
      <c r="B26" s="21"/>
      <c r="C26" s="21"/>
      <c r="D26" s="37"/>
      <c r="E26" s="21"/>
      <c r="F26" s="22"/>
      <c r="G26" s="421"/>
      <c r="H26" s="291"/>
      <c r="I26" s="421"/>
      <c r="J26" s="421"/>
      <c r="K26" s="23"/>
      <c r="L26" s="23" t="str">
        <f t="shared" si="1"/>
        <v/>
      </c>
      <c r="M26" s="21"/>
      <c r="N26" s="9" t="s">
        <v>1141</v>
      </c>
    </row>
    <row r="27" customHeight="1" spans="1:13">
      <c r="A27" s="36" t="s">
        <v>1142</v>
      </c>
      <c r="B27" s="422"/>
      <c r="C27" s="422"/>
      <c r="D27" s="422"/>
      <c r="E27" s="422"/>
      <c r="F27" s="71"/>
      <c r="G27" s="71"/>
      <c r="H27" s="423"/>
      <c r="I27" s="74">
        <f>SUM(I7:I26)</f>
        <v>0</v>
      </c>
      <c r="J27" s="74">
        <f>SUM(J7:J26)</f>
        <v>0</v>
      </c>
      <c r="K27" s="74">
        <f>SUM(K7:K26)</f>
        <v>0</v>
      </c>
      <c r="L27" s="23" t="str">
        <f t="shared" si="1"/>
        <v/>
      </c>
      <c r="M27" s="71"/>
    </row>
    <row r="28" customHeight="1" spans="1:13">
      <c r="A28" s="305" t="s">
        <v>1143</v>
      </c>
      <c r="B28" s="422"/>
      <c r="C28" s="422"/>
      <c r="D28" s="422"/>
      <c r="E28" s="422"/>
      <c r="F28" s="71"/>
      <c r="G28" s="71"/>
      <c r="H28" s="423"/>
      <c r="I28" s="74">
        <f>J27</f>
        <v>0</v>
      </c>
      <c r="J28" s="74"/>
      <c r="K28" s="74"/>
      <c r="L28" s="23"/>
      <c r="M28" s="71"/>
    </row>
    <row r="29" customHeight="1" spans="1:13">
      <c r="A29" s="286" t="s">
        <v>1144</v>
      </c>
      <c r="B29" s="422"/>
      <c r="C29" s="422"/>
      <c r="D29" s="422"/>
      <c r="E29" s="422"/>
      <c r="F29" s="71"/>
      <c r="G29" s="71"/>
      <c r="H29" s="423"/>
      <c r="I29" s="74">
        <f>I27-I28</f>
        <v>0</v>
      </c>
      <c r="J29" s="74">
        <f>J27-J28</f>
        <v>0</v>
      </c>
      <c r="K29" s="74">
        <f>K27-K28</f>
        <v>0</v>
      </c>
      <c r="L29" s="23" t="str">
        <f t="shared" si="1"/>
        <v/>
      </c>
      <c r="M29" s="71"/>
    </row>
    <row r="30" customHeight="1" spans="1:14">
      <c r="A30" s="10" t="str">
        <f>基本信息输入表!$K$6&amp;"填表人："&amp;基本信息输入表!$M$25</f>
        <v>产权持有单位填表人：刘亚鑫</v>
      </c>
      <c r="K30" s="10" t="str">
        <f>"评估人员："&amp;基本信息输入表!$Q$25</f>
        <v>评估人员：王庆国</v>
      </c>
      <c r="N30" s="217" t="s">
        <v>837</v>
      </c>
    </row>
    <row r="31" customHeight="1" spans="1:1">
      <c r="A31" s="10" t="str">
        <f>"填表日期："&amp;YEAR(基本信息输入表!$O$25)&amp;"年"&amp;MONTH(基本信息输入表!$O$25)&amp;"月"&amp;DAY(基本信息输入表!$O$25)&amp;"日"</f>
        <v>填表日期：2025年2月22日</v>
      </c>
    </row>
  </sheetData>
  <mergeCells count="5">
    <mergeCell ref="A2:M2"/>
    <mergeCell ref="A3:M3"/>
    <mergeCell ref="A27:B27"/>
    <mergeCell ref="A28:B28"/>
    <mergeCell ref="A29:B29"/>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showGridLines="0" zoomScale="96" zoomScaleNormal="96" topLeftCell="A5" workbookViewId="0">
      <selection activeCell="D8" sqref="D8:D26"/>
    </sheetView>
  </sheetViews>
  <sheetFormatPr defaultColWidth="9" defaultRowHeight="15.75" customHeight="1"/>
  <cols>
    <col min="1" max="1" width="6.2" style="10" customWidth="1"/>
    <col min="2" max="2" width="22.7" style="10" customWidth="1"/>
    <col min="3" max="3" width="8" style="10" customWidth="1"/>
    <col min="4" max="4" width="8" style="242" customWidth="1"/>
    <col min="5" max="5" width="9.7" style="10" customWidth="1"/>
    <col min="6" max="6" width="4.7" style="10" customWidth="1"/>
    <col min="7" max="7" width="11.2" style="10" customWidth="1"/>
    <col min="8" max="8" width="9.7" style="10" customWidth="1"/>
    <col min="9" max="9" width="11.2" style="10" customWidth="1"/>
    <col min="10" max="10" width="11.4" style="10" customWidth="1"/>
    <col min="11" max="11" width="12.2" style="10" customWidth="1"/>
    <col min="12" max="12" width="7.9" style="10" customWidth="1"/>
    <col min="13" max="13" width="16.7" style="10" customWidth="1"/>
    <col min="14" max="14" width="8.2" style="9" customWidth="1"/>
    <col min="15" max="16" width="9" style="10" customWidth="1"/>
    <col min="17" max="16384" width="9" style="10"/>
  </cols>
  <sheetData>
    <row r="1" customHeight="1" spans="1:1">
      <c r="A1" s="11" t="s">
        <v>0</v>
      </c>
    </row>
    <row r="2" s="8" customFormat="1" ht="30" customHeight="1" spans="1:14">
      <c r="A2" s="12" t="s">
        <v>22</v>
      </c>
      <c r="N2" s="13"/>
    </row>
    <row r="3" customHeight="1" spans="1:1">
      <c r="A3" s="9" t="str">
        <f>"评估基准日："&amp;TEXT(基本信息输入表!M7,"yyyy年mm月dd日")</f>
        <v>评估基准日：2025年02月20日</v>
      </c>
    </row>
    <row r="4" ht="14.25" customHeight="1" spans="1:13">
      <c r="A4" s="9"/>
      <c r="B4" s="9"/>
      <c r="C4" s="9"/>
      <c r="D4" s="302"/>
      <c r="E4" s="9"/>
      <c r="F4" s="9"/>
      <c r="G4" s="9"/>
      <c r="H4" s="9"/>
      <c r="I4" s="9"/>
      <c r="J4" s="9"/>
      <c r="K4" s="9"/>
      <c r="L4" s="9"/>
      <c r="M4" s="14" t="s">
        <v>1145</v>
      </c>
    </row>
    <row r="5" customHeight="1" spans="1:13">
      <c r="A5" s="10" t="str">
        <f>基本信息输入表!K6&amp;"："&amp;基本信息输入表!M6</f>
        <v>产权持有单位：中国石油天然气股份有限公司塔里木油田分公司塔西南勘探开发公司</v>
      </c>
      <c r="M5" s="216" t="s">
        <v>846</v>
      </c>
    </row>
    <row r="6" s="9" customFormat="1" customHeight="1" spans="1:13">
      <c r="A6" s="18" t="s">
        <v>4</v>
      </c>
      <c r="B6" s="18" t="s">
        <v>1146</v>
      </c>
      <c r="C6" s="18" t="s">
        <v>1092</v>
      </c>
      <c r="D6" s="296" t="s">
        <v>1147</v>
      </c>
      <c r="E6" s="18" t="s">
        <v>1094</v>
      </c>
      <c r="F6" s="18" t="s">
        <v>848</v>
      </c>
      <c r="G6" s="18" t="s">
        <v>849</v>
      </c>
      <c r="H6" s="18" t="s">
        <v>1148</v>
      </c>
      <c r="I6" s="286" t="s">
        <v>726</v>
      </c>
      <c r="J6" s="36" t="s">
        <v>1068</v>
      </c>
      <c r="K6" s="18" t="s">
        <v>7</v>
      </c>
      <c r="L6" s="18" t="s">
        <v>686</v>
      </c>
      <c r="M6" s="18" t="s">
        <v>176</v>
      </c>
    </row>
    <row r="7" customHeight="1" spans="1:14">
      <c r="A7" s="214"/>
      <c r="B7" s="214"/>
      <c r="C7" s="214"/>
      <c r="D7" s="214"/>
      <c r="E7" s="214"/>
      <c r="F7" s="214"/>
      <c r="G7" s="214"/>
      <c r="H7" s="214"/>
      <c r="I7" s="177"/>
      <c r="J7" s="177"/>
      <c r="K7" s="214"/>
      <c r="L7" s="214"/>
      <c r="M7" s="214"/>
      <c r="N7" s="217" t="s">
        <v>851</v>
      </c>
    </row>
    <row r="8" ht="12.75" customHeight="1" spans="1:14">
      <c r="A8" s="305">
        <v>1</v>
      </c>
      <c r="B8" s="21"/>
      <c r="C8" s="21"/>
      <c r="D8" s="22"/>
      <c r="E8" s="94"/>
      <c r="F8" s="21"/>
      <c r="G8" s="23"/>
      <c r="H8" s="59"/>
      <c r="I8" s="308"/>
      <c r="J8" s="308"/>
      <c r="K8" s="23"/>
      <c r="L8" s="23" t="str">
        <f t="shared" ref="L8:L17" si="0">IF(I8=0,"",(K8-I8)/I8*100)</f>
        <v/>
      </c>
      <c r="M8" s="21"/>
      <c r="N8" s="9" t="s">
        <v>1149</v>
      </c>
    </row>
    <row r="9" ht="12.75" customHeight="1" spans="1:14">
      <c r="A9" s="305">
        <v>2</v>
      </c>
      <c r="B9" s="21"/>
      <c r="C9" s="21"/>
      <c r="D9" s="22"/>
      <c r="E9" s="94"/>
      <c r="F9" s="21"/>
      <c r="G9" s="23"/>
      <c r="H9" s="59"/>
      <c r="I9" s="308"/>
      <c r="J9" s="308"/>
      <c r="K9" s="23"/>
      <c r="L9" s="23" t="str">
        <f t="shared" si="0"/>
        <v/>
      </c>
      <c r="M9" s="21"/>
      <c r="N9" s="9" t="s">
        <v>1150</v>
      </c>
    </row>
    <row r="10" ht="12.75" customHeight="1" spans="1:14">
      <c r="A10" s="305">
        <v>3</v>
      </c>
      <c r="B10" s="21"/>
      <c r="C10" s="21"/>
      <c r="D10" s="22"/>
      <c r="E10" s="94"/>
      <c r="F10" s="21"/>
      <c r="G10" s="23"/>
      <c r="H10" s="59"/>
      <c r="I10" s="308"/>
      <c r="J10" s="308"/>
      <c r="K10" s="23"/>
      <c r="L10" s="23" t="str">
        <f t="shared" si="0"/>
        <v/>
      </c>
      <c r="M10" s="21"/>
      <c r="N10" s="9" t="s">
        <v>1151</v>
      </c>
    </row>
    <row r="11" ht="12.75" customHeight="1" spans="1:14">
      <c r="A11" s="305">
        <v>4</v>
      </c>
      <c r="B11" s="21"/>
      <c r="C11" s="21"/>
      <c r="D11" s="22"/>
      <c r="E11" s="94"/>
      <c r="F11" s="21"/>
      <c r="G11" s="23"/>
      <c r="H11" s="59"/>
      <c r="I11" s="308"/>
      <c r="J11" s="308"/>
      <c r="K11" s="23"/>
      <c r="L11" s="23" t="str">
        <f t="shared" si="0"/>
        <v/>
      </c>
      <c r="M11" s="21"/>
      <c r="N11" s="9" t="s">
        <v>1152</v>
      </c>
    </row>
    <row r="12" ht="12.75" customHeight="1" spans="1:14">
      <c r="A12" s="305">
        <v>5</v>
      </c>
      <c r="B12" s="21"/>
      <c r="C12" s="21"/>
      <c r="D12" s="22"/>
      <c r="E12" s="94"/>
      <c r="F12" s="21"/>
      <c r="G12" s="23"/>
      <c r="H12" s="59"/>
      <c r="I12" s="308"/>
      <c r="J12" s="308"/>
      <c r="K12" s="23"/>
      <c r="L12" s="23" t="str">
        <f t="shared" si="0"/>
        <v/>
      </c>
      <c r="M12" s="21"/>
      <c r="N12" s="9" t="s">
        <v>1153</v>
      </c>
    </row>
    <row r="13" ht="12.75" customHeight="1" spans="1:14">
      <c r="A13" s="305">
        <v>6</v>
      </c>
      <c r="B13" s="21"/>
      <c r="C13" s="21"/>
      <c r="D13" s="22"/>
      <c r="E13" s="94"/>
      <c r="F13" s="21"/>
      <c r="G13" s="23"/>
      <c r="H13" s="59"/>
      <c r="I13" s="308"/>
      <c r="J13" s="308"/>
      <c r="K13" s="23"/>
      <c r="L13" s="23" t="str">
        <f t="shared" si="0"/>
        <v/>
      </c>
      <c r="M13" s="21"/>
      <c r="N13" s="9" t="s">
        <v>1154</v>
      </c>
    </row>
    <row r="14" ht="12.75" customHeight="1" spans="1:14">
      <c r="A14" s="305">
        <v>7</v>
      </c>
      <c r="B14" s="21"/>
      <c r="C14" s="21"/>
      <c r="D14" s="22"/>
      <c r="E14" s="94"/>
      <c r="F14" s="21"/>
      <c r="G14" s="23"/>
      <c r="H14" s="59"/>
      <c r="I14" s="308"/>
      <c r="J14" s="308"/>
      <c r="K14" s="23"/>
      <c r="L14" s="23" t="str">
        <f t="shared" si="0"/>
        <v/>
      </c>
      <c r="M14" s="21"/>
      <c r="N14" s="9" t="s">
        <v>1155</v>
      </c>
    </row>
    <row r="15" ht="12.75" customHeight="1" spans="1:14">
      <c r="A15" s="305">
        <v>8</v>
      </c>
      <c r="B15" s="21"/>
      <c r="C15" s="21"/>
      <c r="D15" s="22"/>
      <c r="E15" s="94"/>
      <c r="F15" s="21"/>
      <c r="G15" s="23"/>
      <c r="H15" s="59"/>
      <c r="I15" s="308"/>
      <c r="J15" s="308"/>
      <c r="K15" s="23"/>
      <c r="L15" s="23" t="str">
        <f t="shared" si="0"/>
        <v/>
      </c>
      <c r="M15" s="21"/>
      <c r="N15" s="9" t="s">
        <v>1156</v>
      </c>
    </row>
    <row r="16" ht="12.75" customHeight="1" spans="1:14">
      <c r="A16" s="305">
        <v>9</v>
      </c>
      <c r="B16" s="21"/>
      <c r="C16" s="21"/>
      <c r="D16" s="22"/>
      <c r="E16" s="94"/>
      <c r="F16" s="21"/>
      <c r="G16" s="23"/>
      <c r="H16" s="59"/>
      <c r="I16" s="308"/>
      <c r="J16" s="308"/>
      <c r="K16" s="23"/>
      <c r="L16" s="23" t="str">
        <f t="shared" si="0"/>
        <v/>
      </c>
      <c r="M16" s="21"/>
      <c r="N16" s="9" t="s">
        <v>1157</v>
      </c>
    </row>
    <row r="17" ht="12.75" customHeight="1" spans="1:14">
      <c r="A17" s="305">
        <v>10</v>
      </c>
      <c r="B17" s="21"/>
      <c r="C17" s="21"/>
      <c r="D17" s="22"/>
      <c r="E17" s="94"/>
      <c r="F17" s="21"/>
      <c r="G17" s="23"/>
      <c r="H17" s="59"/>
      <c r="I17" s="308"/>
      <c r="J17" s="308"/>
      <c r="K17" s="23"/>
      <c r="L17" s="23" t="str">
        <f t="shared" si="0"/>
        <v/>
      </c>
      <c r="M17" s="21"/>
      <c r="N17" s="9" t="s">
        <v>1158</v>
      </c>
    </row>
    <row r="18" ht="12.75" customHeight="1" spans="1:14">
      <c r="A18" s="305">
        <v>11</v>
      </c>
      <c r="B18" s="21"/>
      <c r="C18" s="21"/>
      <c r="D18" s="22"/>
      <c r="E18" s="94"/>
      <c r="F18" s="21"/>
      <c r="G18" s="23"/>
      <c r="H18" s="59"/>
      <c r="I18" s="308"/>
      <c r="J18" s="308"/>
      <c r="K18" s="23"/>
      <c r="L18" s="23" t="str">
        <f t="shared" ref="L18:L27" si="1">IF(I18=0,"",(K18-I18)/I18*100)</f>
        <v/>
      </c>
      <c r="M18" s="21"/>
      <c r="N18" s="9" t="s">
        <v>1159</v>
      </c>
    </row>
    <row r="19" ht="12.75" customHeight="1" spans="1:14">
      <c r="A19" s="305">
        <v>12</v>
      </c>
      <c r="B19" s="21"/>
      <c r="C19" s="21"/>
      <c r="D19" s="22"/>
      <c r="E19" s="94"/>
      <c r="F19" s="21"/>
      <c r="G19" s="23"/>
      <c r="H19" s="59"/>
      <c r="I19" s="308"/>
      <c r="J19" s="308"/>
      <c r="K19" s="23"/>
      <c r="L19" s="23" t="str">
        <f t="shared" si="1"/>
        <v/>
      </c>
      <c r="M19" s="21"/>
      <c r="N19" s="9" t="s">
        <v>1160</v>
      </c>
    </row>
    <row r="20" ht="12.75" customHeight="1" spans="1:14">
      <c r="A20" s="305">
        <v>13</v>
      </c>
      <c r="B20" s="21"/>
      <c r="C20" s="21"/>
      <c r="D20" s="22"/>
      <c r="E20" s="94"/>
      <c r="F20" s="21"/>
      <c r="G20" s="23"/>
      <c r="H20" s="59"/>
      <c r="I20" s="308"/>
      <c r="J20" s="308"/>
      <c r="K20" s="23"/>
      <c r="L20" s="23" t="str">
        <f t="shared" si="1"/>
        <v/>
      </c>
      <c r="M20" s="21"/>
      <c r="N20" s="9" t="s">
        <v>1161</v>
      </c>
    </row>
    <row r="21" ht="12.75" customHeight="1" spans="1:14">
      <c r="A21" s="305">
        <v>14</v>
      </c>
      <c r="B21" s="21"/>
      <c r="C21" s="21"/>
      <c r="D21" s="22"/>
      <c r="E21" s="94"/>
      <c r="F21" s="21"/>
      <c r="G21" s="23"/>
      <c r="H21" s="59"/>
      <c r="I21" s="308"/>
      <c r="J21" s="308"/>
      <c r="K21" s="23"/>
      <c r="L21" s="23" t="str">
        <f t="shared" si="1"/>
        <v/>
      </c>
      <c r="M21" s="21"/>
      <c r="N21" s="9" t="s">
        <v>1162</v>
      </c>
    </row>
    <row r="22" ht="12.75" customHeight="1" spans="1:14">
      <c r="A22" s="305">
        <v>15</v>
      </c>
      <c r="B22" s="21"/>
      <c r="C22" s="21"/>
      <c r="D22" s="22"/>
      <c r="E22" s="94"/>
      <c r="F22" s="21"/>
      <c r="G22" s="23"/>
      <c r="H22" s="59"/>
      <c r="I22" s="308"/>
      <c r="J22" s="308"/>
      <c r="K22" s="23"/>
      <c r="L22" s="23" t="str">
        <f t="shared" si="1"/>
        <v/>
      </c>
      <c r="M22" s="21"/>
      <c r="N22" s="9" t="s">
        <v>1163</v>
      </c>
    </row>
    <row r="23" ht="12.75" customHeight="1" spans="1:14">
      <c r="A23" s="305">
        <v>16</v>
      </c>
      <c r="B23" s="21"/>
      <c r="C23" s="21"/>
      <c r="D23" s="22"/>
      <c r="E23" s="94"/>
      <c r="F23" s="21"/>
      <c r="G23" s="23"/>
      <c r="H23" s="59"/>
      <c r="I23" s="308"/>
      <c r="J23" s="308"/>
      <c r="K23" s="23"/>
      <c r="L23" s="23" t="str">
        <f t="shared" si="1"/>
        <v/>
      </c>
      <c r="M23" s="21"/>
      <c r="N23" s="9" t="s">
        <v>1164</v>
      </c>
    </row>
    <row r="24" ht="12.75" customHeight="1" spans="1:14">
      <c r="A24" s="305">
        <v>17</v>
      </c>
      <c r="B24" s="21"/>
      <c r="C24" s="21"/>
      <c r="D24" s="22"/>
      <c r="E24" s="94"/>
      <c r="F24" s="21"/>
      <c r="G24" s="23"/>
      <c r="H24" s="59"/>
      <c r="I24" s="308"/>
      <c r="J24" s="308"/>
      <c r="K24" s="23"/>
      <c r="L24" s="23" t="str">
        <f t="shared" si="1"/>
        <v/>
      </c>
      <c r="M24" s="21"/>
      <c r="N24" s="9" t="s">
        <v>1165</v>
      </c>
    </row>
    <row r="25" ht="12.75" customHeight="1" spans="1:14">
      <c r="A25" s="305">
        <v>20</v>
      </c>
      <c r="B25" s="21"/>
      <c r="C25" s="21"/>
      <c r="D25" s="22"/>
      <c r="E25" s="94"/>
      <c r="F25" s="21"/>
      <c r="G25" s="23"/>
      <c r="H25" s="59"/>
      <c r="I25" s="308"/>
      <c r="J25" s="308"/>
      <c r="K25" s="23"/>
      <c r="L25" s="23" t="str">
        <f t="shared" si="1"/>
        <v/>
      </c>
      <c r="M25" s="21"/>
      <c r="N25" s="9" t="s">
        <v>1166</v>
      </c>
    </row>
    <row r="26" ht="12.75" customHeight="1" spans="1:14">
      <c r="A26" s="305" t="str">
        <f>IF(B26="","",ROW()-7)</f>
        <v/>
      </c>
      <c r="B26" s="21"/>
      <c r="C26" s="21"/>
      <c r="D26" s="22"/>
      <c r="E26" s="94"/>
      <c r="F26" s="21"/>
      <c r="G26" s="23"/>
      <c r="H26" s="59"/>
      <c r="I26" s="308"/>
      <c r="J26" s="308"/>
      <c r="K26" s="23"/>
      <c r="L26" s="23" t="str">
        <f t="shared" si="1"/>
        <v/>
      </c>
      <c r="M26" s="21"/>
      <c r="N26" s="9" t="s">
        <v>1167</v>
      </c>
    </row>
    <row r="27" ht="12.75" customHeight="1" spans="1:13">
      <c r="A27" s="20" t="s">
        <v>1168</v>
      </c>
      <c r="B27" s="182"/>
      <c r="C27" s="21"/>
      <c r="D27" s="57"/>
      <c r="E27" s="94"/>
      <c r="F27" s="21"/>
      <c r="G27" s="23"/>
      <c r="H27" s="59"/>
      <c r="I27" s="23">
        <f>SUM(I8:I26)</f>
        <v>0</v>
      </c>
      <c r="J27" s="23">
        <f>SUM(J8:J26)</f>
        <v>0</v>
      </c>
      <c r="K27" s="23">
        <f>SUM(K8:K26)</f>
        <v>0</v>
      </c>
      <c r="L27" s="23" t="str">
        <f t="shared" si="1"/>
        <v/>
      </c>
      <c r="M27" s="21"/>
    </row>
    <row r="28" ht="12.75" customHeight="1" spans="1:13">
      <c r="A28" s="20" t="s">
        <v>1169</v>
      </c>
      <c r="B28" s="182"/>
      <c r="C28" s="21"/>
      <c r="D28" s="57"/>
      <c r="E28" s="94"/>
      <c r="F28" s="21"/>
      <c r="G28" s="23"/>
      <c r="H28" s="59"/>
      <c r="I28" s="23">
        <f>J27</f>
        <v>0</v>
      </c>
      <c r="J28" s="23"/>
      <c r="K28" s="23"/>
      <c r="L28" s="23"/>
      <c r="M28" s="21"/>
    </row>
    <row r="29" customHeight="1" spans="1:13">
      <c r="A29" s="24" t="s">
        <v>1170</v>
      </c>
      <c r="B29" s="186"/>
      <c r="C29" s="27"/>
      <c r="D29" s="419"/>
      <c r="E29" s="27"/>
      <c r="F29" s="27"/>
      <c r="G29" s="27"/>
      <c r="H29" s="27"/>
      <c r="I29" s="31">
        <f>I27-I28</f>
        <v>0</v>
      </c>
      <c r="J29" s="31"/>
      <c r="K29" s="31">
        <f>K27</f>
        <v>0</v>
      </c>
      <c r="L29" s="23" t="str">
        <f>IF(I29=0,"",(K29-I29)/I29*100)</f>
        <v/>
      </c>
      <c r="M29" s="27"/>
    </row>
    <row r="30" customHeight="1" spans="1:14">
      <c r="A30" s="10" t="str">
        <f>基本信息输入表!$K$6&amp;"填表人："&amp;基本信息输入表!$M$26</f>
        <v>产权持有单位填表人：刘亚鑫</v>
      </c>
      <c r="K30" s="10" t="str">
        <f>"评估人员："&amp;基本信息输入表!$Q$26</f>
        <v>评估人员：王庆国</v>
      </c>
      <c r="N30" s="217" t="s">
        <v>837</v>
      </c>
    </row>
    <row r="31" customHeight="1" spans="1:1">
      <c r="A31" s="10" t="str">
        <f>"填表日期："&amp;YEAR(基本信息输入表!$O$26)&amp;"年"&amp;MONTH(基本信息输入表!$O$26)&amp;"月"&amp;DAY(基本信息输入表!$O$26)&amp;"日"</f>
        <v>填表日期：2025年2月22日</v>
      </c>
    </row>
  </sheetData>
  <mergeCells count="18">
    <mergeCell ref="A2:M2"/>
    <mergeCell ref="A3:M3"/>
    <mergeCell ref="A27:B27"/>
    <mergeCell ref="A28:B28"/>
    <mergeCell ref="A29:B29"/>
    <mergeCell ref="A6:A7"/>
    <mergeCell ref="B6:B7"/>
    <mergeCell ref="C6:C7"/>
    <mergeCell ref="D6:D7"/>
    <mergeCell ref="E6:E7"/>
    <mergeCell ref="F6:F7"/>
    <mergeCell ref="G6:G7"/>
    <mergeCell ref="H6:H7"/>
    <mergeCell ref="I6:I7"/>
    <mergeCell ref="J6:J7"/>
    <mergeCell ref="K6:K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showGridLines="0" zoomScale="96" zoomScaleNormal="96" topLeftCell="A3" workbookViewId="0">
      <selection activeCell="D8" sqref="D8:D24"/>
    </sheetView>
  </sheetViews>
  <sheetFormatPr defaultColWidth="9" defaultRowHeight="15.75" customHeight="1"/>
  <cols>
    <col min="1" max="1" width="8.7" style="10" customWidth="1"/>
    <col min="2" max="2" width="21" style="10" customWidth="1"/>
    <col min="3" max="3" width="8" style="10" customWidth="1"/>
    <col min="4" max="4" width="8" style="242" customWidth="1"/>
    <col min="5" max="5" width="9.7" style="10" customWidth="1"/>
    <col min="6" max="6" width="4.7" style="10" customWidth="1"/>
    <col min="7" max="7" width="11.2" style="10" customWidth="1"/>
    <col min="8" max="9" width="12.2" style="10" customWidth="1"/>
    <col min="10" max="10" width="11.2" style="10" customWidth="1"/>
    <col min="11" max="11" width="7.7" style="10" customWidth="1"/>
    <col min="12" max="12" width="16.7" style="10" customWidth="1"/>
    <col min="13" max="13" width="8.7" style="10" customWidth="1"/>
    <col min="14" max="15" width="9" style="10" customWidth="1"/>
    <col min="16" max="16384" width="9" style="10"/>
  </cols>
  <sheetData>
    <row r="1" customHeight="1" spans="1:1">
      <c r="A1" s="11" t="s">
        <v>0</v>
      </c>
    </row>
    <row r="2" s="8" customFormat="1" ht="30" customHeight="1" spans="1:1">
      <c r="A2" s="12" t="s">
        <v>26</v>
      </c>
    </row>
    <row r="3" customHeight="1" spans="1:1">
      <c r="A3" s="9" t="str">
        <f>"评估基准日："&amp;TEXT(基本信息输入表!M7,"yyyy年mm月dd日")</f>
        <v>评估基准日：2025年02月20日</v>
      </c>
    </row>
    <row r="4" ht="14.25" customHeight="1" spans="1:12">
      <c r="A4" s="9"/>
      <c r="B4" s="9"/>
      <c r="C4" s="9"/>
      <c r="D4" s="302"/>
      <c r="E4" s="9"/>
      <c r="F4" s="9"/>
      <c r="G4" s="9"/>
      <c r="H4" s="9"/>
      <c r="I4" s="9"/>
      <c r="J4" s="9"/>
      <c r="K4" s="9"/>
      <c r="L4" s="14" t="s">
        <v>1171</v>
      </c>
    </row>
    <row r="5" customHeight="1" spans="1:12">
      <c r="A5" s="10" t="str">
        <f>基本信息输入表!K6&amp;"："&amp;基本信息输入表!M6</f>
        <v>产权持有单位：中国石油天然气股份有限公司塔里木油田分公司塔西南勘探开发公司</v>
      </c>
      <c r="F5" s="85"/>
      <c r="L5" s="216" t="s">
        <v>846</v>
      </c>
    </row>
    <row r="6" s="9" customFormat="1" ht="16.5" customHeight="1" spans="1:12">
      <c r="A6" s="18" t="s">
        <v>4</v>
      </c>
      <c r="B6" s="18" t="s">
        <v>1091</v>
      </c>
      <c r="C6" s="18" t="s">
        <v>1092</v>
      </c>
      <c r="D6" s="303" t="s">
        <v>1093</v>
      </c>
      <c r="E6" s="84" t="s">
        <v>1094</v>
      </c>
      <c r="F6" s="84" t="s">
        <v>848</v>
      </c>
      <c r="G6" s="84" t="s">
        <v>849</v>
      </c>
      <c r="H6" s="286" t="s">
        <v>726</v>
      </c>
      <c r="I6" s="36" t="s">
        <v>720</v>
      </c>
      <c r="J6" s="18" t="s">
        <v>7</v>
      </c>
      <c r="K6" s="18" t="s">
        <v>686</v>
      </c>
      <c r="L6" s="18" t="s">
        <v>176</v>
      </c>
    </row>
    <row r="7" customHeight="1" spans="1:13">
      <c r="A7" s="214"/>
      <c r="B7" s="214"/>
      <c r="C7" s="214"/>
      <c r="D7" s="214"/>
      <c r="E7" s="214"/>
      <c r="F7" s="214"/>
      <c r="G7" s="214"/>
      <c r="H7" s="177"/>
      <c r="I7" s="177"/>
      <c r="J7" s="214"/>
      <c r="K7" s="214"/>
      <c r="L7" s="214"/>
      <c r="M7" s="217" t="s">
        <v>851</v>
      </c>
    </row>
    <row r="8" ht="12.75" customHeight="1" spans="1:13">
      <c r="A8" s="20">
        <v>1</v>
      </c>
      <c r="B8" s="21"/>
      <c r="C8" s="21"/>
      <c r="D8" s="22"/>
      <c r="E8" s="94"/>
      <c r="F8" s="21"/>
      <c r="G8" s="23"/>
      <c r="H8" s="417"/>
      <c r="I8" s="417"/>
      <c r="J8" s="308"/>
      <c r="K8" s="23" t="str">
        <f>IF(H8=0,"",(J8-H8)/H8*100)</f>
        <v/>
      </c>
      <c r="L8" s="21"/>
      <c r="M8" s="9" t="s">
        <v>1172</v>
      </c>
    </row>
    <row r="9" ht="12.75" customHeight="1" spans="1:13">
      <c r="A9" s="20">
        <v>2</v>
      </c>
      <c r="B9" s="21"/>
      <c r="C9" s="21"/>
      <c r="D9" s="22"/>
      <c r="E9" s="94"/>
      <c r="F9" s="21"/>
      <c r="G9" s="23"/>
      <c r="H9" s="308"/>
      <c r="I9" s="308"/>
      <c r="J9" s="308"/>
      <c r="K9" s="23" t="str">
        <f t="shared" ref="K9:K28" si="0">IF(H9=0,"",(J9-H9)/H9*100)</f>
        <v/>
      </c>
      <c r="L9" s="21"/>
      <c r="M9" s="9" t="s">
        <v>1173</v>
      </c>
    </row>
    <row r="10" ht="12.75" customHeight="1" spans="1:13">
      <c r="A10" s="20">
        <v>3</v>
      </c>
      <c r="B10" s="21"/>
      <c r="C10" s="21"/>
      <c r="D10" s="22"/>
      <c r="E10" s="94"/>
      <c r="F10" s="21"/>
      <c r="G10" s="23"/>
      <c r="H10" s="308"/>
      <c r="I10" s="308"/>
      <c r="J10" s="308"/>
      <c r="K10" s="23" t="str">
        <f t="shared" si="0"/>
        <v/>
      </c>
      <c r="L10" s="21"/>
      <c r="M10" s="9" t="s">
        <v>1174</v>
      </c>
    </row>
    <row r="11" ht="12.75" customHeight="1" spans="1:13">
      <c r="A11" s="20" t="str">
        <f t="shared" ref="A11:A24" si="1">IF(B11="","",ROW()-7)</f>
        <v/>
      </c>
      <c r="B11" s="21"/>
      <c r="C11" s="21"/>
      <c r="D11" s="22"/>
      <c r="E11" s="94"/>
      <c r="F11" s="21"/>
      <c r="G11" s="23"/>
      <c r="H11" s="308"/>
      <c r="I11" s="308"/>
      <c r="J11" s="308"/>
      <c r="K11" s="23" t="str">
        <f t="shared" si="0"/>
        <v/>
      </c>
      <c r="L11" s="21"/>
      <c r="M11" s="9" t="s">
        <v>1175</v>
      </c>
    </row>
    <row r="12" ht="12.75" customHeight="1" spans="1:13">
      <c r="A12" s="20" t="str">
        <f t="shared" si="1"/>
        <v/>
      </c>
      <c r="B12" s="21"/>
      <c r="C12" s="21"/>
      <c r="D12" s="22"/>
      <c r="E12" s="94"/>
      <c r="F12" s="21"/>
      <c r="G12" s="23"/>
      <c r="H12" s="308"/>
      <c r="I12" s="308"/>
      <c r="J12" s="308"/>
      <c r="K12" s="23" t="str">
        <f t="shared" si="0"/>
        <v/>
      </c>
      <c r="L12" s="21"/>
      <c r="M12" s="9" t="s">
        <v>1176</v>
      </c>
    </row>
    <row r="13" ht="12.75" customHeight="1" spans="1:13">
      <c r="A13" s="20" t="str">
        <f t="shared" si="1"/>
        <v/>
      </c>
      <c r="B13" s="21"/>
      <c r="C13" s="21"/>
      <c r="D13" s="22"/>
      <c r="E13" s="94"/>
      <c r="F13" s="21"/>
      <c r="G13" s="23"/>
      <c r="H13" s="308"/>
      <c r="I13" s="308"/>
      <c r="J13" s="308"/>
      <c r="K13" s="23" t="str">
        <f t="shared" si="0"/>
        <v/>
      </c>
      <c r="L13" s="21"/>
      <c r="M13" s="9" t="s">
        <v>1177</v>
      </c>
    </row>
    <row r="14" ht="12.75" customHeight="1" spans="1:13">
      <c r="A14" s="20" t="str">
        <f t="shared" si="1"/>
        <v/>
      </c>
      <c r="B14" s="21"/>
      <c r="C14" s="21"/>
      <c r="D14" s="22"/>
      <c r="E14" s="94"/>
      <c r="F14" s="21"/>
      <c r="G14" s="23"/>
      <c r="H14" s="308"/>
      <c r="I14" s="308"/>
      <c r="J14" s="308"/>
      <c r="K14" s="23" t="str">
        <f t="shared" si="0"/>
        <v/>
      </c>
      <c r="L14" s="21"/>
      <c r="M14" s="9" t="s">
        <v>1178</v>
      </c>
    </row>
    <row r="15" ht="12.75" customHeight="1" spans="1:13">
      <c r="A15" s="20" t="str">
        <f t="shared" si="1"/>
        <v/>
      </c>
      <c r="B15" s="21"/>
      <c r="C15" s="21"/>
      <c r="D15" s="22"/>
      <c r="E15" s="94"/>
      <c r="F15" s="21"/>
      <c r="G15" s="23"/>
      <c r="H15" s="308"/>
      <c r="I15" s="308"/>
      <c r="J15" s="308"/>
      <c r="K15" s="23" t="str">
        <f t="shared" si="0"/>
        <v/>
      </c>
      <c r="L15" s="21"/>
      <c r="M15" s="9" t="s">
        <v>1179</v>
      </c>
    </row>
    <row r="16" ht="12.75" customHeight="1" spans="1:13">
      <c r="A16" s="20" t="str">
        <f t="shared" si="1"/>
        <v/>
      </c>
      <c r="B16" s="21"/>
      <c r="C16" s="21"/>
      <c r="D16" s="22"/>
      <c r="E16" s="94"/>
      <c r="F16" s="21"/>
      <c r="G16" s="23"/>
      <c r="H16" s="308"/>
      <c r="I16" s="308"/>
      <c r="J16" s="308"/>
      <c r="K16" s="23" t="str">
        <f t="shared" si="0"/>
        <v/>
      </c>
      <c r="L16" s="21"/>
      <c r="M16" s="9" t="s">
        <v>1180</v>
      </c>
    </row>
    <row r="17" ht="12.75" customHeight="1" spans="1:13">
      <c r="A17" s="20" t="str">
        <f t="shared" si="1"/>
        <v/>
      </c>
      <c r="B17" s="21"/>
      <c r="C17" s="21"/>
      <c r="D17" s="22"/>
      <c r="E17" s="94"/>
      <c r="F17" s="21"/>
      <c r="G17" s="23"/>
      <c r="H17" s="308"/>
      <c r="I17" s="308"/>
      <c r="J17" s="308"/>
      <c r="K17" s="23" t="str">
        <f t="shared" si="0"/>
        <v/>
      </c>
      <c r="L17" s="21"/>
      <c r="M17" s="9" t="s">
        <v>1181</v>
      </c>
    </row>
    <row r="18" ht="12.75" customHeight="1" spans="1:13">
      <c r="A18" s="20" t="str">
        <f t="shared" si="1"/>
        <v/>
      </c>
      <c r="B18" s="21"/>
      <c r="C18" s="21"/>
      <c r="D18" s="22"/>
      <c r="E18" s="94"/>
      <c r="F18" s="21"/>
      <c r="G18" s="23"/>
      <c r="H18" s="308"/>
      <c r="I18" s="308"/>
      <c r="J18" s="308"/>
      <c r="K18" s="23" t="str">
        <f t="shared" si="0"/>
        <v/>
      </c>
      <c r="L18" s="21"/>
      <c r="M18" s="9" t="s">
        <v>1182</v>
      </c>
    </row>
    <row r="19" ht="12.75" customHeight="1" spans="1:13">
      <c r="A19" s="20" t="str">
        <f t="shared" si="1"/>
        <v/>
      </c>
      <c r="B19" s="21"/>
      <c r="C19" s="21"/>
      <c r="D19" s="22"/>
      <c r="E19" s="94"/>
      <c r="F19" s="21"/>
      <c r="G19" s="23"/>
      <c r="H19" s="308"/>
      <c r="I19" s="308"/>
      <c r="J19" s="308"/>
      <c r="K19" s="23" t="str">
        <f t="shared" si="0"/>
        <v/>
      </c>
      <c r="L19" s="21"/>
      <c r="M19" s="9" t="s">
        <v>1183</v>
      </c>
    </row>
    <row r="20" ht="12.75" customHeight="1" spans="1:13">
      <c r="A20" s="20" t="str">
        <f t="shared" si="1"/>
        <v/>
      </c>
      <c r="B20" s="21"/>
      <c r="C20" s="21"/>
      <c r="D20" s="22"/>
      <c r="E20" s="94"/>
      <c r="F20" s="21"/>
      <c r="G20" s="23"/>
      <c r="H20" s="308"/>
      <c r="I20" s="308"/>
      <c r="J20" s="308"/>
      <c r="K20" s="23" t="str">
        <f t="shared" si="0"/>
        <v/>
      </c>
      <c r="L20" s="21"/>
      <c r="M20" s="9" t="s">
        <v>1184</v>
      </c>
    </row>
    <row r="21" ht="12.75" customHeight="1" spans="1:13">
      <c r="A21" s="20" t="str">
        <f t="shared" si="1"/>
        <v/>
      </c>
      <c r="B21" s="21"/>
      <c r="C21" s="21"/>
      <c r="D21" s="22"/>
      <c r="E21" s="94"/>
      <c r="F21" s="21"/>
      <c r="G21" s="23"/>
      <c r="H21" s="308"/>
      <c r="I21" s="308"/>
      <c r="J21" s="308"/>
      <c r="K21" s="23" t="str">
        <f t="shared" si="0"/>
        <v/>
      </c>
      <c r="L21" s="21"/>
      <c r="M21" s="9" t="s">
        <v>1185</v>
      </c>
    </row>
    <row r="22" ht="12.75" customHeight="1" spans="1:13">
      <c r="A22" s="20" t="str">
        <f t="shared" si="1"/>
        <v/>
      </c>
      <c r="B22" s="21"/>
      <c r="C22" s="21"/>
      <c r="D22" s="22"/>
      <c r="E22" s="94"/>
      <c r="F22" s="21"/>
      <c r="G22" s="23"/>
      <c r="H22" s="308"/>
      <c r="I22" s="308"/>
      <c r="J22" s="308"/>
      <c r="K22" s="23" t="str">
        <f t="shared" si="0"/>
        <v/>
      </c>
      <c r="L22" s="21"/>
      <c r="M22" s="9" t="s">
        <v>1186</v>
      </c>
    </row>
    <row r="23" ht="12.75" customHeight="1" spans="1:13">
      <c r="A23" s="20" t="str">
        <f t="shared" si="1"/>
        <v/>
      </c>
      <c r="B23" s="21"/>
      <c r="C23" s="21"/>
      <c r="D23" s="22"/>
      <c r="E23" s="94"/>
      <c r="F23" s="21"/>
      <c r="G23" s="23"/>
      <c r="H23" s="308"/>
      <c r="I23" s="308"/>
      <c r="J23" s="308"/>
      <c r="K23" s="23" t="str">
        <f t="shared" si="0"/>
        <v/>
      </c>
      <c r="L23" s="21"/>
      <c r="M23" s="9" t="s">
        <v>1187</v>
      </c>
    </row>
    <row r="24" ht="12.75" customHeight="1" spans="1:13">
      <c r="A24" s="20" t="str">
        <f t="shared" si="1"/>
        <v/>
      </c>
      <c r="B24" s="21"/>
      <c r="C24" s="21"/>
      <c r="D24" s="22"/>
      <c r="E24" s="94"/>
      <c r="F24" s="21"/>
      <c r="G24" s="23"/>
      <c r="H24" s="308"/>
      <c r="I24" s="308"/>
      <c r="J24" s="308"/>
      <c r="K24" s="23" t="str">
        <f t="shared" si="0"/>
        <v/>
      </c>
      <c r="L24" s="21"/>
      <c r="M24" s="9" t="s">
        <v>1188</v>
      </c>
    </row>
    <row r="25" ht="12.75" customHeight="1" spans="1:12">
      <c r="A25" s="20" t="s">
        <v>1189</v>
      </c>
      <c r="B25" s="182"/>
      <c r="C25" s="21"/>
      <c r="D25" s="57"/>
      <c r="E25" s="94"/>
      <c r="F25" s="21"/>
      <c r="G25" s="23"/>
      <c r="H25" s="309">
        <f>SUM(H8:H24)</f>
        <v>0</v>
      </c>
      <c r="I25" s="309">
        <f>SUM(I8:I24)</f>
        <v>0</v>
      </c>
      <c r="J25" s="309">
        <f>SUM(J8:J24)</f>
        <v>0</v>
      </c>
      <c r="K25" s="23" t="str">
        <f t="shared" si="0"/>
        <v/>
      </c>
      <c r="L25" s="21"/>
    </row>
    <row r="26" ht="12.75" customHeight="1" spans="1:12">
      <c r="A26" s="20" t="s">
        <v>1114</v>
      </c>
      <c r="B26" s="182"/>
      <c r="C26" s="21"/>
      <c r="D26" s="57"/>
      <c r="E26" s="94"/>
      <c r="F26" s="21"/>
      <c r="G26" s="23"/>
      <c r="H26" s="309">
        <f>I25</f>
        <v>0</v>
      </c>
      <c r="I26" s="309"/>
      <c r="J26" s="309"/>
      <c r="K26" s="23"/>
      <c r="L26" s="21"/>
    </row>
    <row r="27" ht="12.75" customHeight="1" spans="1:12">
      <c r="A27" s="20" t="s">
        <v>1115</v>
      </c>
      <c r="B27" s="182"/>
      <c r="C27" s="21"/>
      <c r="D27" s="57"/>
      <c r="E27" s="94"/>
      <c r="F27" s="21"/>
      <c r="G27" s="23"/>
      <c r="H27" s="309"/>
      <c r="I27" s="309"/>
      <c r="J27" s="309">
        <f>H26</f>
        <v>0</v>
      </c>
      <c r="K27" s="23"/>
      <c r="L27" s="21"/>
    </row>
    <row r="28" customHeight="1" spans="1:12">
      <c r="A28" s="418" t="s">
        <v>724</v>
      </c>
      <c r="B28" s="186"/>
      <c r="C28" s="27"/>
      <c r="D28" s="307"/>
      <c r="E28" s="27"/>
      <c r="F28" s="27"/>
      <c r="G28" s="27"/>
      <c r="H28" s="309">
        <f>H25-H26</f>
        <v>0</v>
      </c>
      <c r="I28" s="310"/>
      <c r="J28" s="309">
        <f>J25-J27</f>
        <v>0</v>
      </c>
      <c r="K28" s="23" t="str">
        <f t="shared" si="0"/>
        <v/>
      </c>
      <c r="L28" s="27"/>
    </row>
    <row r="29" customHeight="1" spans="1:13">
      <c r="A29" s="10" t="str">
        <f>基本信息输入表!$K$6&amp;"填表人："&amp;基本信息输入表!$M$27</f>
        <v>产权持有单位填表人：刘亚鑫</v>
      </c>
      <c r="J29" s="10" t="str">
        <f>"评估人员："&amp;基本信息输入表!$Q$27</f>
        <v>评估人员：王庆国</v>
      </c>
      <c r="M29" s="58" t="s">
        <v>837</v>
      </c>
    </row>
    <row r="30" customHeight="1" spans="1:1">
      <c r="A30" s="10" t="str">
        <f>"填表日期："&amp;YEAR(基本信息输入表!$O$27)&amp;"年"&amp;MONTH(基本信息输入表!$O$27)&amp;"月"&amp;DAY(基本信息输入表!$O$27)&amp;"日"</f>
        <v>填表日期：2025年2月22日</v>
      </c>
    </row>
  </sheetData>
  <mergeCells count="18">
    <mergeCell ref="A2:L2"/>
    <mergeCell ref="A3:L3"/>
    <mergeCell ref="A25:B25"/>
    <mergeCell ref="A26:B26"/>
    <mergeCell ref="A27:B27"/>
    <mergeCell ref="A28:B28"/>
    <mergeCell ref="A6:A7"/>
    <mergeCell ref="B6:B7"/>
    <mergeCell ref="C6:C7"/>
    <mergeCell ref="D6:D7"/>
    <mergeCell ref="E6:E7"/>
    <mergeCell ref="F6:F7"/>
    <mergeCell ref="G6:G7"/>
    <mergeCell ref="H6:H7"/>
    <mergeCell ref="I6:I7"/>
    <mergeCell ref="J6:J7"/>
    <mergeCell ref="K6:K7"/>
    <mergeCell ref="L6:L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zoomScale="96" zoomScaleNormal="96" topLeftCell="A6" workbookViewId="0">
      <selection activeCell="O21" sqref="O21:P21"/>
    </sheetView>
  </sheetViews>
  <sheetFormatPr defaultColWidth="9" defaultRowHeight="15.75" customHeight="1" outlineLevelCol="7"/>
  <cols>
    <col min="1" max="1" width="6.7" style="44" customWidth="1"/>
    <col min="2" max="2" width="26.7" style="44" customWidth="1"/>
    <col min="3" max="6" width="18.7" style="44" customWidth="1"/>
    <col min="7" max="7" width="12.7" style="44" customWidth="1"/>
    <col min="8" max="8" width="9" style="44" customWidth="1"/>
    <col min="9" max="9" width="9.7" style="44" customWidth="1"/>
    <col min="10" max="11" width="9" style="44" customWidth="1"/>
    <col min="12" max="16384" width="9" style="44"/>
  </cols>
  <sheetData>
    <row r="1" customHeight="1" spans="1:1">
      <c r="A1" s="45" t="s">
        <v>0</v>
      </c>
    </row>
    <row r="2" s="42" customFormat="1" ht="30" customHeight="1" spans="1:1">
      <c r="A2" s="46" t="s">
        <v>1190</v>
      </c>
    </row>
    <row r="3" customHeight="1" spans="1:1">
      <c r="A3" s="43" t="str">
        <f>"评估基准日："&amp;TEXT(基本信息输入表!M7,"yyyy年mm月dd日")</f>
        <v>评估基准日：2025年02月20日</v>
      </c>
    </row>
    <row r="4" ht="14.25" customHeight="1" spans="1:7">
      <c r="A4" s="43"/>
      <c r="B4" s="43"/>
      <c r="C4" s="43"/>
      <c r="D4" s="43"/>
      <c r="E4" s="43"/>
      <c r="F4" s="43"/>
      <c r="G4" s="47" t="s">
        <v>1191</v>
      </c>
    </row>
    <row r="5" customHeight="1" spans="1:7">
      <c r="A5" s="48" t="str">
        <f>基本信息输入表!K6&amp;"："&amp;基本信息输入表!M6</f>
        <v>产权持有单位：中国石油天然气股份有限公司塔里木油田分公司塔西南勘探开发公司</v>
      </c>
      <c r="B5" s="48"/>
      <c r="G5" s="47" t="s">
        <v>821</v>
      </c>
    </row>
    <row r="6" s="43" customFormat="1" customHeight="1" spans="1:7">
      <c r="A6" s="49" t="s">
        <v>822</v>
      </c>
      <c r="B6" s="49" t="s">
        <v>5</v>
      </c>
      <c r="C6" s="49" t="s">
        <v>6</v>
      </c>
      <c r="D6" s="97" t="s">
        <v>1192</v>
      </c>
      <c r="E6" s="49" t="s">
        <v>7</v>
      </c>
      <c r="F6" s="79" t="s">
        <v>823</v>
      </c>
      <c r="G6" s="49" t="s">
        <v>686</v>
      </c>
    </row>
    <row r="7" customHeight="1" spans="1:7">
      <c r="A7" s="49" t="s">
        <v>1193</v>
      </c>
      <c r="B7" s="80" t="s">
        <v>361</v>
      </c>
      <c r="C7" s="81">
        <f>'3-9-1材料采购（在途物资）'!F26</f>
        <v>0</v>
      </c>
      <c r="D7" s="81">
        <f>'3-9-1材料采购（在途物资）'!G26</f>
        <v>0</v>
      </c>
      <c r="E7" s="51">
        <f>'3-9-1材料采购（在途物资）'!J28</f>
        <v>0</v>
      </c>
      <c r="F7" s="51">
        <f t="shared" ref="F7:F18" si="0">E7-C7+D7</f>
        <v>0</v>
      </c>
      <c r="G7" s="289" t="str">
        <f t="shared" ref="G7:G18" si="1">IF(C7-D7=0,"",(E7-C7+D7)/(C7-D7)*100)</f>
        <v/>
      </c>
    </row>
    <row r="8" customHeight="1" spans="1:7">
      <c r="A8" s="49" t="s">
        <v>1194</v>
      </c>
      <c r="B8" s="98" t="s">
        <v>362</v>
      </c>
      <c r="C8" s="81">
        <f>'3-9-2原材料'!G25</f>
        <v>0</v>
      </c>
      <c r="D8" s="81">
        <f>'3-9-2原材料'!H25</f>
        <v>0</v>
      </c>
      <c r="E8" s="51">
        <f>'3-9-2原材料'!M27</f>
        <v>0</v>
      </c>
      <c r="F8" s="51">
        <f t="shared" si="0"/>
        <v>0</v>
      </c>
      <c r="G8" s="289" t="str">
        <f t="shared" si="1"/>
        <v/>
      </c>
    </row>
    <row r="9" customHeight="1" spans="1:7">
      <c r="A9" s="49" t="s">
        <v>1195</v>
      </c>
      <c r="B9" s="98" t="s">
        <v>363</v>
      </c>
      <c r="C9" s="81">
        <f>'3-9-3在库周转材料'!G26</f>
        <v>0</v>
      </c>
      <c r="D9" s="81">
        <f>'3-9-3在库周转材料'!H26</f>
        <v>0</v>
      </c>
      <c r="E9" s="51">
        <f>'3-9-3在库周转材料'!M28</f>
        <v>0</v>
      </c>
      <c r="F9" s="51">
        <f t="shared" si="0"/>
        <v>0</v>
      </c>
      <c r="G9" s="289" t="str">
        <f t="shared" si="1"/>
        <v/>
      </c>
    </row>
    <row r="10" customHeight="1" spans="1:7">
      <c r="A10" s="49" t="s">
        <v>1196</v>
      </c>
      <c r="B10" s="98" t="s">
        <v>366</v>
      </c>
      <c r="C10" s="81">
        <f>'3-9-4委托加工物资'!G26</f>
        <v>0</v>
      </c>
      <c r="D10" s="81">
        <f>'3-9-4委托加工物资'!H26</f>
        <v>0</v>
      </c>
      <c r="E10" s="51">
        <f>'3-9-4委托加工物资'!K28</f>
        <v>0</v>
      </c>
      <c r="F10" s="51">
        <f t="shared" si="0"/>
        <v>0</v>
      </c>
      <c r="G10" s="289" t="str">
        <f t="shared" si="1"/>
        <v/>
      </c>
    </row>
    <row r="11" customHeight="1" spans="1:7">
      <c r="A11" s="49" t="s">
        <v>1197</v>
      </c>
      <c r="B11" s="98" t="s">
        <v>368</v>
      </c>
      <c r="C11" s="81">
        <f>'3-9-5产成品（库存商品）'!I26</f>
        <v>0</v>
      </c>
      <c r="D11" s="81">
        <f>'3-9-5产成品（库存商品）'!J26</f>
        <v>0</v>
      </c>
      <c r="E11" s="51">
        <f>'3-9-5产成品（库存商品）'!M28</f>
        <v>0</v>
      </c>
      <c r="F11" s="51">
        <f t="shared" si="0"/>
        <v>0</v>
      </c>
      <c r="G11" s="289" t="str">
        <f t="shared" si="1"/>
        <v/>
      </c>
    </row>
    <row r="12" customHeight="1" spans="1:7">
      <c r="A12" s="49" t="s">
        <v>1198</v>
      </c>
      <c r="B12" s="98" t="s">
        <v>370</v>
      </c>
      <c r="C12" s="81">
        <f>'3-9-6在产品（自制半成品）'!F26</f>
        <v>0</v>
      </c>
      <c r="D12" s="81">
        <f>'3-9-6在产品（自制半成品）'!G26</f>
        <v>0</v>
      </c>
      <c r="E12" s="51">
        <f>'3-9-6在产品（自制半成品）'!K28</f>
        <v>0</v>
      </c>
      <c r="F12" s="51">
        <f t="shared" si="0"/>
        <v>0</v>
      </c>
      <c r="G12" s="289" t="str">
        <f t="shared" si="1"/>
        <v/>
      </c>
    </row>
    <row r="13" customHeight="1" spans="1:7">
      <c r="A13" s="49" t="s">
        <v>1199</v>
      </c>
      <c r="B13" s="98" t="s">
        <v>373</v>
      </c>
      <c r="C13" s="81">
        <f>'3-9-7发出商品'!G26</f>
        <v>0</v>
      </c>
      <c r="D13" s="81">
        <f>'3-9-7发出商品'!H26</f>
        <v>0</v>
      </c>
      <c r="E13" s="51">
        <f>'3-9-7发出商品'!K28</f>
        <v>0</v>
      </c>
      <c r="F13" s="51">
        <f t="shared" si="0"/>
        <v>0</v>
      </c>
      <c r="G13" s="289" t="str">
        <f t="shared" si="1"/>
        <v/>
      </c>
    </row>
    <row r="14" customHeight="1" spans="1:7">
      <c r="A14" s="49" t="s">
        <v>1200</v>
      </c>
      <c r="B14" s="98" t="s">
        <v>376</v>
      </c>
      <c r="C14" s="81">
        <f>'3-9-8在用周转材料'!G26</f>
        <v>0</v>
      </c>
      <c r="D14" s="81">
        <f>'3-9-8在用周转材料'!H26</f>
        <v>0</v>
      </c>
      <c r="E14" s="51">
        <f>'3-9-8在用周转材料'!L28</f>
        <v>0</v>
      </c>
      <c r="F14" s="51">
        <f t="shared" si="0"/>
        <v>0</v>
      </c>
      <c r="G14" s="289" t="str">
        <f t="shared" si="1"/>
        <v/>
      </c>
    </row>
    <row r="15" customHeight="1" spans="1:7">
      <c r="A15" s="49" t="s">
        <v>1201</v>
      </c>
      <c r="B15" s="83" t="s">
        <v>379</v>
      </c>
      <c r="C15" s="81">
        <f>'3-9-9开发产品'!T26</f>
        <v>0</v>
      </c>
      <c r="D15" s="81">
        <f>'3-9-9开发产品'!U26</f>
        <v>0</v>
      </c>
      <c r="E15" s="51">
        <f>'3-9-9开发产品'!W28</f>
        <v>0</v>
      </c>
      <c r="F15" s="51">
        <f t="shared" si="0"/>
        <v>0</v>
      </c>
      <c r="G15" s="289" t="str">
        <f t="shared" si="1"/>
        <v/>
      </c>
    </row>
    <row r="16" customHeight="1" spans="1:7">
      <c r="A16" s="49" t="s">
        <v>1202</v>
      </c>
      <c r="B16" s="83" t="s">
        <v>382</v>
      </c>
      <c r="C16" s="81">
        <f>'3-9-10开发成本'!U25</f>
        <v>0</v>
      </c>
      <c r="D16" s="81">
        <f>'3-9-10开发成本'!V25</f>
        <v>0</v>
      </c>
      <c r="E16" s="51">
        <f>'3-9-10开发成本'!X27</f>
        <v>0</v>
      </c>
      <c r="F16" s="51">
        <f t="shared" si="0"/>
        <v>0</v>
      </c>
      <c r="G16" s="289" t="str">
        <f t="shared" si="1"/>
        <v/>
      </c>
    </row>
    <row r="17" customHeight="1" spans="1:7">
      <c r="A17" s="49" t="s">
        <v>1203</v>
      </c>
      <c r="B17" s="83" t="s">
        <v>384</v>
      </c>
      <c r="C17" s="81">
        <f>'3-9-11消耗性生物资产'!I26</f>
        <v>0</v>
      </c>
      <c r="D17" s="81">
        <f>'3-9-11消耗性生物资产'!J26</f>
        <v>0</v>
      </c>
      <c r="E17" s="51">
        <f>'3-9-11消耗性生物资产'!M28</f>
        <v>0</v>
      </c>
      <c r="F17" s="51">
        <f t="shared" si="0"/>
        <v>0</v>
      </c>
      <c r="G17" s="289" t="str">
        <f t="shared" si="1"/>
        <v/>
      </c>
    </row>
    <row r="18" customHeight="1" spans="1:7">
      <c r="A18" s="49" t="s">
        <v>1204</v>
      </c>
      <c r="B18" s="83" t="s">
        <v>385</v>
      </c>
      <c r="C18" s="81">
        <f>'3-9-12工程施工'!X25</f>
        <v>0</v>
      </c>
      <c r="D18" s="413"/>
      <c r="E18" s="51">
        <f>'3-9-12工程施工'!AA25</f>
        <v>0</v>
      </c>
      <c r="F18" s="51">
        <f t="shared" si="0"/>
        <v>0</v>
      </c>
      <c r="G18" s="289" t="str">
        <f t="shared" si="1"/>
        <v/>
      </c>
    </row>
    <row r="19" customHeight="1" spans="1:7">
      <c r="A19" s="49"/>
      <c r="B19" s="80"/>
      <c r="C19" s="81"/>
      <c r="D19" s="81"/>
      <c r="E19" s="51"/>
      <c r="F19" s="51"/>
      <c r="G19" s="289"/>
    </row>
    <row r="20" customHeight="1" spans="1:7">
      <c r="A20" s="49"/>
      <c r="B20" s="80"/>
      <c r="C20" s="81"/>
      <c r="D20" s="81"/>
      <c r="E20" s="51"/>
      <c r="F20" s="51"/>
      <c r="G20" s="289"/>
    </row>
    <row r="21" customHeight="1" spans="1:7">
      <c r="A21" s="49"/>
      <c r="B21" s="80"/>
      <c r="C21" s="81"/>
      <c r="D21" s="81"/>
      <c r="E21" s="51"/>
      <c r="F21" s="51"/>
      <c r="G21" s="289"/>
    </row>
    <row r="22" customHeight="1" spans="1:7">
      <c r="A22" s="49"/>
      <c r="B22" s="80"/>
      <c r="C22" s="81"/>
      <c r="D22" s="81"/>
      <c r="E22" s="51"/>
      <c r="F22" s="51"/>
      <c r="G22" s="289"/>
    </row>
    <row r="23" customHeight="1" spans="1:7">
      <c r="A23" s="49"/>
      <c r="B23" s="80"/>
      <c r="C23" s="81"/>
      <c r="D23" s="81"/>
      <c r="E23" s="51"/>
      <c r="F23" s="51"/>
      <c r="G23" s="289"/>
    </row>
    <row r="24" customHeight="1" spans="1:7">
      <c r="A24" s="49"/>
      <c r="B24" s="80"/>
      <c r="C24" s="81"/>
      <c r="D24" s="81"/>
      <c r="E24" s="51"/>
      <c r="F24" s="51"/>
      <c r="G24" s="289"/>
    </row>
    <row r="25" customHeight="1" spans="1:7">
      <c r="A25" s="49" t="s">
        <v>1205</v>
      </c>
      <c r="B25" s="54"/>
      <c r="C25" s="81">
        <f>SUM(C7:C24)</f>
        <v>0</v>
      </c>
      <c r="D25" s="81">
        <f>SUM(D7:D24)</f>
        <v>0</v>
      </c>
      <c r="E25" s="81">
        <f>SUM(E7:E24)</f>
        <v>0</v>
      </c>
      <c r="F25" s="51">
        <f>E25-C25</f>
        <v>0</v>
      </c>
      <c r="G25" s="289" t="str">
        <f>IF(C25-D25=0,"",(E25-C25+D25)/(C25-D25)*100)</f>
        <v/>
      </c>
    </row>
    <row r="26" customHeight="1" spans="1:7">
      <c r="A26" s="49" t="s">
        <v>1206</v>
      </c>
      <c r="B26" s="54"/>
      <c r="C26" s="414">
        <f>D25</f>
        <v>0</v>
      </c>
      <c r="D26" s="414"/>
      <c r="E26" s="415"/>
      <c r="F26" s="51"/>
      <c r="G26" s="289"/>
    </row>
    <row r="27" customHeight="1" spans="1:7">
      <c r="A27" s="49" t="s">
        <v>1207</v>
      </c>
      <c r="B27" s="54"/>
      <c r="C27" s="81">
        <f>C25-C26</f>
        <v>0</v>
      </c>
      <c r="D27" s="81"/>
      <c r="E27" s="51">
        <f>E25</f>
        <v>0</v>
      </c>
      <c r="F27" s="51">
        <f>E27-C27</f>
        <v>0</v>
      </c>
      <c r="G27" s="289" t="str">
        <f>IF(C27-D27=0,"",(E27-C27+D27)/(C27-D27)*100)</f>
        <v/>
      </c>
    </row>
    <row r="28" customHeight="1" spans="5:8">
      <c r="E28" s="44" t="str">
        <f>"评估人员："&amp;基本信息输入表!$Q$28</f>
        <v>评估人员：王庆国</v>
      </c>
      <c r="H28" s="416" t="s">
        <v>159</v>
      </c>
    </row>
    <row r="29" customHeight="1" spans="8:8">
      <c r="H29" s="52" t="s">
        <v>837</v>
      </c>
    </row>
  </sheetData>
  <mergeCells count="5">
    <mergeCell ref="A2:G2"/>
    <mergeCell ref="A3:G3"/>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showGridLines="0" zoomScale="96" zoomScaleNormal="96" workbookViewId="0">
      <selection activeCell="O21" sqref="O21:P21"/>
    </sheetView>
  </sheetViews>
  <sheetFormatPr defaultColWidth="9" defaultRowHeight="15.75" customHeight="1"/>
  <cols>
    <col min="1" max="1" width="5.5" style="10" customWidth="1"/>
    <col min="2" max="2" width="36" style="10" customWidth="1"/>
    <col min="3" max="3" width="7.7" style="10" customWidth="1"/>
    <col min="4" max="4" width="10.7" style="10" customWidth="1"/>
    <col min="5" max="5" width="6.7" style="10" customWidth="1"/>
    <col min="6" max="6" width="9.2" style="10" customWidth="1"/>
    <col min="7" max="7" width="15" style="10" customWidth="1"/>
    <col min="8" max="8" width="8" style="10" customWidth="1"/>
    <col min="9" max="9" width="8.7" style="10" customWidth="1"/>
    <col min="10" max="10" width="9.7" style="10" customWidth="1"/>
    <col min="11" max="11" width="9" style="10" customWidth="1"/>
    <col min="12" max="12" width="13.2" style="10" customWidth="1"/>
    <col min="13" max="13" width="9" style="9" customWidth="1"/>
    <col min="14" max="15" width="9" style="10" customWidth="1"/>
    <col min="16" max="16384" width="9" style="10"/>
  </cols>
  <sheetData>
    <row r="1" customHeight="1" spans="1:1">
      <c r="A1" s="11" t="s">
        <v>0</v>
      </c>
    </row>
    <row r="2" s="8" customFormat="1" ht="30" customHeight="1" spans="1:14">
      <c r="A2" s="12" t="s">
        <v>29</v>
      </c>
      <c r="M2" s="9"/>
      <c r="N2" s="10"/>
    </row>
    <row r="3" customHeight="1" spans="1:13">
      <c r="A3" s="9" t="str">
        <f>"评估基准日："&amp;TEXT(基本信息输入表!M7,"yyyy年mm月dd日")</f>
        <v>评估基准日：2025年02月20日</v>
      </c>
      <c r="M3" s="217"/>
    </row>
    <row r="4" ht="14.25" customHeight="1" spans="1:12">
      <c r="A4" s="9"/>
      <c r="B4" s="9"/>
      <c r="C4" s="9"/>
      <c r="D4" s="9"/>
      <c r="E4" s="9"/>
      <c r="F4" s="9"/>
      <c r="G4" s="9"/>
      <c r="H4" s="9"/>
      <c r="I4" s="9"/>
      <c r="J4" s="9"/>
      <c r="K4" s="9"/>
      <c r="L4" s="14" t="s">
        <v>1208</v>
      </c>
    </row>
    <row r="5" customHeight="1" spans="1:12">
      <c r="A5" s="10" t="str">
        <f>基本信息输入表!K6&amp;"："&amp;基本信息输入表!M6</f>
        <v>产权持有单位：中国石油天然气股份有限公司塔里木油田分公司塔西南勘探开发公司</v>
      </c>
      <c r="L5" s="216" t="s">
        <v>846</v>
      </c>
    </row>
    <row r="6" s="9" customFormat="1" customHeight="1" spans="1:14">
      <c r="A6" s="36" t="s">
        <v>4</v>
      </c>
      <c r="B6" s="36" t="s">
        <v>1209</v>
      </c>
      <c r="C6" s="84" t="s">
        <v>1210</v>
      </c>
      <c r="D6" s="36" t="s">
        <v>6</v>
      </c>
      <c r="E6" s="181"/>
      <c r="F6" s="182"/>
      <c r="G6" s="213" t="s">
        <v>1192</v>
      </c>
      <c r="H6" s="36" t="s">
        <v>7</v>
      </c>
      <c r="I6" s="181"/>
      <c r="J6" s="182"/>
      <c r="K6" s="36" t="s">
        <v>686</v>
      </c>
      <c r="L6" s="36" t="s">
        <v>176</v>
      </c>
      <c r="N6" s="10"/>
    </row>
    <row r="7" s="9" customFormat="1" customHeight="1" spans="1:14">
      <c r="A7" s="177"/>
      <c r="B7" s="177"/>
      <c r="C7" s="214"/>
      <c r="D7" s="275" t="s">
        <v>1211</v>
      </c>
      <c r="E7" s="115" t="s">
        <v>1212</v>
      </c>
      <c r="F7" s="115" t="s">
        <v>1213</v>
      </c>
      <c r="G7" s="214"/>
      <c r="H7" s="275" t="s">
        <v>1214</v>
      </c>
      <c r="I7" s="115" t="s">
        <v>1215</v>
      </c>
      <c r="J7" s="115" t="s">
        <v>1213</v>
      </c>
      <c r="K7" s="177"/>
      <c r="L7" s="177"/>
      <c r="M7" s="217" t="s">
        <v>851</v>
      </c>
      <c r="N7" s="10"/>
    </row>
    <row r="8" ht="12.75" customHeight="1" spans="1:13">
      <c r="A8" s="20" t="str">
        <f>IF(B8="","",ROW()-7)</f>
        <v/>
      </c>
      <c r="B8" s="21"/>
      <c r="C8" s="21"/>
      <c r="D8" s="332"/>
      <c r="E8" s="121"/>
      <c r="F8" s="121"/>
      <c r="G8" s="121"/>
      <c r="H8" s="59"/>
      <c r="I8" s="23"/>
      <c r="J8" s="23"/>
      <c r="K8" s="23" t="str">
        <f>IF(F8=0,"",(J8-F8)/F8*100)</f>
        <v/>
      </c>
      <c r="L8" s="21"/>
      <c r="M8" s="9" t="s">
        <v>1172</v>
      </c>
    </row>
    <row r="9" ht="12.75" customHeight="1" spans="1:13">
      <c r="A9" s="20" t="str">
        <f t="shared" ref="A9:A25" si="0">IF(B9="","",ROW()-7)</f>
        <v/>
      </c>
      <c r="B9" s="21"/>
      <c r="C9" s="21"/>
      <c r="D9" s="332"/>
      <c r="E9" s="121"/>
      <c r="F9" s="121"/>
      <c r="G9" s="121"/>
      <c r="H9" s="59"/>
      <c r="I9" s="23"/>
      <c r="J9" s="23"/>
      <c r="K9" s="23" t="str">
        <f t="shared" ref="K9:K28" si="1">IF(F9=0,"",(J9-F9)/F9*100)</f>
        <v/>
      </c>
      <c r="L9" s="21"/>
      <c r="M9" s="9" t="s">
        <v>1173</v>
      </c>
    </row>
    <row r="10" ht="12.75" customHeight="1" spans="1:13">
      <c r="A10" s="20" t="str">
        <f t="shared" si="0"/>
        <v/>
      </c>
      <c r="B10" s="21"/>
      <c r="C10" s="21"/>
      <c r="D10" s="332"/>
      <c r="E10" s="121"/>
      <c r="F10" s="121"/>
      <c r="G10" s="121"/>
      <c r="H10" s="59"/>
      <c r="I10" s="23"/>
      <c r="J10" s="23"/>
      <c r="K10" s="23" t="str">
        <f t="shared" si="1"/>
        <v/>
      </c>
      <c r="L10" s="21"/>
      <c r="M10" s="9" t="s">
        <v>1174</v>
      </c>
    </row>
    <row r="11" ht="12.75" customHeight="1" spans="1:13">
      <c r="A11" s="20" t="str">
        <f t="shared" si="0"/>
        <v/>
      </c>
      <c r="B11" s="21"/>
      <c r="C11" s="21"/>
      <c r="D11" s="332"/>
      <c r="E11" s="121"/>
      <c r="F11" s="121"/>
      <c r="G11" s="121"/>
      <c r="H11" s="59"/>
      <c r="I11" s="23"/>
      <c r="J11" s="23"/>
      <c r="K11" s="23" t="str">
        <f t="shared" si="1"/>
        <v/>
      </c>
      <c r="L11" s="21"/>
      <c r="M11" s="9" t="s">
        <v>1175</v>
      </c>
    </row>
    <row r="12" ht="12.75" customHeight="1" spans="1:13">
      <c r="A12" s="20" t="str">
        <f t="shared" si="0"/>
        <v/>
      </c>
      <c r="B12" s="21"/>
      <c r="C12" s="21"/>
      <c r="D12" s="332"/>
      <c r="E12" s="121"/>
      <c r="F12" s="121"/>
      <c r="G12" s="121"/>
      <c r="H12" s="59"/>
      <c r="I12" s="23"/>
      <c r="J12" s="23"/>
      <c r="K12" s="23" t="str">
        <f t="shared" si="1"/>
        <v/>
      </c>
      <c r="L12" s="21"/>
      <c r="M12" s="9" t="s">
        <v>1176</v>
      </c>
    </row>
    <row r="13" ht="12.75" customHeight="1" spans="1:13">
      <c r="A13" s="20" t="str">
        <f t="shared" si="0"/>
        <v/>
      </c>
      <c r="B13" s="21"/>
      <c r="C13" s="21"/>
      <c r="D13" s="332"/>
      <c r="E13" s="121"/>
      <c r="F13" s="121"/>
      <c r="G13" s="121"/>
      <c r="H13" s="59"/>
      <c r="I13" s="23"/>
      <c r="J13" s="23"/>
      <c r="K13" s="23" t="str">
        <f t="shared" si="1"/>
        <v/>
      </c>
      <c r="L13" s="21"/>
      <c r="M13" s="9" t="s">
        <v>1177</v>
      </c>
    </row>
    <row r="14" ht="12.75" customHeight="1" spans="1:13">
      <c r="A14" s="20" t="str">
        <f t="shared" si="0"/>
        <v/>
      </c>
      <c r="B14" s="21"/>
      <c r="C14" s="21"/>
      <c r="D14" s="332"/>
      <c r="E14" s="121"/>
      <c r="F14" s="121"/>
      <c r="G14" s="121"/>
      <c r="H14" s="59"/>
      <c r="I14" s="23"/>
      <c r="J14" s="23"/>
      <c r="K14" s="23" t="str">
        <f t="shared" si="1"/>
        <v/>
      </c>
      <c r="L14" s="21"/>
      <c r="M14" s="9" t="s">
        <v>1178</v>
      </c>
    </row>
    <row r="15" ht="12.75" customHeight="1" spans="1:13">
      <c r="A15" s="20" t="str">
        <f t="shared" si="0"/>
        <v/>
      </c>
      <c r="B15" s="21"/>
      <c r="C15" s="21"/>
      <c r="D15" s="332"/>
      <c r="E15" s="121"/>
      <c r="F15" s="121"/>
      <c r="G15" s="121"/>
      <c r="H15" s="59"/>
      <c r="I15" s="23"/>
      <c r="J15" s="23"/>
      <c r="K15" s="23" t="str">
        <f t="shared" si="1"/>
        <v/>
      </c>
      <c r="L15" s="21"/>
      <c r="M15" s="9" t="s">
        <v>1179</v>
      </c>
    </row>
    <row r="16" ht="12.75" customHeight="1" spans="1:13">
      <c r="A16" s="20" t="str">
        <f t="shared" si="0"/>
        <v/>
      </c>
      <c r="B16" s="21"/>
      <c r="C16" s="21"/>
      <c r="D16" s="332"/>
      <c r="E16" s="121"/>
      <c r="F16" s="121"/>
      <c r="G16" s="121"/>
      <c r="H16" s="59"/>
      <c r="I16" s="23"/>
      <c r="J16" s="23"/>
      <c r="K16" s="23" t="str">
        <f t="shared" si="1"/>
        <v/>
      </c>
      <c r="L16" s="21"/>
      <c r="M16" s="9" t="s">
        <v>1180</v>
      </c>
    </row>
    <row r="17" ht="12.75" customHeight="1" spans="1:13">
      <c r="A17" s="20" t="str">
        <f t="shared" si="0"/>
        <v/>
      </c>
      <c r="B17" s="21"/>
      <c r="C17" s="21"/>
      <c r="D17" s="332"/>
      <c r="E17" s="121"/>
      <c r="F17" s="121"/>
      <c r="G17" s="121"/>
      <c r="H17" s="59"/>
      <c r="I17" s="23"/>
      <c r="J17" s="23"/>
      <c r="K17" s="23" t="str">
        <f t="shared" si="1"/>
        <v/>
      </c>
      <c r="L17" s="21"/>
      <c r="M17" s="9" t="s">
        <v>1181</v>
      </c>
    </row>
    <row r="18" ht="12.75" customHeight="1" spans="1:13">
      <c r="A18" s="20" t="str">
        <f t="shared" si="0"/>
        <v/>
      </c>
      <c r="B18" s="21"/>
      <c r="C18" s="21"/>
      <c r="D18" s="332"/>
      <c r="E18" s="121"/>
      <c r="F18" s="121"/>
      <c r="G18" s="121"/>
      <c r="H18" s="59"/>
      <c r="I18" s="23"/>
      <c r="J18" s="23"/>
      <c r="K18" s="23" t="str">
        <f t="shared" si="1"/>
        <v/>
      </c>
      <c r="L18" s="21"/>
      <c r="M18" s="9" t="s">
        <v>1182</v>
      </c>
    </row>
    <row r="19" ht="12.75" customHeight="1" spans="1:13">
      <c r="A19" s="20" t="str">
        <f t="shared" si="0"/>
        <v/>
      </c>
      <c r="B19" s="21"/>
      <c r="C19" s="21"/>
      <c r="D19" s="332"/>
      <c r="E19" s="121"/>
      <c r="F19" s="121"/>
      <c r="G19" s="121"/>
      <c r="H19" s="59"/>
      <c r="I19" s="23"/>
      <c r="J19" s="23"/>
      <c r="K19" s="23" t="str">
        <f t="shared" si="1"/>
        <v/>
      </c>
      <c r="L19" s="21"/>
      <c r="M19" s="9" t="s">
        <v>1183</v>
      </c>
    </row>
    <row r="20" ht="12.75" customHeight="1" spans="1:13">
      <c r="A20" s="20" t="str">
        <f t="shared" si="0"/>
        <v/>
      </c>
      <c r="B20" s="21"/>
      <c r="C20" s="21"/>
      <c r="D20" s="332"/>
      <c r="E20" s="121"/>
      <c r="F20" s="121"/>
      <c r="G20" s="121"/>
      <c r="H20" s="59"/>
      <c r="I20" s="23"/>
      <c r="J20" s="23"/>
      <c r="K20" s="23" t="str">
        <f t="shared" si="1"/>
        <v/>
      </c>
      <c r="L20" s="21"/>
      <c r="M20" s="9" t="s">
        <v>1184</v>
      </c>
    </row>
    <row r="21" ht="12.75" customHeight="1" spans="1:13">
      <c r="A21" s="20" t="str">
        <f t="shared" si="0"/>
        <v/>
      </c>
      <c r="B21" s="21"/>
      <c r="C21" s="21"/>
      <c r="D21" s="332"/>
      <c r="E21" s="121"/>
      <c r="F21" s="121"/>
      <c r="G21" s="121"/>
      <c r="H21" s="59"/>
      <c r="I21" s="23"/>
      <c r="J21" s="23"/>
      <c r="K21" s="23" t="str">
        <f t="shared" si="1"/>
        <v/>
      </c>
      <c r="L21" s="21"/>
      <c r="M21" s="9" t="s">
        <v>1185</v>
      </c>
    </row>
    <row r="22" ht="12.75" customHeight="1" spans="1:13">
      <c r="A22" s="20" t="str">
        <f t="shared" si="0"/>
        <v/>
      </c>
      <c r="B22" s="21"/>
      <c r="C22" s="21"/>
      <c r="D22" s="332"/>
      <c r="E22" s="121"/>
      <c r="F22" s="121"/>
      <c r="G22" s="121"/>
      <c r="H22" s="59"/>
      <c r="I22" s="23"/>
      <c r="J22" s="23"/>
      <c r="K22" s="23" t="str">
        <f t="shared" si="1"/>
        <v/>
      </c>
      <c r="L22" s="21"/>
      <c r="M22" s="9" t="s">
        <v>1186</v>
      </c>
    </row>
    <row r="23" ht="12.75" customHeight="1" spans="1:13">
      <c r="A23" s="20" t="str">
        <f t="shared" si="0"/>
        <v/>
      </c>
      <c r="B23" s="21"/>
      <c r="C23" s="21"/>
      <c r="D23" s="332"/>
      <c r="E23" s="121"/>
      <c r="F23" s="121"/>
      <c r="G23" s="121"/>
      <c r="H23" s="59"/>
      <c r="I23" s="23"/>
      <c r="J23" s="23"/>
      <c r="K23" s="23" t="str">
        <f t="shared" si="1"/>
        <v/>
      </c>
      <c r="L23" s="21"/>
      <c r="M23" s="9" t="s">
        <v>1187</v>
      </c>
    </row>
    <row r="24" ht="12.75" customHeight="1" spans="1:13">
      <c r="A24" s="20" t="str">
        <f t="shared" si="0"/>
        <v/>
      </c>
      <c r="B24" s="21"/>
      <c r="C24" s="21"/>
      <c r="D24" s="332"/>
      <c r="E24" s="121"/>
      <c r="F24" s="121"/>
      <c r="G24" s="121"/>
      <c r="H24" s="59"/>
      <c r="I24" s="23"/>
      <c r="J24" s="23"/>
      <c r="K24" s="23" t="str">
        <f t="shared" si="1"/>
        <v/>
      </c>
      <c r="L24" s="21"/>
      <c r="M24" s="9" t="s">
        <v>1188</v>
      </c>
    </row>
    <row r="25" ht="12.75" customHeight="1" spans="1:13">
      <c r="A25" s="20" t="str">
        <f t="shared" si="0"/>
        <v/>
      </c>
      <c r="B25" s="21"/>
      <c r="C25" s="21"/>
      <c r="D25" s="332"/>
      <c r="E25" s="121"/>
      <c r="F25" s="121"/>
      <c r="G25" s="121"/>
      <c r="H25" s="59"/>
      <c r="I25" s="23"/>
      <c r="J25" s="23"/>
      <c r="K25" s="23" t="str">
        <f t="shared" si="1"/>
        <v/>
      </c>
      <c r="L25" s="21"/>
      <c r="M25" s="9" t="s">
        <v>1216</v>
      </c>
    </row>
    <row r="26" ht="12.75" customHeight="1" spans="1:12">
      <c r="A26" s="20" t="s">
        <v>1217</v>
      </c>
      <c r="B26" s="181"/>
      <c r="C26" s="182"/>
      <c r="D26" s="332"/>
      <c r="E26" s="121"/>
      <c r="F26" s="121">
        <f>SUM(F8:F25)</f>
        <v>0</v>
      </c>
      <c r="G26" s="121">
        <f>SUM(G8:G25)</f>
        <v>0</v>
      </c>
      <c r="H26" s="332"/>
      <c r="I26" s="121"/>
      <c r="J26" s="121">
        <f>SUM(J8:J25)</f>
        <v>0</v>
      </c>
      <c r="K26" s="23" t="str">
        <f t="shared" si="1"/>
        <v/>
      </c>
      <c r="L26" s="21"/>
    </row>
    <row r="27" ht="12.75" customHeight="1" spans="1:12">
      <c r="A27" s="20" t="s">
        <v>1218</v>
      </c>
      <c r="B27" s="181"/>
      <c r="C27" s="182"/>
      <c r="D27" s="332"/>
      <c r="E27" s="121"/>
      <c r="F27" s="121">
        <f>G26</f>
        <v>0</v>
      </c>
      <c r="G27" s="121"/>
      <c r="H27" s="59"/>
      <c r="I27" s="23"/>
      <c r="J27" s="23"/>
      <c r="K27" s="23"/>
      <c r="L27" s="21"/>
    </row>
    <row r="28" customHeight="1" spans="1:12">
      <c r="A28" s="24" t="s">
        <v>1219</v>
      </c>
      <c r="B28" s="185"/>
      <c r="C28" s="186"/>
      <c r="D28" s="31"/>
      <c r="E28" s="31"/>
      <c r="F28" s="31">
        <f>F26-F27</f>
        <v>0</v>
      </c>
      <c r="G28" s="31"/>
      <c r="H28" s="31"/>
      <c r="I28" s="31"/>
      <c r="J28" s="31">
        <f>J26</f>
        <v>0</v>
      </c>
      <c r="K28" s="23" t="str">
        <f t="shared" si="1"/>
        <v/>
      </c>
      <c r="L28" s="27"/>
    </row>
    <row r="29" customHeight="1" spans="1:13">
      <c r="A29" s="10" t="str">
        <f>基本信息输入表!$K$6&amp;"填表人："&amp;基本信息输入表!$M$29</f>
        <v>产权持有单位填表人：刘亚鑫</v>
      </c>
      <c r="J29" s="10" t="str">
        <f>"评估人员："&amp;基本信息输入表!$Q$29</f>
        <v>评估人员：王庆国</v>
      </c>
      <c r="M29" s="217" t="s">
        <v>837</v>
      </c>
    </row>
    <row r="30" customHeight="1" spans="1:1">
      <c r="A30" s="10" t="str">
        <f>"填表日期："&amp;YEAR(基本信息输入表!$O$29)&amp;"年"&amp;MONTH(基本信息输入表!$O$29)&amp;"月"&amp;DAY(基本信息输入表!$O$29)&amp;"日"</f>
        <v>填表日期：2025年2月22日</v>
      </c>
    </row>
  </sheetData>
  <mergeCells count="13">
    <mergeCell ref="A2:L2"/>
    <mergeCell ref="A3:L3"/>
    <mergeCell ref="D6:F6"/>
    <mergeCell ref="H6:J6"/>
    <mergeCell ref="A26:C26"/>
    <mergeCell ref="A27:C27"/>
    <mergeCell ref="A28:C28"/>
    <mergeCell ref="A6:A7"/>
    <mergeCell ref="B6:B7"/>
    <mergeCell ref="C6:C7"/>
    <mergeCell ref="G6:G7"/>
    <mergeCell ref="K6:K7"/>
    <mergeCell ref="L6:L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
  <sheetViews>
    <sheetView showGridLines="0" zoomScale="96" zoomScaleNormal="96" topLeftCell="A2" workbookViewId="0">
      <selection activeCell="I8" sqref="I8:I24"/>
    </sheetView>
  </sheetViews>
  <sheetFormatPr defaultColWidth="9" defaultRowHeight="15.75" customHeight="1"/>
  <cols>
    <col min="1" max="1" width="4.7" style="9" customWidth="1"/>
    <col min="2" max="2" width="15.7" style="10" customWidth="1"/>
    <col min="3" max="4" width="8" style="10" customWidth="1"/>
    <col min="5" max="5" width="4.7" style="334" customWidth="1"/>
    <col min="6" max="6" width="5.5" style="334" customWidth="1"/>
    <col min="7" max="7" width="11.7" style="334" customWidth="1"/>
    <col min="8" max="8" width="18.5" style="334" customWidth="1"/>
    <col min="9" max="9" width="8" style="412" customWidth="1"/>
    <col min="10" max="10" width="13.2" style="334" customWidth="1"/>
    <col min="11" max="11" width="8" style="10" customWidth="1"/>
    <col min="12" max="12" width="8.7" style="10" customWidth="1"/>
    <col min="13" max="13" width="10.7" style="10" customWidth="1"/>
    <col min="14" max="14" width="7.7" style="10" customWidth="1"/>
    <col min="15" max="15" width="16.7" style="10" customWidth="1"/>
    <col min="16" max="16" width="8.5" style="10" customWidth="1"/>
    <col min="17" max="18" width="9" style="10" customWidth="1"/>
    <col min="19" max="16384" width="9" style="10"/>
  </cols>
  <sheetData>
    <row r="1" customHeight="1" spans="1:1">
      <c r="A1" s="11" t="s">
        <v>0</v>
      </c>
    </row>
    <row r="2" s="8" customFormat="1" ht="30" customHeight="1" spans="1:1">
      <c r="A2" s="12" t="s">
        <v>33</v>
      </c>
    </row>
    <row r="3" customHeight="1" spans="1:1">
      <c r="A3" s="9" t="str">
        <f>"评估基准日："&amp;TEXT(基本信息输入表!M7,"yyyy年mm月dd日")</f>
        <v>评估基准日：2025年02月20日</v>
      </c>
    </row>
    <row r="4" ht="14.25" customHeight="1" spans="2:15">
      <c r="B4" s="9"/>
      <c r="C4" s="9"/>
      <c r="D4" s="9"/>
      <c r="E4" s="9"/>
      <c r="F4" s="9"/>
      <c r="G4" s="9"/>
      <c r="H4" s="9"/>
      <c r="I4" s="302"/>
      <c r="J4" s="9"/>
      <c r="K4" s="9"/>
      <c r="L4" s="9"/>
      <c r="M4" s="9"/>
      <c r="N4" s="9"/>
      <c r="O4" s="14" t="s">
        <v>1220</v>
      </c>
    </row>
    <row r="5" customHeight="1" spans="1:15">
      <c r="A5" s="10" t="str">
        <f>基本信息输入表!K6&amp;"："&amp;基本信息输入表!M6</f>
        <v>产权持有单位：中国石油天然气股份有限公司塔里木油田分公司塔西南勘探开发公司</v>
      </c>
      <c r="O5" s="216" t="s">
        <v>846</v>
      </c>
    </row>
    <row r="6" s="9" customFormat="1" customHeight="1" spans="1:15">
      <c r="A6" s="36" t="s">
        <v>4</v>
      </c>
      <c r="B6" s="36" t="s">
        <v>1209</v>
      </c>
      <c r="C6" s="84" t="s">
        <v>1210</v>
      </c>
      <c r="D6" s="84" t="s">
        <v>1221</v>
      </c>
      <c r="E6" s="36" t="s">
        <v>6</v>
      </c>
      <c r="F6" s="181"/>
      <c r="G6" s="182"/>
      <c r="H6" s="213" t="s">
        <v>1192</v>
      </c>
      <c r="I6" s="303" t="s">
        <v>1222</v>
      </c>
      <c r="J6" s="84" t="s">
        <v>1223</v>
      </c>
      <c r="K6" s="36" t="s">
        <v>7</v>
      </c>
      <c r="L6" s="181"/>
      <c r="M6" s="182"/>
      <c r="N6" s="36" t="s">
        <v>686</v>
      </c>
      <c r="O6" s="36" t="s">
        <v>176</v>
      </c>
    </row>
    <row r="7" s="9" customFormat="1" customHeight="1" spans="1:16">
      <c r="A7" s="177"/>
      <c r="B7" s="177"/>
      <c r="C7" s="214"/>
      <c r="D7" s="214"/>
      <c r="E7" s="275" t="s">
        <v>1211</v>
      </c>
      <c r="F7" s="115" t="s">
        <v>1212</v>
      </c>
      <c r="G7" s="115" t="s">
        <v>1213</v>
      </c>
      <c r="H7" s="214"/>
      <c r="I7" s="214"/>
      <c r="J7" s="214"/>
      <c r="K7" s="275" t="s">
        <v>1214</v>
      </c>
      <c r="L7" s="115" t="s">
        <v>1215</v>
      </c>
      <c r="M7" s="115" t="s">
        <v>1213</v>
      </c>
      <c r="N7" s="177"/>
      <c r="O7" s="177"/>
      <c r="P7" s="217" t="s">
        <v>851</v>
      </c>
    </row>
    <row r="8" s="9" customFormat="1" ht="12.75" customHeight="1" spans="1:16">
      <c r="A8" s="20" t="str">
        <f>IF(B8="","",ROW()-7)</f>
        <v/>
      </c>
      <c r="B8" s="21"/>
      <c r="C8" s="21"/>
      <c r="D8" s="21"/>
      <c r="E8" s="332"/>
      <c r="F8" s="121"/>
      <c r="G8" s="121"/>
      <c r="H8" s="121"/>
      <c r="I8" s="409"/>
      <c r="J8" s="121"/>
      <c r="K8" s="59"/>
      <c r="L8" s="23"/>
      <c r="M8" s="23"/>
      <c r="N8" s="23" t="str">
        <f>IF(G8-H8=0,"",(M8-G8+H8)/(G8-H8)*100)</f>
        <v/>
      </c>
      <c r="O8" s="21"/>
      <c r="P8" s="9" t="s">
        <v>1224</v>
      </c>
    </row>
    <row r="9" s="9" customFormat="1" ht="12.75" customHeight="1" spans="1:16">
      <c r="A9" s="20" t="str">
        <f t="shared" ref="A9:A24" si="0">IF(B9="","",ROW()-7)</f>
        <v/>
      </c>
      <c r="B9" s="21"/>
      <c r="C9" s="21"/>
      <c r="D9" s="21"/>
      <c r="E9" s="332"/>
      <c r="F9" s="121"/>
      <c r="G9" s="121"/>
      <c r="H9" s="121"/>
      <c r="I9" s="409"/>
      <c r="J9" s="121"/>
      <c r="K9" s="59"/>
      <c r="L9" s="23"/>
      <c r="M9" s="23"/>
      <c r="N9" s="23" t="str">
        <f t="shared" ref="N9:N27" si="1">IF(G9-H9=0,"",(M9-G9+H9)/(G9-H9)*100)</f>
        <v/>
      </c>
      <c r="O9" s="21"/>
      <c r="P9" s="9" t="s">
        <v>1225</v>
      </c>
    </row>
    <row r="10" s="9" customFormat="1" ht="12.75" customHeight="1" spans="1:16">
      <c r="A10" s="20" t="str">
        <f t="shared" si="0"/>
        <v/>
      </c>
      <c r="B10" s="21"/>
      <c r="C10" s="21"/>
      <c r="D10" s="21"/>
      <c r="E10" s="332"/>
      <c r="F10" s="121"/>
      <c r="G10" s="121"/>
      <c r="H10" s="121"/>
      <c r="I10" s="409"/>
      <c r="J10" s="121"/>
      <c r="K10" s="59"/>
      <c r="L10" s="23"/>
      <c r="M10" s="23"/>
      <c r="N10" s="23" t="str">
        <f t="shared" si="1"/>
        <v/>
      </c>
      <c r="O10" s="21"/>
      <c r="P10" s="9" t="s">
        <v>1226</v>
      </c>
    </row>
    <row r="11" s="9" customFormat="1" ht="12.75" customHeight="1" spans="1:16">
      <c r="A11" s="20" t="str">
        <f t="shared" si="0"/>
        <v/>
      </c>
      <c r="B11" s="21"/>
      <c r="C11" s="21"/>
      <c r="D11" s="21"/>
      <c r="E11" s="332"/>
      <c r="F11" s="121"/>
      <c r="G11" s="121"/>
      <c r="H11" s="121"/>
      <c r="I11" s="409"/>
      <c r="J11" s="121"/>
      <c r="K11" s="59"/>
      <c r="L11" s="23"/>
      <c r="M11" s="23"/>
      <c r="N11" s="23" t="str">
        <f t="shared" si="1"/>
        <v/>
      </c>
      <c r="O11" s="21"/>
      <c r="P11" s="9" t="s">
        <v>1227</v>
      </c>
    </row>
    <row r="12" s="9" customFormat="1" ht="12.75" customHeight="1" spans="1:16">
      <c r="A12" s="20" t="str">
        <f t="shared" si="0"/>
        <v/>
      </c>
      <c r="B12" s="21"/>
      <c r="C12" s="21"/>
      <c r="D12" s="21"/>
      <c r="E12" s="332"/>
      <c r="F12" s="121"/>
      <c r="G12" s="121"/>
      <c r="H12" s="121"/>
      <c r="I12" s="409"/>
      <c r="J12" s="121"/>
      <c r="K12" s="59"/>
      <c r="L12" s="23"/>
      <c r="M12" s="23"/>
      <c r="N12" s="23" t="str">
        <f t="shared" si="1"/>
        <v/>
      </c>
      <c r="O12" s="21"/>
      <c r="P12" s="9" t="s">
        <v>1224</v>
      </c>
    </row>
    <row r="13" s="9" customFormat="1" ht="12.75" customHeight="1" spans="1:16">
      <c r="A13" s="20" t="str">
        <f t="shared" si="0"/>
        <v/>
      </c>
      <c r="B13" s="21"/>
      <c r="C13" s="21"/>
      <c r="D13" s="21"/>
      <c r="E13" s="332"/>
      <c r="F13" s="121"/>
      <c r="G13" s="121"/>
      <c r="H13" s="121"/>
      <c r="I13" s="409"/>
      <c r="J13" s="121"/>
      <c r="K13" s="59"/>
      <c r="L13" s="23"/>
      <c r="M13" s="23"/>
      <c r="N13" s="23" t="str">
        <f t="shared" si="1"/>
        <v/>
      </c>
      <c r="O13" s="21"/>
      <c r="P13" s="9" t="s">
        <v>1225</v>
      </c>
    </row>
    <row r="14" s="9" customFormat="1" ht="12.75" customHeight="1" spans="1:16">
      <c r="A14" s="20" t="str">
        <f t="shared" si="0"/>
        <v/>
      </c>
      <c r="B14" s="21"/>
      <c r="C14" s="21"/>
      <c r="D14" s="21"/>
      <c r="E14" s="332"/>
      <c r="F14" s="121"/>
      <c r="G14" s="121"/>
      <c r="H14" s="121"/>
      <c r="I14" s="409"/>
      <c r="J14" s="121"/>
      <c r="K14" s="59"/>
      <c r="L14" s="23"/>
      <c r="M14" s="23"/>
      <c r="N14" s="23" t="str">
        <f t="shared" si="1"/>
        <v/>
      </c>
      <c r="O14" s="21"/>
      <c r="P14" s="9" t="s">
        <v>1226</v>
      </c>
    </row>
    <row r="15" s="9" customFormat="1" ht="12.75" customHeight="1" spans="1:16">
      <c r="A15" s="20" t="str">
        <f t="shared" si="0"/>
        <v/>
      </c>
      <c r="B15" s="21"/>
      <c r="C15" s="21"/>
      <c r="D15" s="21"/>
      <c r="E15" s="332"/>
      <c r="F15" s="121"/>
      <c r="G15" s="121"/>
      <c r="H15" s="121"/>
      <c r="I15" s="409"/>
      <c r="J15" s="121"/>
      <c r="K15" s="59"/>
      <c r="L15" s="23"/>
      <c r="M15" s="23"/>
      <c r="N15" s="23" t="str">
        <f t="shared" si="1"/>
        <v/>
      </c>
      <c r="O15" s="21"/>
      <c r="P15" s="9" t="s">
        <v>1227</v>
      </c>
    </row>
    <row r="16" s="9" customFormat="1" ht="12.75" customHeight="1" spans="1:16">
      <c r="A16" s="20" t="str">
        <f t="shared" si="0"/>
        <v/>
      </c>
      <c r="B16" s="21"/>
      <c r="C16" s="21"/>
      <c r="D16" s="21"/>
      <c r="E16" s="332"/>
      <c r="F16" s="121"/>
      <c r="G16" s="121"/>
      <c r="H16" s="121"/>
      <c r="I16" s="409"/>
      <c r="J16" s="121"/>
      <c r="K16" s="59"/>
      <c r="L16" s="23"/>
      <c r="M16" s="23"/>
      <c r="N16" s="23" t="str">
        <f t="shared" si="1"/>
        <v/>
      </c>
      <c r="O16" s="21"/>
      <c r="P16" s="9" t="s">
        <v>1224</v>
      </c>
    </row>
    <row r="17" s="9" customFormat="1" ht="12.75" customHeight="1" spans="1:16">
      <c r="A17" s="20" t="str">
        <f t="shared" si="0"/>
        <v/>
      </c>
      <c r="B17" s="21"/>
      <c r="C17" s="21"/>
      <c r="D17" s="21"/>
      <c r="E17" s="332"/>
      <c r="F17" s="121"/>
      <c r="G17" s="121"/>
      <c r="H17" s="121"/>
      <c r="I17" s="409"/>
      <c r="J17" s="121"/>
      <c r="K17" s="59"/>
      <c r="L17" s="23"/>
      <c r="M17" s="23"/>
      <c r="N17" s="23" t="str">
        <f t="shared" si="1"/>
        <v/>
      </c>
      <c r="O17" s="21"/>
      <c r="P17" s="9" t="s">
        <v>1225</v>
      </c>
    </row>
    <row r="18" s="9" customFormat="1" ht="12.75" customHeight="1" spans="1:16">
      <c r="A18" s="20" t="str">
        <f t="shared" si="0"/>
        <v/>
      </c>
      <c r="B18" s="21"/>
      <c r="C18" s="21"/>
      <c r="D18" s="21"/>
      <c r="E18" s="332"/>
      <c r="F18" s="121"/>
      <c r="G18" s="121"/>
      <c r="H18" s="121"/>
      <c r="I18" s="409"/>
      <c r="J18" s="121"/>
      <c r="K18" s="59"/>
      <c r="L18" s="23"/>
      <c r="M18" s="23"/>
      <c r="N18" s="23" t="str">
        <f t="shared" si="1"/>
        <v/>
      </c>
      <c r="O18" s="21"/>
      <c r="P18" s="9" t="s">
        <v>1226</v>
      </c>
    </row>
    <row r="19" s="9" customFormat="1" ht="12.75" customHeight="1" spans="1:16">
      <c r="A19" s="20" t="str">
        <f t="shared" si="0"/>
        <v/>
      </c>
      <c r="B19" s="21"/>
      <c r="C19" s="21"/>
      <c r="D19" s="21"/>
      <c r="E19" s="332"/>
      <c r="F19" s="121"/>
      <c r="G19" s="121"/>
      <c r="H19" s="121"/>
      <c r="I19" s="409"/>
      <c r="J19" s="121"/>
      <c r="K19" s="59"/>
      <c r="L19" s="23"/>
      <c r="M19" s="23"/>
      <c r="N19" s="23" t="str">
        <f t="shared" si="1"/>
        <v/>
      </c>
      <c r="O19" s="21"/>
      <c r="P19" s="9" t="s">
        <v>1227</v>
      </c>
    </row>
    <row r="20" s="9" customFormat="1" ht="12.75" customHeight="1" spans="1:16">
      <c r="A20" s="20" t="str">
        <f t="shared" si="0"/>
        <v/>
      </c>
      <c r="B20" s="21"/>
      <c r="C20" s="21"/>
      <c r="D20" s="21"/>
      <c r="E20" s="332"/>
      <c r="F20" s="121"/>
      <c r="G20" s="121"/>
      <c r="H20" s="121"/>
      <c r="I20" s="409"/>
      <c r="J20" s="121"/>
      <c r="K20" s="59"/>
      <c r="L20" s="23"/>
      <c r="M20" s="23"/>
      <c r="N20" s="23" t="str">
        <f t="shared" si="1"/>
        <v/>
      </c>
      <c r="O20" s="21"/>
      <c r="P20" s="9" t="s">
        <v>1224</v>
      </c>
    </row>
    <row r="21" s="9" customFormat="1" ht="12.75" customHeight="1" spans="1:16">
      <c r="A21" s="20" t="str">
        <f t="shared" si="0"/>
        <v/>
      </c>
      <c r="B21" s="21"/>
      <c r="C21" s="21"/>
      <c r="D21" s="21"/>
      <c r="E21" s="332"/>
      <c r="F21" s="121"/>
      <c r="G21" s="121"/>
      <c r="H21" s="121"/>
      <c r="I21" s="409"/>
      <c r="J21" s="121"/>
      <c r="K21" s="59"/>
      <c r="L21" s="23"/>
      <c r="M21" s="23"/>
      <c r="N21" s="23" t="str">
        <f t="shared" si="1"/>
        <v/>
      </c>
      <c r="O21" s="21"/>
      <c r="P21" s="9" t="s">
        <v>1225</v>
      </c>
    </row>
    <row r="22" s="9" customFormat="1" ht="12.75" customHeight="1" spans="1:16">
      <c r="A22" s="20" t="str">
        <f t="shared" si="0"/>
        <v/>
      </c>
      <c r="B22" s="21"/>
      <c r="C22" s="21"/>
      <c r="D22" s="21"/>
      <c r="E22" s="332"/>
      <c r="F22" s="121"/>
      <c r="G22" s="121"/>
      <c r="H22" s="121"/>
      <c r="I22" s="409"/>
      <c r="J22" s="121"/>
      <c r="K22" s="59"/>
      <c r="L22" s="23"/>
      <c r="M22" s="23"/>
      <c r="N22" s="23" t="str">
        <f t="shared" si="1"/>
        <v/>
      </c>
      <c r="O22" s="21"/>
      <c r="P22" s="9" t="s">
        <v>1226</v>
      </c>
    </row>
    <row r="23" s="9" customFormat="1" ht="12.75" customHeight="1" spans="1:16">
      <c r="A23" s="20" t="str">
        <f t="shared" si="0"/>
        <v/>
      </c>
      <c r="B23" s="21"/>
      <c r="C23" s="21"/>
      <c r="D23" s="21"/>
      <c r="E23" s="332"/>
      <c r="F23" s="121"/>
      <c r="G23" s="121"/>
      <c r="H23" s="121"/>
      <c r="I23" s="409"/>
      <c r="J23" s="121"/>
      <c r="K23" s="59"/>
      <c r="L23" s="23"/>
      <c r="M23" s="23"/>
      <c r="N23" s="23" t="str">
        <f t="shared" si="1"/>
        <v/>
      </c>
      <c r="O23" s="21"/>
      <c r="P23" s="9" t="s">
        <v>1227</v>
      </c>
    </row>
    <row r="24" ht="12.75" customHeight="1" spans="1:16">
      <c r="A24" s="20" t="str">
        <f t="shared" si="0"/>
        <v/>
      </c>
      <c r="B24" s="21"/>
      <c r="C24" s="21"/>
      <c r="D24" s="21"/>
      <c r="E24" s="332"/>
      <c r="F24" s="121"/>
      <c r="G24" s="121"/>
      <c r="H24" s="121"/>
      <c r="I24" s="409"/>
      <c r="J24" s="121"/>
      <c r="K24" s="59"/>
      <c r="L24" s="23"/>
      <c r="M24" s="23"/>
      <c r="N24" s="23" t="str">
        <f t="shared" si="1"/>
        <v/>
      </c>
      <c r="O24" s="21"/>
      <c r="P24" s="9" t="s">
        <v>1224</v>
      </c>
    </row>
    <row r="25" ht="12.75" customHeight="1" spans="1:15">
      <c r="A25" s="20" t="s">
        <v>1228</v>
      </c>
      <c r="B25" s="181"/>
      <c r="C25" s="181"/>
      <c r="D25" s="182"/>
      <c r="E25" s="332"/>
      <c r="F25" s="121"/>
      <c r="G25" s="121">
        <f>SUM(G8:G24)</f>
        <v>0</v>
      </c>
      <c r="H25" s="121">
        <f>SUM(H8:H24)</f>
        <v>0</v>
      </c>
      <c r="I25" s="410"/>
      <c r="J25" s="121"/>
      <c r="K25" s="59"/>
      <c r="L25" s="23"/>
      <c r="M25" s="121">
        <f>SUM(M8:M24)</f>
        <v>0</v>
      </c>
      <c r="N25" s="23" t="str">
        <f t="shared" si="1"/>
        <v/>
      </c>
      <c r="O25" s="21"/>
    </row>
    <row r="26" ht="12.75" customHeight="1" spans="1:15">
      <c r="A26" s="20" t="s">
        <v>1229</v>
      </c>
      <c r="B26" s="181"/>
      <c r="C26" s="181"/>
      <c r="D26" s="182"/>
      <c r="E26" s="332"/>
      <c r="F26" s="121"/>
      <c r="G26" s="121">
        <f>H25</f>
        <v>0</v>
      </c>
      <c r="H26" s="121"/>
      <c r="I26" s="410"/>
      <c r="J26" s="121"/>
      <c r="K26" s="59"/>
      <c r="L26" s="23"/>
      <c r="M26" s="23"/>
      <c r="N26" s="23"/>
      <c r="O26" s="21"/>
    </row>
    <row r="27" customHeight="1" spans="1:15">
      <c r="A27" s="24" t="s">
        <v>1230</v>
      </c>
      <c r="B27" s="185"/>
      <c r="C27" s="185"/>
      <c r="D27" s="186"/>
      <c r="E27" s="333"/>
      <c r="F27" s="333"/>
      <c r="G27" s="333">
        <f>G25-G26</f>
        <v>0</v>
      </c>
      <c r="H27" s="333"/>
      <c r="I27" s="411"/>
      <c r="J27" s="333"/>
      <c r="K27" s="333"/>
      <c r="L27" s="31"/>
      <c r="M27" s="333">
        <f>M25</f>
        <v>0</v>
      </c>
      <c r="N27" s="23" t="str">
        <f t="shared" si="1"/>
        <v/>
      </c>
      <c r="O27" s="27"/>
    </row>
    <row r="28" customHeight="1" spans="1:16">
      <c r="A28" s="10" t="str">
        <f>基本信息输入表!$K$6&amp;"填表人："&amp;基本信息输入表!$M$30</f>
        <v>产权持有单位填表人：刘亚鑫</v>
      </c>
      <c r="E28" s="10"/>
      <c r="F28" s="10"/>
      <c r="G28" s="10"/>
      <c r="H28" s="10"/>
      <c r="I28" s="242"/>
      <c r="J28" s="10"/>
      <c r="M28" s="10" t="str">
        <f>"评估人员："&amp;基本信息输入表!$Q$30</f>
        <v>评估人员：王庆国</v>
      </c>
      <c r="P28" s="58" t="s">
        <v>837</v>
      </c>
    </row>
    <row r="29" customHeight="1" spans="1:10">
      <c r="A29" s="10" t="str">
        <f>"填表日期："&amp;YEAR(基本信息输入表!$O$30)&amp;"年"&amp;MONTH(基本信息输入表!$O$30)&amp;"月"&amp;DAY(基本信息输入表!$O$30)&amp;"日"</f>
        <v>填表日期：2025年2月22日</v>
      </c>
      <c r="E29" s="10"/>
      <c r="F29" s="10"/>
      <c r="G29" s="10"/>
      <c r="H29" s="10"/>
      <c r="I29" s="242"/>
      <c r="J29" s="10"/>
    </row>
  </sheetData>
  <mergeCells count="16">
    <mergeCell ref="A2:O2"/>
    <mergeCell ref="A3:O3"/>
    <mergeCell ref="E6:G6"/>
    <mergeCell ref="K6:M6"/>
    <mergeCell ref="A25:D25"/>
    <mergeCell ref="A26:D26"/>
    <mergeCell ref="A27:D27"/>
    <mergeCell ref="A6:A7"/>
    <mergeCell ref="B6:B7"/>
    <mergeCell ref="C6:C7"/>
    <mergeCell ref="D6:D7"/>
    <mergeCell ref="H6:H7"/>
    <mergeCell ref="I6:I7"/>
    <mergeCell ref="J6:J7"/>
    <mergeCell ref="N6:N7"/>
    <mergeCell ref="O6:O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showGridLines="0" zoomScale="96" zoomScaleNormal="96" topLeftCell="A4" workbookViewId="0">
      <selection activeCell="J22" sqref="J22"/>
    </sheetView>
  </sheetViews>
  <sheetFormatPr defaultColWidth="9" defaultRowHeight="15.75" customHeight="1"/>
  <cols>
    <col min="1" max="1" width="7.7" style="10" customWidth="1"/>
    <col min="2" max="2" width="13.2" style="10" customWidth="1"/>
    <col min="3" max="3" width="8" style="10" customWidth="1"/>
    <col min="4" max="4" width="9.7" style="10" customWidth="1"/>
    <col min="5" max="5" width="10.7" style="10" customWidth="1"/>
    <col min="6" max="6" width="5.5" style="334" customWidth="1"/>
    <col min="7" max="7" width="12.2" style="10" customWidth="1"/>
    <col min="8" max="8" width="15" style="10" customWidth="1"/>
    <col min="9" max="9" width="8" style="242" customWidth="1"/>
    <col min="10" max="10" width="13.2" style="10" customWidth="1"/>
    <col min="11" max="11" width="8" style="10" customWidth="1"/>
    <col min="12" max="12" width="8.7" style="10" customWidth="1"/>
    <col min="13" max="13" width="10.5" style="10" customWidth="1"/>
    <col min="14" max="14" width="7.7" style="10" customWidth="1"/>
    <col min="15" max="15" width="11.7" style="10" customWidth="1"/>
    <col min="16" max="17" width="9" style="10" customWidth="1"/>
    <col min="18" max="16384" width="9" style="10"/>
  </cols>
  <sheetData>
    <row r="1" customHeight="1" spans="1:1">
      <c r="A1" s="11" t="s">
        <v>0</v>
      </c>
    </row>
    <row r="2" s="8" customFormat="1" ht="30" customHeight="1" spans="1:1">
      <c r="A2" s="12" t="s">
        <v>37</v>
      </c>
    </row>
    <row r="3" customHeight="1" spans="1:1">
      <c r="A3" s="9" t="str">
        <f>"评估基准日："&amp;TEXT(基本信息输入表!M7,"yyyy年mm月dd日")</f>
        <v>评估基准日：2025年02月20日</v>
      </c>
    </row>
    <row r="4" ht="14.25" customHeight="1" spans="1:15">
      <c r="A4" s="9"/>
      <c r="B4" s="9"/>
      <c r="C4" s="9"/>
      <c r="D4" s="9"/>
      <c r="E4" s="9"/>
      <c r="F4" s="9"/>
      <c r="G4" s="9"/>
      <c r="H4" s="9"/>
      <c r="I4" s="302"/>
      <c r="J4" s="9"/>
      <c r="K4" s="9"/>
      <c r="L4" s="9"/>
      <c r="M4" s="9"/>
      <c r="N4" s="9"/>
      <c r="O4" s="14" t="s">
        <v>1231</v>
      </c>
    </row>
    <row r="5" customHeight="1" spans="1:15">
      <c r="A5" s="10" t="str">
        <f>基本信息输入表!K6&amp;"："&amp;基本信息输入表!M6</f>
        <v>产权持有单位：中国石油天然气股份有限公司塔里木油田分公司塔西南勘探开发公司</v>
      </c>
      <c r="O5" s="216" t="s">
        <v>846</v>
      </c>
    </row>
    <row r="6" s="9" customFormat="1" customHeight="1" spans="1:15">
      <c r="A6" s="36" t="s">
        <v>4</v>
      </c>
      <c r="B6" s="36" t="s">
        <v>1209</v>
      </c>
      <c r="C6" s="84" t="s">
        <v>1210</v>
      </c>
      <c r="D6" s="84" t="s">
        <v>1221</v>
      </c>
      <c r="E6" s="36" t="s">
        <v>6</v>
      </c>
      <c r="F6" s="181"/>
      <c r="G6" s="182"/>
      <c r="H6" s="84" t="s">
        <v>1192</v>
      </c>
      <c r="I6" s="303" t="s">
        <v>1222</v>
      </c>
      <c r="J6" s="84" t="s">
        <v>1223</v>
      </c>
      <c r="K6" s="36" t="s">
        <v>7</v>
      </c>
      <c r="L6" s="181"/>
      <c r="M6" s="182"/>
      <c r="N6" s="408" t="s">
        <v>686</v>
      </c>
      <c r="O6" s="36" t="s">
        <v>176</v>
      </c>
    </row>
    <row r="7" s="9" customFormat="1" customHeight="1" spans="1:16">
      <c r="A7" s="177"/>
      <c r="B7" s="177"/>
      <c r="C7" s="214"/>
      <c r="D7" s="214"/>
      <c r="E7" s="275" t="s">
        <v>1211</v>
      </c>
      <c r="F7" s="115" t="s">
        <v>1212</v>
      </c>
      <c r="G7" s="115" t="s">
        <v>1213</v>
      </c>
      <c r="H7" s="214"/>
      <c r="I7" s="214"/>
      <c r="J7" s="214"/>
      <c r="K7" s="275" t="s">
        <v>1214</v>
      </c>
      <c r="L7" s="115" t="s">
        <v>1215</v>
      </c>
      <c r="M7" s="115" t="s">
        <v>1213</v>
      </c>
      <c r="N7" s="177"/>
      <c r="O7" s="177"/>
      <c r="P7" s="217" t="s">
        <v>851</v>
      </c>
    </row>
    <row r="8" s="9" customFormat="1" ht="12.75" customHeight="1" spans="1:16">
      <c r="A8" s="20" t="str">
        <f>IF(B8="","",ROW()-7)</f>
        <v/>
      </c>
      <c r="B8" s="21"/>
      <c r="C8" s="21"/>
      <c r="D8" s="21"/>
      <c r="E8" s="332"/>
      <c r="F8" s="121"/>
      <c r="G8" s="121"/>
      <c r="H8" s="121"/>
      <c r="I8" s="409"/>
      <c r="J8" s="121"/>
      <c r="K8" s="59"/>
      <c r="L8" s="23"/>
      <c r="M8" s="23"/>
      <c r="N8" s="23" t="str">
        <f>IF(G8-H8=0,"",(M8-G8+H8)/(G8-H8)*100)</f>
        <v/>
      </c>
      <c r="O8" s="21"/>
      <c r="P8" s="9" t="s">
        <v>1232</v>
      </c>
    </row>
    <row r="9" s="9" customFormat="1" ht="12.75" customHeight="1" spans="1:16">
      <c r="A9" s="20" t="str">
        <f t="shared" ref="A9:A25" si="0">IF(B9="","",ROW()-7)</f>
        <v/>
      </c>
      <c r="B9" s="21"/>
      <c r="C9" s="21"/>
      <c r="D9" s="21"/>
      <c r="E9" s="332"/>
      <c r="F9" s="121"/>
      <c r="G9" s="121"/>
      <c r="H9" s="121"/>
      <c r="I9" s="409"/>
      <c r="J9" s="121"/>
      <c r="K9" s="59"/>
      <c r="L9" s="23"/>
      <c r="M9" s="23"/>
      <c r="N9" s="23" t="str">
        <f t="shared" ref="N9:N28" si="1">IF(G9-H9=0,"",(M9-G9+H9)/(G9-H9)*100)</f>
        <v/>
      </c>
      <c r="O9" s="21"/>
      <c r="P9" s="9" t="s">
        <v>1233</v>
      </c>
    </row>
    <row r="10" s="9" customFormat="1" ht="12.75" customHeight="1" spans="1:16">
      <c r="A10" s="20" t="str">
        <f t="shared" si="0"/>
        <v/>
      </c>
      <c r="B10" s="21"/>
      <c r="C10" s="21"/>
      <c r="D10" s="21"/>
      <c r="E10" s="332"/>
      <c r="F10" s="121"/>
      <c r="G10" s="121"/>
      <c r="H10" s="121"/>
      <c r="I10" s="409"/>
      <c r="J10" s="121"/>
      <c r="K10" s="59"/>
      <c r="L10" s="23"/>
      <c r="M10" s="23"/>
      <c r="N10" s="23" t="str">
        <f t="shared" si="1"/>
        <v/>
      </c>
      <c r="O10" s="21"/>
      <c r="P10" s="9" t="s">
        <v>1234</v>
      </c>
    </row>
    <row r="11" s="9" customFormat="1" ht="12.75" customHeight="1" spans="1:16">
      <c r="A11" s="20" t="str">
        <f t="shared" si="0"/>
        <v/>
      </c>
      <c r="B11" s="21"/>
      <c r="C11" s="21"/>
      <c r="D11" s="21"/>
      <c r="E11" s="332"/>
      <c r="F11" s="121"/>
      <c r="G11" s="121"/>
      <c r="H11" s="121"/>
      <c r="I11" s="409"/>
      <c r="J11" s="121"/>
      <c r="K11" s="59"/>
      <c r="L11" s="23"/>
      <c r="M11" s="23"/>
      <c r="N11" s="23" t="str">
        <f t="shared" si="1"/>
        <v/>
      </c>
      <c r="O11" s="21"/>
      <c r="P11" s="9" t="s">
        <v>1235</v>
      </c>
    </row>
    <row r="12" s="9" customFormat="1" ht="12.75" customHeight="1" spans="1:16">
      <c r="A12" s="20" t="str">
        <f t="shared" si="0"/>
        <v/>
      </c>
      <c r="B12" s="21"/>
      <c r="C12" s="21"/>
      <c r="D12" s="21"/>
      <c r="E12" s="332"/>
      <c r="F12" s="121"/>
      <c r="G12" s="121"/>
      <c r="H12" s="121"/>
      <c r="I12" s="409"/>
      <c r="J12" s="121"/>
      <c r="K12" s="59"/>
      <c r="L12" s="23"/>
      <c r="M12" s="23"/>
      <c r="N12" s="23" t="str">
        <f t="shared" si="1"/>
        <v/>
      </c>
      <c r="O12" s="21"/>
      <c r="P12" s="9" t="s">
        <v>1236</v>
      </c>
    </row>
    <row r="13" s="9" customFormat="1" ht="12.75" customHeight="1" spans="1:16">
      <c r="A13" s="20" t="str">
        <f t="shared" si="0"/>
        <v/>
      </c>
      <c r="B13" s="21"/>
      <c r="C13" s="21"/>
      <c r="D13" s="21"/>
      <c r="E13" s="332"/>
      <c r="F13" s="121"/>
      <c r="G13" s="121"/>
      <c r="H13" s="121"/>
      <c r="I13" s="409"/>
      <c r="J13" s="121"/>
      <c r="K13" s="59"/>
      <c r="L13" s="23"/>
      <c r="M13" s="23"/>
      <c r="N13" s="23" t="str">
        <f t="shared" si="1"/>
        <v/>
      </c>
      <c r="O13" s="21"/>
      <c r="P13" s="9" t="s">
        <v>1237</v>
      </c>
    </row>
    <row r="14" s="9" customFormat="1" ht="12.75" customHeight="1" spans="1:16">
      <c r="A14" s="20" t="str">
        <f t="shared" si="0"/>
        <v/>
      </c>
      <c r="B14" s="21"/>
      <c r="C14" s="21"/>
      <c r="D14" s="21"/>
      <c r="E14" s="332"/>
      <c r="F14" s="121"/>
      <c r="G14" s="121"/>
      <c r="H14" s="121"/>
      <c r="I14" s="409"/>
      <c r="J14" s="121"/>
      <c r="K14" s="59"/>
      <c r="L14" s="23"/>
      <c r="M14" s="23"/>
      <c r="N14" s="23" t="str">
        <f t="shared" si="1"/>
        <v/>
      </c>
      <c r="O14" s="21"/>
      <c r="P14" s="9" t="s">
        <v>1238</v>
      </c>
    </row>
    <row r="15" s="9" customFormat="1" ht="12.75" customHeight="1" spans="1:16">
      <c r="A15" s="20" t="str">
        <f t="shared" si="0"/>
        <v/>
      </c>
      <c r="B15" s="21"/>
      <c r="C15" s="21"/>
      <c r="D15" s="21"/>
      <c r="E15" s="332"/>
      <c r="F15" s="121"/>
      <c r="G15" s="121"/>
      <c r="H15" s="121"/>
      <c r="I15" s="409"/>
      <c r="J15" s="121"/>
      <c r="K15" s="59"/>
      <c r="L15" s="23"/>
      <c r="M15" s="23"/>
      <c r="N15" s="23" t="str">
        <f t="shared" si="1"/>
        <v/>
      </c>
      <c r="O15" s="21"/>
      <c r="P15" s="9" t="s">
        <v>1239</v>
      </c>
    </row>
    <row r="16" s="9" customFormat="1" ht="12.75" customHeight="1" spans="1:16">
      <c r="A16" s="20" t="str">
        <f t="shared" si="0"/>
        <v/>
      </c>
      <c r="B16" s="21"/>
      <c r="C16" s="21"/>
      <c r="D16" s="21"/>
      <c r="E16" s="332"/>
      <c r="F16" s="121"/>
      <c r="G16" s="121"/>
      <c r="H16" s="121"/>
      <c r="I16" s="409"/>
      <c r="J16" s="121"/>
      <c r="K16" s="59"/>
      <c r="L16" s="23"/>
      <c r="M16" s="23"/>
      <c r="N16" s="23" t="str">
        <f t="shared" si="1"/>
        <v/>
      </c>
      <c r="O16" s="21"/>
      <c r="P16" s="9" t="s">
        <v>1240</v>
      </c>
    </row>
    <row r="17" s="9" customFormat="1" ht="12.75" customHeight="1" spans="1:16">
      <c r="A17" s="20" t="str">
        <f t="shared" si="0"/>
        <v/>
      </c>
      <c r="B17" s="21"/>
      <c r="C17" s="21"/>
      <c r="D17" s="21"/>
      <c r="E17" s="332"/>
      <c r="F17" s="121"/>
      <c r="G17" s="121"/>
      <c r="H17" s="121"/>
      <c r="I17" s="409"/>
      <c r="J17" s="121"/>
      <c r="K17" s="59"/>
      <c r="L17" s="23"/>
      <c r="M17" s="23"/>
      <c r="N17" s="23" t="str">
        <f t="shared" si="1"/>
        <v/>
      </c>
      <c r="O17" s="21"/>
      <c r="P17" s="9" t="s">
        <v>1241</v>
      </c>
    </row>
    <row r="18" s="9" customFormat="1" ht="12.75" customHeight="1" spans="1:16">
      <c r="A18" s="20" t="str">
        <f t="shared" si="0"/>
        <v/>
      </c>
      <c r="B18" s="21"/>
      <c r="C18" s="21"/>
      <c r="D18" s="21"/>
      <c r="E18" s="332"/>
      <c r="F18" s="121"/>
      <c r="G18" s="121"/>
      <c r="H18" s="121"/>
      <c r="I18" s="409"/>
      <c r="J18" s="121"/>
      <c r="K18" s="59"/>
      <c r="L18" s="23"/>
      <c r="M18" s="23"/>
      <c r="N18" s="23" t="str">
        <f t="shared" si="1"/>
        <v/>
      </c>
      <c r="O18" s="21"/>
      <c r="P18" s="9" t="s">
        <v>1242</v>
      </c>
    </row>
    <row r="19" s="9" customFormat="1" ht="12.75" customHeight="1" spans="1:16">
      <c r="A19" s="20" t="str">
        <f t="shared" si="0"/>
        <v/>
      </c>
      <c r="B19" s="21"/>
      <c r="C19" s="21"/>
      <c r="D19" s="21"/>
      <c r="E19" s="332"/>
      <c r="F19" s="121"/>
      <c r="G19" s="121"/>
      <c r="H19" s="121"/>
      <c r="I19" s="409"/>
      <c r="J19" s="121"/>
      <c r="K19" s="59"/>
      <c r="L19" s="23"/>
      <c r="M19" s="23"/>
      <c r="N19" s="23" t="str">
        <f t="shared" si="1"/>
        <v/>
      </c>
      <c r="O19" s="21"/>
      <c r="P19" s="9" t="s">
        <v>1243</v>
      </c>
    </row>
    <row r="20" s="9" customFormat="1" ht="12.75" customHeight="1" spans="1:16">
      <c r="A20" s="20" t="str">
        <f t="shared" si="0"/>
        <v/>
      </c>
      <c r="B20" s="21"/>
      <c r="C20" s="21"/>
      <c r="D20" s="21"/>
      <c r="E20" s="332"/>
      <c r="F20" s="121"/>
      <c r="G20" s="121"/>
      <c r="H20" s="121"/>
      <c r="I20" s="409"/>
      <c r="J20" s="121"/>
      <c r="K20" s="59"/>
      <c r="L20" s="23"/>
      <c r="M20" s="23"/>
      <c r="N20" s="23" t="str">
        <f t="shared" si="1"/>
        <v/>
      </c>
      <c r="O20" s="21"/>
      <c r="P20" s="9" t="s">
        <v>1244</v>
      </c>
    </row>
    <row r="21" s="9" customFormat="1" ht="12.75" customHeight="1" spans="1:16">
      <c r="A21" s="20" t="str">
        <f t="shared" si="0"/>
        <v/>
      </c>
      <c r="B21" s="21"/>
      <c r="C21" s="21"/>
      <c r="D21" s="21"/>
      <c r="E21" s="332"/>
      <c r="F21" s="121"/>
      <c r="G21" s="121"/>
      <c r="H21" s="121"/>
      <c r="I21" s="409"/>
      <c r="J21" s="121"/>
      <c r="K21" s="59"/>
      <c r="L21" s="23"/>
      <c r="M21" s="23"/>
      <c r="N21" s="23" t="str">
        <f t="shared" si="1"/>
        <v/>
      </c>
      <c r="O21" s="21"/>
      <c r="P21" s="9" t="s">
        <v>1245</v>
      </c>
    </row>
    <row r="22" s="9" customFormat="1" ht="12.75" customHeight="1" spans="1:16">
      <c r="A22" s="20" t="str">
        <f t="shared" si="0"/>
        <v/>
      </c>
      <c r="B22" s="21"/>
      <c r="C22" s="21"/>
      <c r="D22" s="21"/>
      <c r="E22" s="332"/>
      <c r="F22" s="121"/>
      <c r="G22" s="121"/>
      <c r="H22" s="121"/>
      <c r="I22" s="409"/>
      <c r="J22" s="121"/>
      <c r="K22" s="59"/>
      <c r="L22" s="23"/>
      <c r="M22" s="23"/>
      <c r="N22" s="23" t="str">
        <f t="shared" si="1"/>
        <v/>
      </c>
      <c r="O22" s="21"/>
      <c r="P22" s="9" t="s">
        <v>1246</v>
      </c>
    </row>
    <row r="23" s="9" customFormat="1" ht="12.75" customHeight="1" spans="1:16">
      <c r="A23" s="20" t="str">
        <f t="shared" si="0"/>
        <v/>
      </c>
      <c r="B23" s="21"/>
      <c r="C23" s="21"/>
      <c r="D23" s="21"/>
      <c r="E23" s="332"/>
      <c r="F23" s="121"/>
      <c r="G23" s="121"/>
      <c r="H23" s="121"/>
      <c r="I23" s="409"/>
      <c r="J23" s="121"/>
      <c r="K23" s="59"/>
      <c r="L23" s="23"/>
      <c r="M23" s="23"/>
      <c r="N23" s="23" t="str">
        <f t="shared" si="1"/>
        <v/>
      </c>
      <c r="O23" s="21"/>
      <c r="P23" s="9" t="s">
        <v>1247</v>
      </c>
    </row>
    <row r="24" s="9" customFormat="1" ht="12.75" customHeight="1" spans="1:16">
      <c r="A24" s="20" t="str">
        <f t="shared" si="0"/>
        <v/>
      </c>
      <c r="B24" s="21"/>
      <c r="C24" s="21"/>
      <c r="D24" s="21"/>
      <c r="E24" s="332"/>
      <c r="F24" s="121"/>
      <c r="G24" s="121"/>
      <c r="H24" s="121"/>
      <c r="I24" s="409"/>
      <c r="J24" s="121"/>
      <c r="K24" s="59"/>
      <c r="L24" s="23"/>
      <c r="M24" s="23"/>
      <c r="N24" s="23" t="str">
        <f t="shared" si="1"/>
        <v/>
      </c>
      <c r="O24" s="21"/>
      <c r="P24" s="9" t="s">
        <v>1248</v>
      </c>
    </row>
    <row r="25" ht="12.75" customHeight="1" spans="1:16">
      <c r="A25" s="20" t="str">
        <f t="shared" si="0"/>
        <v/>
      </c>
      <c r="B25" s="21"/>
      <c r="C25" s="21"/>
      <c r="D25" s="21"/>
      <c r="E25" s="332"/>
      <c r="F25" s="121"/>
      <c r="G25" s="121"/>
      <c r="H25" s="121"/>
      <c r="I25" s="409"/>
      <c r="J25" s="121"/>
      <c r="K25" s="59"/>
      <c r="L25" s="23"/>
      <c r="M25" s="23"/>
      <c r="N25" s="23" t="str">
        <f t="shared" si="1"/>
        <v/>
      </c>
      <c r="O25" s="21"/>
      <c r="P25" s="9" t="s">
        <v>1249</v>
      </c>
    </row>
    <row r="26" ht="12.75" customHeight="1" spans="1:16">
      <c r="A26" s="20" t="s">
        <v>1250</v>
      </c>
      <c r="B26" s="181"/>
      <c r="C26" s="181"/>
      <c r="D26" s="182"/>
      <c r="E26" s="332"/>
      <c r="F26" s="121"/>
      <c r="G26" s="121">
        <f>SUM(G8:G25)</f>
        <v>0</v>
      </c>
      <c r="H26" s="121">
        <f>SUM(H8:H25)</f>
        <v>0</v>
      </c>
      <c r="I26" s="410"/>
      <c r="J26" s="121"/>
      <c r="K26" s="59"/>
      <c r="L26" s="23"/>
      <c r="M26" s="121">
        <f>SUM(M8:M25)</f>
        <v>0</v>
      </c>
      <c r="N26" s="23" t="str">
        <f t="shared" si="1"/>
        <v/>
      </c>
      <c r="O26" s="21"/>
      <c r="P26" s="9"/>
    </row>
    <row r="27" ht="12.75" customHeight="1" spans="1:16">
      <c r="A27" s="20" t="s">
        <v>1251</v>
      </c>
      <c r="B27" s="181"/>
      <c r="C27" s="181"/>
      <c r="D27" s="182"/>
      <c r="E27" s="332"/>
      <c r="F27" s="121"/>
      <c r="G27" s="121">
        <f>H26</f>
        <v>0</v>
      </c>
      <c r="H27" s="121"/>
      <c r="I27" s="410"/>
      <c r="J27" s="121"/>
      <c r="K27" s="59"/>
      <c r="L27" s="23"/>
      <c r="M27" s="23"/>
      <c r="N27" s="23"/>
      <c r="O27" s="21"/>
      <c r="P27" s="9"/>
    </row>
    <row r="28" customHeight="1" spans="1:16">
      <c r="A28" s="24" t="s">
        <v>1252</v>
      </c>
      <c r="B28" s="185"/>
      <c r="C28" s="185"/>
      <c r="D28" s="186"/>
      <c r="E28" s="333"/>
      <c r="F28" s="31"/>
      <c r="G28" s="333">
        <f>G26-G27</f>
        <v>0</v>
      </c>
      <c r="H28" s="333"/>
      <c r="I28" s="411"/>
      <c r="J28" s="333"/>
      <c r="K28" s="333"/>
      <c r="L28" s="31"/>
      <c r="M28" s="333">
        <f>M26</f>
        <v>0</v>
      </c>
      <c r="N28" s="23" t="str">
        <f t="shared" si="1"/>
        <v/>
      </c>
      <c r="O28" s="27"/>
      <c r="P28" s="9"/>
    </row>
    <row r="29" customHeight="1" spans="1:16">
      <c r="A29" s="10" t="str">
        <f>基本信息输入表!$K$6&amp;"填表人："&amp;基本信息输入表!$M$31</f>
        <v>产权持有单位填表人：刘亚鑫</v>
      </c>
      <c r="F29" s="10"/>
      <c r="M29" s="10" t="str">
        <f>"评估人员："&amp;基本信息输入表!$Q$31</f>
        <v>评估人员：王庆国</v>
      </c>
      <c r="P29" s="9"/>
    </row>
    <row r="30" customHeight="1" spans="1:16">
      <c r="A30" s="10" t="str">
        <f>"填表日期："&amp;YEAR(基本信息输入表!$O$31)&amp;"年"&amp;MONTH(基本信息输入表!$O$31)&amp;"月"&amp;DAY(基本信息输入表!$O$31)&amp;"日"</f>
        <v>填表日期：2025年2月22日</v>
      </c>
      <c r="F30" s="10"/>
      <c r="P30" s="9"/>
    </row>
  </sheetData>
  <mergeCells count="16">
    <mergeCell ref="A2:O2"/>
    <mergeCell ref="A3:O3"/>
    <mergeCell ref="E6:G6"/>
    <mergeCell ref="K6:M6"/>
    <mergeCell ref="A26:D26"/>
    <mergeCell ref="A27:D27"/>
    <mergeCell ref="A28:D28"/>
    <mergeCell ref="A6:A7"/>
    <mergeCell ref="B6:B7"/>
    <mergeCell ref="C6:C7"/>
    <mergeCell ref="D6:D7"/>
    <mergeCell ref="H6:H7"/>
    <mergeCell ref="I6:I7"/>
    <mergeCell ref="J6:J7"/>
    <mergeCell ref="N6:N7"/>
    <mergeCell ref="O6:O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showGridLines="0" zoomScale="96" zoomScaleNormal="96" topLeftCell="A4" workbookViewId="0">
      <selection activeCell="O21" sqref="O21:P21"/>
    </sheetView>
  </sheetViews>
  <sheetFormatPr defaultColWidth="9" defaultRowHeight="15.75" customHeight="1"/>
  <cols>
    <col min="1" max="1" width="5.7" style="10" customWidth="1"/>
    <col min="2" max="2" width="13.2" style="10" customWidth="1"/>
    <col min="3" max="3" width="11.2" style="10" customWidth="1"/>
    <col min="4" max="4" width="8" style="10" customWidth="1"/>
    <col min="5" max="5" width="4.7" style="10" customWidth="1"/>
    <col min="6" max="6" width="5.5" style="10" customWidth="1"/>
    <col min="7" max="7" width="9.2" style="10" customWidth="1"/>
    <col min="8" max="8" width="15" style="10" customWidth="1"/>
    <col min="9" max="9" width="8" style="10" customWidth="1"/>
    <col min="10" max="10" width="8.7" style="10" customWidth="1"/>
    <col min="11" max="11" width="9.7" style="10" customWidth="1"/>
    <col min="12" max="13" width="8.2" style="10" customWidth="1"/>
    <col min="14" max="14" width="9" style="9" customWidth="1"/>
    <col min="15" max="16" width="9" style="10" customWidth="1"/>
    <col min="17" max="16384" width="9" style="10"/>
  </cols>
  <sheetData>
    <row r="1" customHeight="1" spans="1:1">
      <c r="A1" s="11" t="s">
        <v>0</v>
      </c>
    </row>
    <row r="2" s="8" customFormat="1" ht="30" customHeight="1" spans="1:14">
      <c r="A2" s="12" t="s">
        <v>41</v>
      </c>
      <c r="N2" s="13"/>
    </row>
    <row r="3" customHeight="1" spans="1:1">
      <c r="A3" s="9" t="str">
        <f>"评估基准日："&amp;TEXT(基本信息输入表!M7,"yyyy年mm月dd日")</f>
        <v>评估基准日：2025年02月20日</v>
      </c>
    </row>
    <row r="4" ht="14.25" customHeight="1" spans="1:12">
      <c r="A4" s="9"/>
      <c r="B4" s="9"/>
      <c r="C4" s="9"/>
      <c r="D4" s="9"/>
      <c r="E4" s="9"/>
      <c r="F4" s="9"/>
      <c r="G4" s="9"/>
      <c r="H4" s="9"/>
      <c r="I4" s="9"/>
      <c r="J4" s="9"/>
      <c r="K4" s="9"/>
      <c r="L4" s="14" t="s">
        <v>1253</v>
      </c>
    </row>
    <row r="5" customHeight="1" spans="1:13">
      <c r="A5" s="10" t="str">
        <f>基本信息输入表!K6&amp;"："&amp;基本信息输入表!M6</f>
        <v>产权持有单位：中国石油天然气股份有限公司塔里木油田分公司塔西南勘探开发公司</v>
      </c>
      <c r="M5" s="216" t="s">
        <v>846</v>
      </c>
    </row>
    <row r="6" s="9" customFormat="1" customHeight="1" spans="1:13">
      <c r="A6" s="36" t="s">
        <v>4</v>
      </c>
      <c r="B6" s="36" t="s">
        <v>1209</v>
      </c>
      <c r="C6" s="36" t="s">
        <v>1254</v>
      </c>
      <c r="D6" s="105" t="s">
        <v>1210</v>
      </c>
      <c r="E6" s="36" t="s">
        <v>6</v>
      </c>
      <c r="F6" s="181"/>
      <c r="G6" s="182"/>
      <c r="H6" s="84" t="s">
        <v>1192</v>
      </c>
      <c r="I6" s="36" t="s">
        <v>7</v>
      </c>
      <c r="J6" s="181"/>
      <c r="K6" s="182"/>
      <c r="L6" s="36" t="s">
        <v>686</v>
      </c>
      <c r="M6" s="36" t="s">
        <v>176</v>
      </c>
    </row>
    <row r="7" s="9" customFormat="1" customHeight="1" spans="1:14">
      <c r="A7" s="177"/>
      <c r="B7" s="177"/>
      <c r="C7" s="177"/>
      <c r="D7" s="177"/>
      <c r="E7" s="275" t="s">
        <v>1211</v>
      </c>
      <c r="F7" s="115" t="s">
        <v>1212</v>
      </c>
      <c r="G7" s="115" t="s">
        <v>1213</v>
      </c>
      <c r="H7" s="214"/>
      <c r="I7" s="275" t="s">
        <v>1214</v>
      </c>
      <c r="J7" s="115" t="s">
        <v>1215</v>
      </c>
      <c r="K7" s="115" t="s">
        <v>1213</v>
      </c>
      <c r="L7" s="177"/>
      <c r="M7" s="177"/>
      <c r="N7" s="217" t="s">
        <v>851</v>
      </c>
    </row>
    <row r="8" ht="12.75" customHeight="1" spans="1:14">
      <c r="A8" s="20" t="str">
        <f>IF(B8="","",ROW()-7)</f>
        <v/>
      </c>
      <c r="B8" s="21"/>
      <c r="C8" s="21"/>
      <c r="D8" s="21"/>
      <c r="E8" s="332"/>
      <c r="F8" s="121"/>
      <c r="G8" s="121"/>
      <c r="H8" s="121"/>
      <c r="I8" s="332"/>
      <c r="J8" s="23"/>
      <c r="K8" s="23"/>
      <c r="L8" s="23" t="str">
        <f>IF(G8-H8=0,"",(K8-G8+H8)/(G8-H8)*100)</f>
        <v/>
      </c>
      <c r="M8" s="21"/>
      <c r="N8" s="9" t="s">
        <v>1255</v>
      </c>
    </row>
    <row r="9" ht="12.75" customHeight="1" spans="1:14">
      <c r="A9" s="20" t="str">
        <f t="shared" ref="A9:A25" si="0">IF(B9="","",ROW()-7)</f>
        <v/>
      </c>
      <c r="B9" s="21"/>
      <c r="C9" s="21"/>
      <c r="D9" s="21"/>
      <c r="E9" s="332"/>
      <c r="F9" s="121"/>
      <c r="G9" s="121"/>
      <c r="H9" s="121"/>
      <c r="I9" s="332"/>
      <c r="J9" s="23"/>
      <c r="K9" s="23"/>
      <c r="L9" s="23" t="str">
        <f t="shared" ref="L9:L28" si="1">IF(G9-H9=0,"",(K9-G9+H9)/(G9-H9)*100)</f>
        <v/>
      </c>
      <c r="M9" s="21"/>
      <c r="N9" s="9" t="s">
        <v>1256</v>
      </c>
    </row>
    <row r="10" ht="12.75" customHeight="1" spans="1:14">
      <c r="A10" s="20" t="str">
        <f t="shared" si="0"/>
        <v/>
      </c>
      <c r="B10" s="21"/>
      <c r="C10" s="21"/>
      <c r="D10" s="21"/>
      <c r="E10" s="332"/>
      <c r="F10" s="121"/>
      <c r="G10" s="121"/>
      <c r="H10" s="121"/>
      <c r="I10" s="332"/>
      <c r="J10" s="23"/>
      <c r="K10" s="23"/>
      <c r="L10" s="23" t="str">
        <f t="shared" si="1"/>
        <v/>
      </c>
      <c r="M10" s="21"/>
      <c r="N10" s="9" t="s">
        <v>1257</v>
      </c>
    </row>
    <row r="11" ht="12.75" customHeight="1" spans="1:14">
      <c r="A11" s="20" t="str">
        <f t="shared" si="0"/>
        <v/>
      </c>
      <c r="B11" s="21"/>
      <c r="C11" s="21"/>
      <c r="D11" s="21"/>
      <c r="E11" s="332"/>
      <c r="F11" s="121"/>
      <c r="G11" s="121"/>
      <c r="H11" s="121"/>
      <c r="I11" s="332"/>
      <c r="J11" s="23"/>
      <c r="K11" s="23"/>
      <c r="L11" s="23" t="str">
        <f t="shared" si="1"/>
        <v/>
      </c>
      <c r="M11" s="21"/>
      <c r="N11" s="9" t="s">
        <v>1258</v>
      </c>
    </row>
    <row r="12" ht="12.75" customHeight="1" spans="1:14">
      <c r="A12" s="20" t="str">
        <f t="shared" si="0"/>
        <v/>
      </c>
      <c r="B12" s="21"/>
      <c r="C12" s="21"/>
      <c r="D12" s="21"/>
      <c r="E12" s="332"/>
      <c r="F12" s="121"/>
      <c r="G12" s="121"/>
      <c r="H12" s="121"/>
      <c r="I12" s="332"/>
      <c r="J12" s="23"/>
      <c r="K12" s="23"/>
      <c r="L12" s="23" t="str">
        <f t="shared" si="1"/>
        <v/>
      </c>
      <c r="M12" s="21"/>
      <c r="N12" s="9" t="s">
        <v>1259</v>
      </c>
    </row>
    <row r="13" ht="12.75" customHeight="1" spans="1:14">
      <c r="A13" s="20" t="str">
        <f t="shared" si="0"/>
        <v/>
      </c>
      <c r="B13" s="21"/>
      <c r="C13" s="21"/>
      <c r="D13" s="21"/>
      <c r="E13" s="332"/>
      <c r="F13" s="121"/>
      <c r="G13" s="121"/>
      <c r="H13" s="121"/>
      <c r="I13" s="332"/>
      <c r="J13" s="23"/>
      <c r="K13" s="23"/>
      <c r="L13" s="23" t="str">
        <f t="shared" si="1"/>
        <v/>
      </c>
      <c r="M13" s="21"/>
      <c r="N13" s="9" t="s">
        <v>1260</v>
      </c>
    </row>
    <row r="14" ht="12.75" customHeight="1" spans="1:14">
      <c r="A14" s="20" t="str">
        <f t="shared" si="0"/>
        <v/>
      </c>
      <c r="B14" s="21"/>
      <c r="C14" s="21"/>
      <c r="D14" s="21"/>
      <c r="E14" s="332"/>
      <c r="F14" s="121"/>
      <c r="G14" s="121"/>
      <c r="H14" s="121"/>
      <c r="I14" s="332"/>
      <c r="J14" s="23"/>
      <c r="K14" s="23"/>
      <c r="L14" s="23" t="str">
        <f t="shared" si="1"/>
        <v/>
      </c>
      <c r="M14" s="21"/>
      <c r="N14" s="9" t="s">
        <v>1261</v>
      </c>
    </row>
    <row r="15" ht="12.75" customHeight="1" spans="1:14">
      <c r="A15" s="20" t="str">
        <f t="shared" si="0"/>
        <v/>
      </c>
      <c r="B15" s="21"/>
      <c r="C15" s="21"/>
      <c r="D15" s="21"/>
      <c r="E15" s="332"/>
      <c r="F15" s="121"/>
      <c r="G15" s="121"/>
      <c r="H15" s="121"/>
      <c r="I15" s="332"/>
      <c r="J15" s="23"/>
      <c r="K15" s="23"/>
      <c r="L15" s="23" t="str">
        <f t="shared" si="1"/>
        <v/>
      </c>
      <c r="M15" s="21"/>
      <c r="N15" s="9" t="s">
        <v>1262</v>
      </c>
    </row>
    <row r="16" ht="12.75" customHeight="1" spans="1:14">
      <c r="A16" s="20" t="str">
        <f t="shared" si="0"/>
        <v/>
      </c>
      <c r="B16" s="21"/>
      <c r="C16" s="21"/>
      <c r="D16" s="21"/>
      <c r="E16" s="332"/>
      <c r="F16" s="121"/>
      <c r="G16" s="121"/>
      <c r="H16" s="121"/>
      <c r="I16" s="332"/>
      <c r="J16" s="23"/>
      <c r="K16" s="23"/>
      <c r="L16" s="23" t="str">
        <f t="shared" si="1"/>
        <v/>
      </c>
      <c r="M16" s="21"/>
      <c r="N16" s="9" t="s">
        <v>1263</v>
      </c>
    </row>
    <row r="17" ht="12.75" customHeight="1" spans="1:14">
      <c r="A17" s="20" t="str">
        <f t="shared" si="0"/>
        <v/>
      </c>
      <c r="B17" s="21"/>
      <c r="C17" s="21"/>
      <c r="D17" s="21"/>
      <c r="E17" s="332"/>
      <c r="F17" s="121"/>
      <c r="G17" s="121"/>
      <c r="H17" s="121"/>
      <c r="I17" s="332"/>
      <c r="J17" s="23"/>
      <c r="K17" s="23"/>
      <c r="L17" s="23" t="str">
        <f t="shared" si="1"/>
        <v/>
      </c>
      <c r="M17" s="21"/>
      <c r="N17" s="9" t="s">
        <v>1264</v>
      </c>
    </row>
    <row r="18" ht="12.75" customHeight="1" spans="1:14">
      <c r="A18" s="20" t="str">
        <f t="shared" si="0"/>
        <v/>
      </c>
      <c r="B18" s="21"/>
      <c r="C18" s="21"/>
      <c r="D18" s="21"/>
      <c r="E18" s="332"/>
      <c r="F18" s="121"/>
      <c r="G18" s="121"/>
      <c r="H18" s="121"/>
      <c r="I18" s="332"/>
      <c r="J18" s="23"/>
      <c r="K18" s="23"/>
      <c r="L18" s="23" t="str">
        <f t="shared" si="1"/>
        <v/>
      </c>
      <c r="M18" s="21"/>
      <c r="N18" s="9" t="s">
        <v>1265</v>
      </c>
    </row>
    <row r="19" ht="12.75" customHeight="1" spans="1:14">
      <c r="A19" s="20" t="str">
        <f t="shared" si="0"/>
        <v/>
      </c>
      <c r="B19" s="21"/>
      <c r="C19" s="21"/>
      <c r="D19" s="21"/>
      <c r="E19" s="332"/>
      <c r="F19" s="121"/>
      <c r="G19" s="121"/>
      <c r="H19" s="121"/>
      <c r="I19" s="332"/>
      <c r="J19" s="23"/>
      <c r="K19" s="23"/>
      <c r="L19" s="23" t="str">
        <f t="shared" si="1"/>
        <v/>
      </c>
      <c r="M19" s="21"/>
      <c r="N19" s="9" t="s">
        <v>1266</v>
      </c>
    </row>
    <row r="20" ht="12.75" customHeight="1" spans="1:14">
      <c r="A20" s="20" t="str">
        <f t="shared" si="0"/>
        <v/>
      </c>
      <c r="B20" s="21"/>
      <c r="C20" s="21"/>
      <c r="D20" s="21"/>
      <c r="E20" s="332"/>
      <c r="F20" s="121"/>
      <c r="G20" s="121"/>
      <c r="H20" s="121"/>
      <c r="I20" s="332"/>
      <c r="J20" s="23"/>
      <c r="K20" s="23"/>
      <c r="L20" s="23" t="str">
        <f t="shared" si="1"/>
        <v/>
      </c>
      <c r="M20" s="21"/>
      <c r="N20" s="9" t="s">
        <v>1267</v>
      </c>
    </row>
    <row r="21" ht="12.75" customHeight="1" spans="1:14">
      <c r="A21" s="20" t="str">
        <f t="shared" si="0"/>
        <v/>
      </c>
      <c r="B21" s="21"/>
      <c r="C21" s="21"/>
      <c r="D21" s="21"/>
      <c r="E21" s="332"/>
      <c r="F21" s="121"/>
      <c r="G21" s="121"/>
      <c r="H21" s="121"/>
      <c r="I21" s="332"/>
      <c r="J21" s="23"/>
      <c r="K21" s="23"/>
      <c r="L21" s="23" t="str">
        <f t="shared" si="1"/>
        <v/>
      </c>
      <c r="M21" s="21"/>
      <c r="N21" s="9" t="s">
        <v>1268</v>
      </c>
    </row>
    <row r="22" ht="12.75" customHeight="1" spans="1:14">
      <c r="A22" s="20" t="str">
        <f t="shared" si="0"/>
        <v/>
      </c>
      <c r="B22" s="21"/>
      <c r="C22" s="21"/>
      <c r="D22" s="21"/>
      <c r="E22" s="332"/>
      <c r="F22" s="121"/>
      <c r="G22" s="121"/>
      <c r="H22" s="121"/>
      <c r="I22" s="332"/>
      <c r="J22" s="23"/>
      <c r="K22" s="23"/>
      <c r="L22" s="23" t="str">
        <f t="shared" si="1"/>
        <v/>
      </c>
      <c r="M22" s="21"/>
      <c r="N22" s="9" t="s">
        <v>1269</v>
      </c>
    </row>
    <row r="23" ht="12.75" customHeight="1" spans="1:14">
      <c r="A23" s="20" t="str">
        <f t="shared" si="0"/>
        <v/>
      </c>
      <c r="B23" s="21"/>
      <c r="C23" s="21"/>
      <c r="D23" s="21"/>
      <c r="E23" s="332"/>
      <c r="F23" s="121"/>
      <c r="G23" s="121"/>
      <c r="H23" s="121"/>
      <c r="I23" s="332"/>
      <c r="J23" s="23"/>
      <c r="K23" s="23"/>
      <c r="L23" s="23" t="str">
        <f t="shared" si="1"/>
        <v/>
      </c>
      <c r="M23" s="21"/>
      <c r="N23" s="9" t="s">
        <v>1270</v>
      </c>
    </row>
    <row r="24" ht="12.75" customHeight="1" spans="1:14">
      <c r="A24" s="20" t="str">
        <f t="shared" si="0"/>
        <v/>
      </c>
      <c r="B24" s="21"/>
      <c r="C24" s="21"/>
      <c r="D24" s="21"/>
      <c r="E24" s="332"/>
      <c r="F24" s="121"/>
      <c r="G24" s="121"/>
      <c r="H24" s="121"/>
      <c r="I24" s="332"/>
      <c r="J24" s="23"/>
      <c r="K24" s="23"/>
      <c r="L24" s="23" t="str">
        <f t="shared" si="1"/>
        <v/>
      </c>
      <c r="M24" s="21"/>
      <c r="N24" s="9" t="s">
        <v>1271</v>
      </c>
    </row>
    <row r="25" ht="12.75" customHeight="1" spans="1:14">
      <c r="A25" s="20" t="str">
        <f t="shared" si="0"/>
        <v/>
      </c>
      <c r="B25" s="21"/>
      <c r="C25" s="21"/>
      <c r="D25" s="21"/>
      <c r="E25" s="332"/>
      <c r="F25" s="121"/>
      <c r="G25" s="121"/>
      <c r="H25" s="121"/>
      <c r="I25" s="332"/>
      <c r="J25" s="23"/>
      <c r="K25" s="23"/>
      <c r="L25" s="23" t="str">
        <f t="shared" si="1"/>
        <v/>
      </c>
      <c r="M25" s="21"/>
      <c r="N25" s="9" t="s">
        <v>1272</v>
      </c>
    </row>
    <row r="26" ht="12.75" customHeight="1" spans="1:13">
      <c r="A26" s="20" t="s">
        <v>1273</v>
      </c>
      <c r="B26" s="181"/>
      <c r="C26" s="181"/>
      <c r="D26" s="182"/>
      <c r="E26" s="332"/>
      <c r="F26" s="121"/>
      <c r="G26" s="121">
        <f>SUM(G8:G25)</f>
        <v>0</v>
      </c>
      <c r="H26" s="121">
        <f>SUM(H8:H25)</f>
        <v>0</v>
      </c>
      <c r="I26" s="332"/>
      <c r="J26" s="23"/>
      <c r="K26" s="121">
        <f>SUM(K8:K25)</f>
        <v>0</v>
      </c>
      <c r="L26" s="23" t="str">
        <f t="shared" si="1"/>
        <v/>
      </c>
      <c r="M26" s="21"/>
    </row>
    <row r="27" ht="12.75" customHeight="1" spans="1:13">
      <c r="A27" s="20" t="s">
        <v>1274</v>
      </c>
      <c r="B27" s="181"/>
      <c r="C27" s="181"/>
      <c r="D27" s="182"/>
      <c r="E27" s="332"/>
      <c r="F27" s="121"/>
      <c r="G27" s="121">
        <f>H26</f>
        <v>0</v>
      </c>
      <c r="H27" s="121"/>
      <c r="I27" s="332"/>
      <c r="J27" s="23"/>
      <c r="K27" s="23"/>
      <c r="L27" s="23"/>
      <c r="M27" s="21"/>
    </row>
    <row r="28" customHeight="1" spans="1:13">
      <c r="A28" s="24" t="s">
        <v>1275</v>
      </c>
      <c r="B28" s="185"/>
      <c r="C28" s="185"/>
      <c r="D28" s="186"/>
      <c r="E28" s="333"/>
      <c r="F28" s="31"/>
      <c r="G28" s="333">
        <f>G26-G27</f>
        <v>0</v>
      </c>
      <c r="H28" s="333"/>
      <c r="I28" s="31"/>
      <c r="J28" s="31"/>
      <c r="K28" s="333">
        <f>K26</f>
        <v>0</v>
      </c>
      <c r="L28" s="23" t="str">
        <f t="shared" si="1"/>
        <v/>
      </c>
      <c r="M28" s="27"/>
    </row>
    <row r="29" customHeight="1" spans="1:14">
      <c r="A29" s="10" t="str">
        <f>基本信息输入表!$K$6&amp;"填表人："&amp;基本信息输入表!$M$32</f>
        <v>产权持有单位填表人：刘亚鑫</v>
      </c>
      <c r="K29" s="10" t="str">
        <f>"评估人员："&amp;基本信息输入表!$Q$32</f>
        <v>评估人员：王庆国</v>
      </c>
      <c r="N29" s="217" t="s">
        <v>837</v>
      </c>
    </row>
    <row r="30" customHeight="1" spans="1:1">
      <c r="A30" s="10" t="str">
        <f>"填表日期："&amp;YEAR(基本信息输入表!$O$32)&amp;"年"&amp;MONTH(基本信息输入表!$O$32)&amp;"月"&amp;DAY(基本信息输入表!$O$32)&amp;"日"</f>
        <v>填表日期：2025年2月22日</v>
      </c>
    </row>
  </sheetData>
  <mergeCells count="15">
    <mergeCell ref="A2:M2"/>
    <mergeCell ref="A3:M3"/>
    <mergeCell ref="L4:M4"/>
    <mergeCell ref="E6:G6"/>
    <mergeCell ref="I6:K6"/>
    <mergeCell ref="A26:D26"/>
    <mergeCell ref="A27:D27"/>
    <mergeCell ref="A28:D28"/>
    <mergeCell ref="A6:A7"/>
    <mergeCell ref="B6:B7"/>
    <mergeCell ref="C6:C7"/>
    <mergeCell ref="D6:D7"/>
    <mergeCell ref="H6:H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showGridLines="0" zoomScale="96" zoomScaleNormal="96" topLeftCell="A3" workbookViewId="0">
      <selection activeCell="E18" sqref="E18"/>
    </sheetView>
  </sheetViews>
  <sheetFormatPr defaultColWidth="9" defaultRowHeight="15.75" customHeight="1"/>
  <cols>
    <col min="1" max="1" width="4.5" style="10" customWidth="1"/>
    <col min="2" max="2" width="21.2" style="10" customWidth="1"/>
    <col min="3" max="4" width="8" style="10" customWidth="1"/>
    <col min="5" max="5" width="22.2" style="10" customWidth="1"/>
    <col min="6" max="6" width="12.5" style="10" customWidth="1"/>
    <col min="7" max="7" width="4.7" style="10" customWidth="1"/>
    <col min="8" max="8" width="5.5" style="10" customWidth="1"/>
    <col min="9" max="9" width="10.2" style="334" customWidth="1"/>
    <col min="10" max="10" width="11.2" style="334" customWidth="1"/>
    <col min="11" max="11" width="8" style="10" customWidth="1"/>
    <col min="12" max="12" width="8.7" style="10" customWidth="1"/>
    <col min="13" max="13" width="9.7" style="10" customWidth="1"/>
    <col min="14" max="14" width="9.2" style="10" customWidth="1"/>
    <col min="15" max="15" width="16.7" style="10" customWidth="1"/>
    <col min="16" max="16" width="8.7" style="10" customWidth="1"/>
    <col min="17" max="18" width="9" style="10" customWidth="1"/>
    <col min="19" max="16384" width="9" style="10"/>
  </cols>
  <sheetData>
    <row r="1" customHeight="1" spans="1:1">
      <c r="A1" s="11" t="s">
        <v>0</v>
      </c>
    </row>
    <row r="2" s="8" customFormat="1" ht="30" customHeight="1" spans="1:1">
      <c r="A2" s="12" t="s">
        <v>45</v>
      </c>
    </row>
    <row r="3" customHeight="1" spans="1:1">
      <c r="A3" s="9" t="str">
        <f>"评估基准日："&amp;TEXT(基本信息输入表!M7,"yyyy年mm月dd日")</f>
        <v>评估基准日：2025年02月20日</v>
      </c>
    </row>
    <row r="4" ht="14.25" customHeight="1" spans="1:15">
      <c r="A4" s="9"/>
      <c r="B4" s="9"/>
      <c r="C4" s="9"/>
      <c r="D4" s="9"/>
      <c r="E4" s="9"/>
      <c r="F4" s="9"/>
      <c r="G4" s="9"/>
      <c r="H4" s="9"/>
      <c r="I4" s="9"/>
      <c r="J4" s="9"/>
      <c r="K4" s="9"/>
      <c r="L4" s="9"/>
      <c r="M4" s="9"/>
      <c r="N4" s="9"/>
      <c r="O4" s="14" t="s">
        <v>1276</v>
      </c>
    </row>
    <row r="5" customHeight="1" spans="1:15">
      <c r="A5" s="10" t="str">
        <f>基本信息输入表!K6&amp;"："&amp;基本信息输入表!M6</f>
        <v>产权持有单位：中国石油天然气股份有限公司塔里木油田分公司塔西南勘探开发公司</v>
      </c>
      <c r="O5" s="216" t="s">
        <v>846</v>
      </c>
    </row>
    <row r="6" s="9" customFormat="1" customHeight="1" spans="1:15">
      <c r="A6" s="36" t="s">
        <v>4</v>
      </c>
      <c r="B6" s="36" t="s">
        <v>1277</v>
      </c>
      <c r="C6" s="18" t="s">
        <v>1278</v>
      </c>
      <c r="D6" s="84" t="s">
        <v>1210</v>
      </c>
      <c r="E6" s="84" t="s">
        <v>1279</v>
      </c>
      <c r="F6" s="84" t="s">
        <v>1280</v>
      </c>
      <c r="G6" s="36" t="s">
        <v>6</v>
      </c>
      <c r="H6" s="181"/>
      <c r="I6" s="182"/>
      <c r="J6" s="84" t="s">
        <v>1192</v>
      </c>
      <c r="K6" s="36" t="s">
        <v>7</v>
      </c>
      <c r="L6" s="181"/>
      <c r="M6" s="182"/>
      <c r="N6" s="36" t="s">
        <v>686</v>
      </c>
      <c r="O6" s="36" t="s">
        <v>176</v>
      </c>
    </row>
    <row r="7" s="9" customFormat="1" customHeight="1" spans="1:16">
      <c r="A7" s="177"/>
      <c r="B7" s="177"/>
      <c r="C7" s="214"/>
      <c r="D7" s="214"/>
      <c r="E7" s="214"/>
      <c r="F7" s="214"/>
      <c r="G7" s="275" t="s">
        <v>1211</v>
      </c>
      <c r="H7" s="115" t="s">
        <v>1212</v>
      </c>
      <c r="I7" s="115" t="s">
        <v>1213</v>
      </c>
      <c r="J7" s="214"/>
      <c r="K7" s="335" t="s">
        <v>1214</v>
      </c>
      <c r="L7" s="115" t="s">
        <v>1215</v>
      </c>
      <c r="M7" s="115" t="s">
        <v>1213</v>
      </c>
      <c r="N7" s="177"/>
      <c r="O7" s="177"/>
      <c r="P7" s="217" t="s">
        <v>851</v>
      </c>
    </row>
    <row r="8" s="9" customFormat="1" ht="12.75" customHeight="1" spans="1:16">
      <c r="A8" s="20" t="str">
        <f>IF(B8="","",ROW()-7)</f>
        <v/>
      </c>
      <c r="B8" s="21"/>
      <c r="C8" s="21"/>
      <c r="D8" s="21"/>
      <c r="E8" s="23"/>
      <c r="F8" s="21"/>
      <c r="G8" s="332"/>
      <c r="H8" s="121"/>
      <c r="I8" s="121"/>
      <c r="J8" s="121"/>
      <c r="K8" s="332"/>
      <c r="L8" s="121"/>
      <c r="M8" s="23"/>
      <c r="N8" s="23" t="str">
        <f>IF(I8-J8=0,"",(M8-I8+J8)/(I8-J8)*100)</f>
        <v/>
      </c>
      <c r="O8" s="21"/>
      <c r="P8" s="254" t="s">
        <v>1281</v>
      </c>
    </row>
    <row r="9" s="9" customFormat="1" ht="12.75" customHeight="1" spans="1:16">
      <c r="A9" s="20" t="str">
        <f t="shared" ref="A9:A25" si="0">IF(B9="","",ROW()-7)</f>
        <v/>
      </c>
      <c r="B9" s="21"/>
      <c r="C9" s="21"/>
      <c r="D9" s="21"/>
      <c r="E9" s="23"/>
      <c r="F9" s="21"/>
      <c r="G9" s="332"/>
      <c r="H9" s="121"/>
      <c r="I9" s="121"/>
      <c r="J9" s="121"/>
      <c r="K9" s="332"/>
      <c r="L9" s="121"/>
      <c r="M9" s="23"/>
      <c r="N9" s="23" t="str">
        <f t="shared" ref="N9:N28" si="1">IF(I9-J9=0,"",(M9-I9+J9)/(I9-J9)*100)</f>
        <v/>
      </c>
      <c r="O9" s="21"/>
      <c r="P9" s="254" t="s">
        <v>1282</v>
      </c>
    </row>
    <row r="10" s="9" customFormat="1" ht="12.75" customHeight="1" spans="1:16">
      <c r="A10" s="20" t="str">
        <f t="shared" si="0"/>
        <v/>
      </c>
      <c r="B10" s="21"/>
      <c r="C10" s="21"/>
      <c r="D10" s="21"/>
      <c r="E10" s="23"/>
      <c r="F10" s="21"/>
      <c r="G10" s="332"/>
      <c r="H10" s="121"/>
      <c r="I10" s="121"/>
      <c r="J10" s="121"/>
      <c r="K10" s="332"/>
      <c r="L10" s="121"/>
      <c r="M10" s="23"/>
      <c r="N10" s="23" t="str">
        <f t="shared" si="1"/>
        <v/>
      </c>
      <c r="O10" s="21"/>
      <c r="P10" s="254" t="s">
        <v>1283</v>
      </c>
    </row>
    <row r="11" s="9" customFormat="1" ht="12.75" customHeight="1" spans="1:16">
      <c r="A11" s="20" t="str">
        <f t="shared" si="0"/>
        <v/>
      </c>
      <c r="B11" s="21"/>
      <c r="C11" s="21"/>
      <c r="D11" s="21"/>
      <c r="E11" s="23"/>
      <c r="F11" s="21"/>
      <c r="G11" s="332"/>
      <c r="H11" s="121"/>
      <c r="I11" s="121"/>
      <c r="J11" s="121"/>
      <c r="K11" s="332"/>
      <c r="L11" s="121"/>
      <c r="M11" s="23"/>
      <c r="N11" s="23" t="str">
        <f t="shared" si="1"/>
        <v/>
      </c>
      <c r="O11" s="21"/>
      <c r="P11" s="254" t="s">
        <v>1284</v>
      </c>
    </row>
    <row r="12" s="9" customFormat="1" ht="12.75" customHeight="1" spans="1:16">
      <c r="A12" s="20" t="str">
        <f t="shared" si="0"/>
        <v/>
      </c>
      <c r="B12" s="21"/>
      <c r="C12" s="21"/>
      <c r="D12" s="21"/>
      <c r="E12" s="23"/>
      <c r="F12" s="21"/>
      <c r="G12" s="332"/>
      <c r="H12" s="121"/>
      <c r="I12" s="121"/>
      <c r="J12" s="121"/>
      <c r="K12" s="332"/>
      <c r="L12" s="121"/>
      <c r="M12" s="23"/>
      <c r="N12" s="23" t="str">
        <f t="shared" si="1"/>
        <v/>
      </c>
      <c r="O12" s="21"/>
      <c r="P12" s="254" t="s">
        <v>1285</v>
      </c>
    </row>
    <row r="13" s="9" customFormat="1" ht="12.75" customHeight="1" spans="1:16">
      <c r="A13" s="20" t="str">
        <f t="shared" si="0"/>
        <v/>
      </c>
      <c r="B13" s="21"/>
      <c r="C13" s="21"/>
      <c r="D13" s="21"/>
      <c r="E13" s="23"/>
      <c r="F13" s="21"/>
      <c r="G13" s="332"/>
      <c r="H13" s="121"/>
      <c r="I13" s="121"/>
      <c r="J13" s="121"/>
      <c r="K13" s="332"/>
      <c r="L13" s="121"/>
      <c r="M13" s="23"/>
      <c r="N13" s="23" t="str">
        <f t="shared" si="1"/>
        <v/>
      </c>
      <c r="O13" s="21"/>
      <c r="P13" s="254" t="s">
        <v>1286</v>
      </c>
    </row>
    <row r="14" s="9" customFormat="1" ht="12.75" customHeight="1" spans="1:16">
      <c r="A14" s="20" t="str">
        <f t="shared" si="0"/>
        <v/>
      </c>
      <c r="B14" s="21"/>
      <c r="C14" s="21"/>
      <c r="D14" s="21"/>
      <c r="E14" s="23"/>
      <c r="F14" s="21"/>
      <c r="G14" s="332"/>
      <c r="H14" s="121"/>
      <c r="I14" s="121"/>
      <c r="J14" s="121"/>
      <c r="K14" s="332"/>
      <c r="L14" s="121"/>
      <c r="M14" s="23"/>
      <c r="N14" s="23" t="str">
        <f t="shared" si="1"/>
        <v/>
      </c>
      <c r="O14" s="21"/>
      <c r="P14" s="254" t="s">
        <v>1287</v>
      </c>
    </row>
    <row r="15" s="9" customFormat="1" ht="12.75" customHeight="1" spans="1:16">
      <c r="A15" s="20" t="str">
        <f t="shared" si="0"/>
        <v/>
      </c>
      <c r="B15" s="21"/>
      <c r="C15" s="21"/>
      <c r="D15" s="21"/>
      <c r="E15" s="23"/>
      <c r="F15" s="21"/>
      <c r="G15" s="332"/>
      <c r="H15" s="121"/>
      <c r="I15" s="121"/>
      <c r="J15" s="121"/>
      <c r="K15" s="332"/>
      <c r="L15" s="121"/>
      <c r="M15" s="23"/>
      <c r="N15" s="23" t="str">
        <f t="shared" si="1"/>
        <v/>
      </c>
      <c r="O15" s="21"/>
      <c r="P15" s="254" t="s">
        <v>1288</v>
      </c>
    </row>
    <row r="16" s="9" customFormat="1" ht="12.75" customHeight="1" spans="1:16">
      <c r="A16" s="20" t="str">
        <f t="shared" si="0"/>
        <v/>
      </c>
      <c r="B16" s="21"/>
      <c r="C16" s="21"/>
      <c r="D16" s="21"/>
      <c r="E16" s="23"/>
      <c r="F16" s="21"/>
      <c r="G16" s="332"/>
      <c r="H16" s="121"/>
      <c r="I16" s="121"/>
      <c r="J16" s="121"/>
      <c r="K16" s="332"/>
      <c r="L16" s="121"/>
      <c r="M16" s="23"/>
      <c r="N16" s="23" t="str">
        <f t="shared" si="1"/>
        <v/>
      </c>
      <c r="O16" s="21"/>
      <c r="P16" s="254" t="s">
        <v>1289</v>
      </c>
    </row>
    <row r="17" s="9" customFormat="1" ht="12.75" customHeight="1" spans="1:16">
      <c r="A17" s="20" t="str">
        <f t="shared" si="0"/>
        <v/>
      </c>
      <c r="B17" s="21"/>
      <c r="C17" s="21"/>
      <c r="D17" s="21"/>
      <c r="E17" s="23"/>
      <c r="F17" s="21"/>
      <c r="G17" s="332"/>
      <c r="H17" s="121"/>
      <c r="I17" s="121"/>
      <c r="J17" s="121"/>
      <c r="K17" s="332"/>
      <c r="L17" s="121"/>
      <c r="M17" s="23"/>
      <c r="N17" s="23" t="str">
        <f t="shared" si="1"/>
        <v/>
      </c>
      <c r="O17" s="21"/>
      <c r="P17" s="254" t="s">
        <v>1290</v>
      </c>
    </row>
    <row r="18" s="9" customFormat="1" ht="12.75" customHeight="1" spans="1:16">
      <c r="A18" s="20" t="str">
        <f t="shared" si="0"/>
        <v/>
      </c>
      <c r="B18" s="21"/>
      <c r="C18" s="21"/>
      <c r="D18" s="21"/>
      <c r="E18" s="23"/>
      <c r="F18" s="21"/>
      <c r="G18" s="332"/>
      <c r="H18" s="121"/>
      <c r="I18" s="121"/>
      <c r="J18" s="121"/>
      <c r="K18" s="332"/>
      <c r="L18" s="121"/>
      <c r="M18" s="23"/>
      <c r="N18" s="23" t="str">
        <f t="shared" si="1"/>
        <v/>
      </c>
      <c r="O18" s="21"/>
      <c r="P18" s="254" t="s">
        <v>1291</v>
      </c>
    </row>
    <row r="19" s="9" customFormat="1" ht="12.75" customHeight="1" spans="1:16">
      <c r="A19" s="20" t="str">
        <f t="shared" si="0"/>
        <v/>
      </c>
      <c r="B19" s="21"/>
      <c r="C19" s="21"/>
      <c r="D19" s="21"/>
      <c r="E19" s="23"/>
      <c r="F19" s="21"/>
      <c r="G19" s="332"/>
      <c r="H19" s="121"/>
      <c r="I19" s="121"/>
      <c r="J19" s="121"/>
      <c r="K19" s="332"/>
      <c r="L19" s="121"/>
      <c r="M19" s="23"/>
      <c r="N19" s="23" t="str">
        <f t="shared" si="1"/>
        <v/>
      </c>
      <c r="O19" s="21"/>
      <c r="P19" s="254" t="s">
        <v>1292</v>
      </c>
    </row>
    <row r="20" s="9" customFormat="1" ht="12.75" customHeight="1" spans="1:16">
      <c r="A20" s="20" t="str">
        <f t="shared" si="0"/>
        <v/>
      </c>
      <c r="B20" s="21"/>
      <c r="C20" s="21"/>
      <c r="D20" s="21"/>
      <c r="E20" s="23"/>
      <c r="F20" s="21"/>
      <c r="G20" s="332"/>
      <c r="H20" s="121"/>
      <c r="I20" s="121"/>
      <c r="J20" s="121"/>
      <c r="K20" s="332"/>
      <c r="L20" s="121"/>
      <c r="M20" s="23"/>
      <c r="N20" s="23" t="str">
        <f t="shared" si="1"/>
        <v/>
      </c>
      <c r="O20" s="21"/>
      <c r="P20" s="254" t="s">
        <v>1293</v>
      </c>
    </row>
    <row r="21" s="9" customFormat="1" ht="12.75" customHeight="1" spans="1:16">
      <c r="A21" s="20" t="str">
        <f t="shared" si="0"/>
        <v/>
      </c>
      <c r="B21" s="21"/>
      <c r="C21" s="21"/>
      <c r="D21" s="21"/>
      <c r="E21" s="23"/>
      <c r="F21" s="21"/>
      <c r="G21" s="332"/>
      <c r="H21" s="121"/>
      <c r="I21" s="121"/>
      <c r="J21" s="121"/>
      <c r="K21" s="332"/>
      <c r="L21" s="121"/>
      <c r="M21" s="23"/>
      <c r="N21" s="23" t="str">
        <f t="shared" si="1"/>
        <v/>
      </c>
      <c r="O21" s="21"/>
      <c r="P21" s="254" t="s">
        <v>1294</v>
      </c>
    </row>
    <row r="22" s="9" customFormat="1" ht="12.75" customHeight="1" spans="1:16">
      <c r="A22" s="20" t="str">
        <f t="shared" si="0"/>
        <v/>
      </c>
      <c r="B22" s="21"/>
      <c r="C22" s="21"/>
      <c r="D22" s="21"/>
      <c r="E22" s="23"/>
      <c r="F22" s="21"/>
      <c r="G22" s="332"/>
      <c r="H22" s="121"/>
      <c r="I22" s="121"/>
      <c r="J22" s="121"/>
      <c r="K22" s="332"/>
      <c r="L22" s="121"/>
      <c r="M22" s="23"/>
      <c r="N22" s="23" t="str">
        <f t="shared" si="1"/>
        <v/>
      </c>
      <c r="O22" s="21"/>
      <c r="P22" s="254" t="s">
        <v>1295</v>
      </c>
    </row>
    <row r="23" s="9" customFormat="1" ht="12.75" customHeight="1" spans="1:16">
      <c r="A23" s="20" t="str">
        <f t="shared" si="0"/>
        <v/>
      </c>
      <c r="B23" s="21"/>
      <c r="C23" s="21"/>
      <c r="D23" s="21"/>
      <c r="E23" s="23"/>
      <c r="F23" s="21"/>
      <c r="G23" s="332"/>
      <c r="H23" s="121"/>
      <c r="I23" s="121"/>
      <c r="J23" s="121"/>
      <c r="K23" s="332"/>
      <c r="L23" s="121"/>
      <c r="M23" s="23"/>
      <c r="N23" s="23" t="str">
        <f t="shared" si="1"/>
        <v/>
      </c>
      <c r="O23" s="21"/>
      <c r="P23" s="254" t="s">
        <v>1296</v>
      </c>
    </row>
    <row r="24" s="9" customFormat="1" ht="12.75" customHeight="1" spans="1:16">
      <c r="A24" s="20" t="str">
        <f t="shared" si="0"/>
        <v/>
      </c>
      <c r="B24" s="21"/>
      <c r="C24" s="21"/>
      <c r="D24" s="21"/>
      <c r="E24" s="23"/>
      <c r="F24" s="21"/>
      <c r="G24" s="332"/>
      <c r="H24" s="121"/>
      <c r="I24" s="121"/>
      <c r="J24" s="121"/>
      <c r="K24" s="332"/>
      <c r="L24" s="121"/>
      <c r="M24" s="23"/>
      <c r="N24" s="23" t="str">
        <f t="shared" si="1"/>
        <v/>
      </c>
      <c r="O24" s="21"/>
      <c r="P24" s="254" t="s">
        <v>1297</v>
      </c>
    </row>
    <row r="25" ht="12.75" customHeight="1" spans="1:16">
      <c r="A25" s="20" t="str">
        <f t="shared" si="0"/>
        <v/>
      </c>
      <c r="B25" s="21"/>
      <c r="C25" s="21"/>
      <c r="D25" s="21"/>
      <c r="E25" s="23"/>
      <c r="F25" s="21"/>
      <c r="G25" s="332"/>
      <c r="H25" s="121"/>
      <c r="I25" s="121"/>
      <c r="J25" s="121"/>
      <c r="K25" s="332"/>
      <c r="L25" s="121"/>
      <c r="M25" s="23"/>
      <c r="N25" s="23" t="str">
        <f t="shared" si="1"/>
        <v/>
      </c>
      <c r="O25" s="21"/>
      <c r="P25" s="254" t="s">
        <v>1298</v>
      </c>
    </row>
    <row r="26" ht="12.75" customHeight="1" spans="1:16">
      <c r="A26" s="20" t="s">
        <v>1299</v>
      </c>
      <c r="B26" s="181"/>
      <c r="C26" s="181"/>
      <c r="D26" s="182"/>
      <c r="E26" s="23"/>
      <c r="F26" s="21"/>
      <c r="G26" s="332"/>
      <c r="H26" s="121"/>
      <c r="I26" s="121">
        <f>SUM(I8:I25)</f>
        <v>0</v>
      </c>
      <c r="J26" s="121">
        <f>SUM(J8:J25)</f>
        <v>0</v>
      </c>
      <c r="K26" s="332"/>
      <c r="L26" s="121"/>
      <c r="M26" s="121">
        <f>SUM(M8:M25)</f>
        <v>0</v>
      </c>
      <c r="N26" s="23" t="str">
        <f t="shared" si="1"/>
        <v/>
      </c>
      <c r="O26" s="21"/>
      <c r="P26" s="210"/>
    </row>
    <row r="27" ht="12.75" customHeight="1" spans="1:15">
      <c r="A27" s="20" t="s">
        <v>1300</v>
      </c>
      <c r="B27" s="181"/>
      <c r="C27" s="181"/>
      <c r="D27" s="182"/>
      <c r="E27" s="23"/>
      <c r="F27" s="21"/>
      <c r="G27" s="332"/>
      <c r="H27" s="121"/>
      <c r="I27" s="121">
        <f>J26</f>
        <v>0</v>
      </c>
      <c r="J27" s="121"/>
      <c r="K27" s="332"/>
      <c r="L27" s="121"/>
      <c r="M27" s="23"/>
      <c r="N27" s="23"/>
      <c r="O27" s="21"/>
    </row>
    <row r="28" customHeight="1" spans="1:15">
      <c r="A28" s="24" t="s">
        <v>1301</v>
      </c>
      <c r="B28" s="185"/>
      <c r="C28" s="185"/>
      <c r="D28" s="186"/>
      <c r="E28" s="27"/>
      <c r="F28" s="27"/>
      <c r="G28" s="333"/>
      <c r="H28" s="333"/>
      <c r="I28" s="333">
        <f>I26-I27</f>
        <v>0</v>
      </c>
      <c r="J28" s="31"/>
      <c r="K28" s="31"/>
      <c r="L28" s="31"/>
      <c r="M28" s="333">
        <f>M26</f>
        <v>0</v>
      </c>
      <c r="N28" s="23" t="str">
        <f t="shared" si="1"/>
        <v/>
      </c>
      <c r="O28" s="27"/>
    </row>
    <row r="29" customHeight="1" spans="1:16">
      <c r="A29" s="10" t="str">
        <f>基本信息输入表!$K$6&amp;"填表人："&amp;基本信息输入表!$M$33</f>
        <v>产权持有单位填表人：刘亚鑫</v>
      </c>
      <c r="I29" s="10"/>
      <c r="J29" s="10"/>
      <c r="M29" s="10" t="str">
        <f>"评估人员："&amp;基本信息输入表!$Q$33</f>
        <v>评估人员：王庆国</v>
      </c>
      <c r="P29" s="58" t="s">
        <v>837</v>
      </c>
    </row>
    <row r="30" customHeight="1" spans="1:10">
      <c r="A30" s="10" t="str">
        <f>"填表日期："&amp;YEAR(基本信息输入表!$O$33)&amp;"年"&amp;MONTH(基本信息输入表!$O$33)&amp;"月"&amp;DAY(基本信息输入表!$O$33)&amp;"日"</f>
        <v>填表日期：2025年2月22日</v>
      </c>
      <c r="I30" s="10"/>
      <c r="J30" s="10"/>
    </row>
  </sheetData>
  <mergeCells count="16">
    <mergeCell ref="A2:O2"/>
    <mergeCell ref="A3:O3"/>
    <mergeCell ref="G6:I6"/>
    <mergeCell ref="K6:M6"/>
    <mergeCell ref="A26:D26"/>
    <mergeCell ref="A27:D27"/>
    <mergeCell ref="A28:D28"/>
    <mergeCell ref="A6:A7"/>
    <mergeCell ref="B6:B7"/>
    <mergeCell ref="C6:C7"/>
    <mergeCell ref="D6:D7"/>
    <mergeCell ref="E6:E7"/>
    <mergeCell ref="F6:F7"/>
    <mergeCell ref="J6:J7"/>
    <mergeCell ref="N6:N7"/>
    <mergeCell ref="O6:O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showGridLines="0" zoomScale="96" zoomScaleNormal="96" topLeftCell="A3" workbookViewId="0">
      <selection activeCell="O21" sqref="O21:P21"/>
    </sheetView>
  </sheetViews>
  <sheetFormatPr defaultColWidth="9" defaultRowHeight="15.75" customHeight="1"/>
  <cols>
    <col min="1" max="1" width="7.5" style="10" customWidth="1"/>
    <col min="2" max="2" width="20.5" style="10" customWidth="1"/>
    <col min="3" max="3" width="8" style="10" customWidth="1"/>
    <col min="4" max="4" width="10.7" style="10" customWidth="1"/>
    <col min="5" max="5" width="5.5" style="10" customWidth="1"/>
    <col min="6" max="6" width="9.2" style="10" customWidth="1"/>
    <col min="7" max="7" width="15" style="10" customWidth="1"/>
    <col min="8" max="8" width="9.2" style="10" customWidth="1"/>
    <col min="9" max="9" width="8" style="10" customWidth="1"/>
    <col min="10" max="10" width="8.7" style="10" customWidth="1"/>
    <col min="11" max="11" width="9.7" style="10" customWidth="1"/>
    <col min="12" max="12" width="8.7" style="10" customWidth="1"/>
    <col min="13" max="13" width="9.5" style="10" customWidth="1"/>
    <col min="14" max="15" width="9" style="10" customWidth="1"/>
    <col min="16" max="16384" width="9" style="10"/>
  </cols>
  <sheetData>
    <row r="1" customHeight="1" spans="1:1">
      <c r="A1" s="11" t="s">
        <v>0</v>
      </c>
    </row>
    <row r="2" s="8" customFormat="1" ht="30" customHeight="1" spans="1:1">
      <c r="A2" s="12" t="s">
        <v>49</v>
      </c>
    </row>
    <row r="3" customHeight="1" spans="1:1">
      <c r="A3" s="9" t="str">
        <f>"评估基准日："&amp;TEXT(基本信息输入表!M7,"yyyy年mm月dd日")</f>
        <v>评估基准日：2025年02月20日</v>
      </c>
    </row>
    <row r="4" ht="14.25" customHeight="1" spans="1:13">
      <c r="A4" s="9"/>
      <c r="B4" s="9"/>
      <c r="C4" s="9"/>
      <c r="D4" s="9"/>
      <c r="E4" s="9"/>
      <c r="F4" s="9"/>
      <c r="G4" s="9"/>
      <c r="H4" s="9"/>
      <c r="I4" s="9"/>
      <c r="J4" s="9"/>
      <c r="K4" s="9"/>
      <c r="L4" s="9"/>
      <c r="M4" s="14" t="s">
        <v>1302</v>
      </c>
    </row>
    <row r="5" customHeight="1" spans="1:13">
      <c r="A5" s="10" t="str">
        <f>基本信息输入表!K6&amp;"："&amp;基本信息输入表!M6</f>
        <v>产权持有单位：中国石油天然气股份有限公司塔里木油田分公司塔西南勘探开发公司</v>
      </c>
      <c r="M5" s="216" t="s">
        <v>846</v>
      </c>
    </row>
    <row r="6" s="9" customFormat="1" customHeight="1" spans="1:13">
      <c r="A6" s="36" t="s">
        <v>4</v>
      </c>
      <c r="B6" s="36" t="s">
        <v>1209</v>
      </c>
      <c r="C6" s="84" t="s">
        <v>1210</v>
      </c>
      <c r="D6" s="36" t="s">
        <v>6</v>
      </c>
      <c r="E6" s="181"/>
      <c r="F6" s="182"/>
      <c r="G6" s="84" t="s">
        <v>1192</v>
      </c>
      <c r="H6" s="18" t="s">
        <v>1303</v>
      </c>
      <c r="I6" s="36" t="s">
        <v>7</v>
      </c>
      <c r="J6" s="181"/>
      <c r="K6" s="182"/>
      <c r="L6" s="36" t="s">
        <v>686</v>
      </c>
      <c r="M6" s="36" t="s">
        <v>176</v>
      </c>
    </row>
    <row r="7" s="9" customFormat="1" customHeight="1" spans="1:14">
      <c r="A7" s="177"/>
      <c r="B7" s="177"/>
      <c r="C7" s="214"/>
      <c r="D7" s="275" t="s">
        <v>1211</v>
      </c>
      <c r="E7" s="115" t="s">
        <v>1212</v>
      </c>
      <c r="F7" s="115" t="s">
        <v>1213</v>
      </c>
      <c r="G7" s="214"/>
      <c r="H7" s="214"/>
      <c r="I7" s="275" t="s">
        <v>1214</v>
      </c>
      <c r="J7" s="115" t="s">
        <v>1215</v>
      </c>
      <c r="K7" s="115" t="s">
        <v>1213</v>
      </c>
      <c r="L7" s="177"/>
      <c r="M7" s="177"/>
      <c r="N7" s="217" t="s">
        <v>851</v>
      </c>
    </row>
    <row r="8" s="9" customFormat="1" ht="12.75" customHeight="1" spans="1:14">
      <c r="A8" s="20" t="str">
        <f>IF(B8="","",ROW()-7)</f>
        <v/>
      </c>
      <c r="B8" s="21"/>
      <c r="C8" s="21"/>
      <c r="D8" s="332"/>
      <c r="E8" s="121"/>
      <c r="F8" s="121"/>
      <c r="G8" s="121"/>
      <c r="H8" s="407"/>
      <c r="I8" s="332"/>
      <c r="J8" s="121"/>
      <c r="K8" s="121"/>
      <c r="L8" s="23" t="str">
        <f>IF(F8-G8=0,"",(K8-F8+G8)/(F8-G8)*100)</f>
        <v/>
      </c>
      <c r="M8" s="21"/>
      <c r="N8" s="9" t="s">
        <v>1304</v>
      </c>
    </row>
    <row r="9" s="9" customFormat="1" ht="12.75" customHeight="1" spans="1:14">
      <c r="A9" s="20" t="str">
        <f t="shared" ref="A9:A25" si="0">IF(B9="","",ROW()-7)</f>
        <v/>
      </c>
      <c r="B9" s="21"/>
      <c r="C9" s="21"/>
      <c r="D9" s="332"/>
      <c r="E9" s="121"/>
      <c r="F9" s="121"/>
      <c r="G9" s="121"/>
      <c r="H9" s="407"/>
      <c r="I9" s="332"/>
      <c r="J9" s="121"/>
      <c r="K9" s="121"/>
      <c r="L9" s="23" t="str">
        <f t="shared" ref="L9:L28" si="1">IF(F9-G9=0,"",(K9-F9+G9)/(F9-G9)*100)</f>
        <v/>
      </c>
      <c r="M9" s="21"/>
      <c r="N9" s="9" t="s">
        <v>1305</v>
      </c>
    </row>
    <row r="10" s="9" customFormat="1" ht="12.75" customHeight="1" spans="1:14">
      <c r="A10" s="20" t="str">
        <f t="shared" si="0"/>
        <v/>
      </c>
      <c r="B10" s="21"/>
      <c r="C10" s="21"/>
      <c r="D10" s="332"/>
      <c r="E10" s="121"/>
      <c r="F10" s="121"/>
      <c r="G10" s="121"/>
      <c r="H10" s="407"/>
      <c r="I10" s="332"/>
      <c r="J10" s="121"/>
      <c r="K10" s="121"/>
      <c r="L10" s="23" t="str">
        <f t="shared" si="1"/>
        <v/>
      </c>
      <c r="M10" s="21"/>
      <c r="N10" s="9" t="s">
        <v>1306</v>
      </c>
    </row>
    <row r="11" s="9" customFormat="1" ht="12.75" customHeight="1" spans="1:14">
      <c r="A11" s="20" t="str">
        <f t="shared" si="0"/>
        <v/>
      </c>
      <c r="B11" s="21"/>
      <c r="C11" s="21"/>
      <c r="D11" s="332"/>
      <c r="E11" s="121"/>
      <c r="F11" s="121"/>
      <c r="G11" s="121"/>
      <c r="H11" s="407"/>
      <c r="I11" s="332"/>
      <c r="J11" s="121"/>
      <c r="K11" s="121"/>
      <c r="L11" s="23" t="str">
        <f t="shared" si="1"/>
        <v/>
      </c>
      <c r="M11" s="21"/>
      <c r="N11" s="9" t="s">
        <v>1307</v>
      </c>
    </row>
    <row r="12" s="9" customFormat="1" ht="12.75" customHeight="1" spans="1:14">
      <c r="A12" s="20" t="str">
        <f t="shared" si="0"/>
        <v/>
      </c>
      <c r="B12" s="21"/>
      <c r="C12" s="21"/>
      <c r="D12" s="332"/>
      <c r="E12" s="121"/>
      <c r="F12" s="121"/>
      <c r="G12" s="121"/>
      <c r="H12" s="407"/>
      <c r="I12" s="332"/>
      <c r="J12" s="121"/>
      <c r="K12" s="121"/>
      <c r="L12" s="23" t="str">
        <f t="shared" si="1"/>
        <v/>
      </c>
      <c r="M12" s="21"/>
      <c r="N12" s="9" t="s">
        <v>1308</v>
      </c>
    </row>
    <row r="13" s="9" customFormat="1" ht="12.75" customHeight="1" spans="1:14">
      <c r="A13" s="20" t="str">
        <f t="shared" si="0"/>
        <v/>
      </c>
      <c r="B13" s="21"/>
      <c r="C13" s="21"/>
      <c r="D13" s="332"/>
      <c r="E13" s="121"/>
      <c r="F13" s="121"/>
      <c r="G13" s="121"/>
      <c r="H13" s="407"/>
      <c r="I13" s="332"/>
      <c r="J13" s="121"/>
      <c r="K13" s="121"/>
      <c r="L13" s="23" t="str">
        <f t="shared" si="1"/>
        <v/>
      </c>
      <c r="M13" s="21"/>
      <c r="N13" s="9" t="s">
        <v>1309</v>
      </c>
    </row>
    <row r="14" s="9" customFormat="1" ht="12.75" customHeight="1" spans="1:14">
      <c r="A14" s="20" t="str">
        <f t="shared" si="0"/>
        <v/>
      </c>
      <c r="B14" s="21"/>
      <c r="C14" s="21"/>
      <c r="D14" s="332"/>
      <c r="E14" s="121"/>
      <c r="F14" s="121"/>
      <c r="G14" s="121"/>
      <c r="H14" s="407"/>
      <c r="I14" s="332"/>
      <c r="J14" s="121"/>
      <c r="K14" s="121"/>
      <c r="L14" s="23" t="str">
        <f t="shared" si="1"/>
        <v/>
      </c>
      <c r="M14" s="21"/>
      <c r="N14" s="9" t="s">
        <v>1310</v>
      </c>
    </row>
    <row r="15" s="9" customFormat="1" ht="12.75" customHeight="1" spans="1:14">
      <c r="A15" s="20" t="str">
        <f t="shared" si="0"/>
        <v/>
      </c>
      <c r="B15" s="21"/>
      <c r="C15" s="21"/>
      <c r="D15" s="332"/>
      <c r="E15" s="121"/>
      <c r="F15" s="121"/>
      <c r="G15" s="121"/>
      <c r="H15" s="407"/>
      <c r="I15" s="332"/>
      <c r="J15" s="121"/>
      <c r="K15" s="121"/>
      <c r="L15" s="23" t="str">
        <f t="shared" si="1"/>
        <v/>
      </c>
      <c r="M15" s="21"/>
      <c r="N15" s="9" t="s">
        <v>1311</v>
      </c>
    </row>
    <row r="16" s="9" customFormat="1" ht="12.75" customHeight="1" spans="1:14">
      <c r="A16" s="20" t="str">
        <f t="shared" si="0"/>
        <v/>
      </c>
      <c r="B16" s="21"/>
      <c r="C16" s="21"/>
      <c r="D16" s="332"/>
      <c r="E16" s="121"/>
      <c r="F16" s="121"/>
      <c r="G16" s="121"/>
      <c r="H16" s="407"/>
      <c r="I16" s="332"/>
      <c r="J16" s="121"/>
      <c r="K16" s="121"/>
      <c r="L16" s="23" t="str">
        <f t="shared" si="1"/>
        <v/>
      </c>
      <c r="M16" s="21"/>
      <c r="N16" s="9" t="s">
        <v>1312</v>
      </c>
    </row>
    <row r="17" s="9" customFormat="1" ht="12.75" customHeight="1" spans="1:14">
      <c r="A17" s="20" t="str">
        <f t="shared" si="0"/>
        <v/>
      </c>
      <c r="B17" s="21"/>
      <c r="C17" s="21"/>
      <c r="D17" s="332"/>
      <c r="E17" s="121"/>
      <c r="F17" s="121"/>
      <c r="G17" s="121"/>
      <c r="H17" s="407"/>
      <c r="I17" s="332"/>
      <c r="J17" s="121"/>
      <c r="K17" s="121"/>
      <c r="L17" s="23" t="str">
        <f t="shared" si="1"/>
        <v/>
      </c>
      <c r="M17" s="21"/>
      <c r="N17" s="9" t="s">
        <v>1313</v>
      </c>
    </row>
    <row r="18" s="9" customFormat="1" ht="12.75" customHeight="1" spans="1:14">
      <c r="A18" s="20" t="str">
        <f t="shared" si="0"/>
        <v/>
      </c>
      <c r="B18" s="21"/>
      <c r="C18" s="21"/>
      <c r="D18" s="332"/>
      <c r="E18" s="121"/>
      <c r="F18" s="121"/>
      <c r="G18" s="121"/>
      <c r="H18" s="407"/>
      <c r="I18" s="332"/>
      <c r="J18" s="121"/>
      <c r="K18" s="121"/>
      <c r="L18" s="23" t="str">
        <f t="shared" si="1"/>
        <v/>
      </c>
      <c r="M18" s="21"/>
      <c r="N18" s="9" t="s">
        <v>1314</v>
      </c>
    </row>
    <row r="19" s="9" customFormat="1" ht="12.75" customHeight="1" spans="1:14">
      <c r="A19" s="20" t="str">
        <f t="shared" si="0"/>
        <v/>
      </c>
      <c r="B19" s="21"/>
      <c r="C19" s="21"/>
      <c r="D19" s="332"/>
      <c r="E19" s="121"/>
      <c r="F19" s="121"/>
      <c r="G19" s="121"/>
      <c r="H19" s="407"/>
      <c r="I19" s="332"/>
      <c r="J19" s="121"/>
      <c r="K19" s="121"/>
      <c r="L19" s="23" t="str">
        <f t="shared" si="1"/>
        <v/>
      </c>
      <c r="M19" s="21"/>
      <c r="N19" s="9" t="s">
        <v>1315</v>
      </c>
    </row>
    <row r="20" s="9" customFormat="1" ht="12.75" customHeight="1" spans="1:14">
      <c r="A20" s="20" t="str">
        <f t="shared" si="0"/>
        <v/>
      </c>
      <c r="B20" s="21"/>
      <c r="C20" s="21"/>
      <c r="D20" s="332"/>
      <c r="E20" s="121"/>
      <c r="F20" s="121"/>
      <c r="G20" s="121"/>
      <c r="H20" s="407"/>
      <c r="I20" s="332"/>
      <c r="J20" s="121"/>
      <c r="K20" s="121"/>
      <c r="L20" s="23" t="str">
        <f t="shared" si="1"/>
        <v/>
      </c>
      <c r="M20" s="21"/>
      <c r="N20" s="9" t="s">
        <v>1316</v>
      </c>
    </row>
    <row r="21" s="9" customFormat="1" ht="12.75" customHeight="1" spans="1:14">
      <c r="A21" s="20" t="str">
        <f t="shared" si="0"/>
        <v/>
      </c>
      <c r="B21" s="21"/>
      <c r="C21" s="21"/>
      <c r="D21" s="332"/>
      <c r="E21" s="121"/>
      <c r="F21" s="121"/>
      <c r="G21" s="121"/>
      <c r="H21" s="407"/>
      <c r="I21" s="332"/>
      <c r="J21" s="121"/>
      <c r="K21" s="121"/>
      <c r="L21" s="23" t="str">
        <f t="shared" si="1"/>
        <v/>
      </c>
      <c r="M21" s="21"/>
      <c r="N21" s="9" t="s">
        <v>1317</v>
      </c>
    </row>
    <row r="22" s="9" customFormat="1" ht="12.75" customHeight="1" spans="1:14">
      <c r="A22" s="20" t="str">
        <f t="shared" si="0"/>
        <v/>
      </c>
      <c r="B22" s="21"/>
      <c r="C22" s="21"/>
      <c r="D22" s="332"/>
      <c r="E22" s="121"/>
      <c r="F22" s="121"/>
      <c r="G22" s="121"/>
      <c r="H22" s="407"/>
      <c r="I22" s="332"/>
      <c r="J22" s="121"/>
      <c r="K22" s="121"/>
      <c r="L22" s="23" t="str">
        <f t="shared" si="1"/>
        <v/>
      </c>
      <c r="M22" s="21"/>
      <c r="N22" s="9" t="s">
        <v>1318</v>
      </c>
    </row>
    <row r="23" s="9" customFormat="1" ht="12.75" customHeight="1" spans="1:14">
      <c r="A23" s="20" t="str">
        <f t="shared" si="0"/>
        <v/>
      </c>
      <c r="B23" s="21"/>
      <c r="C23" s="21"/>
      <c r="D23" s="332"/>
      <c r="E23" s="121"/>
      <c r="F23" s="121"/>
      <c r="G23" s="121"/>
      <c r="H23" s="407"/>
      <c r="I23" s="332"/>
      <c r="J23" s="121"/>
      <c r="K23" s="121"/>
      <c r="L23" s="23" t="str">
        <f t="shared" si="1"/>
        <v/>
      </c>
      <c r="M23" s="21"/>
      <c r="N23" s="9" t="s">
        <v>1319</v>
      </c>
    </row>
    <row r="24" s="9" customFormat="1" ht="12.75" customHeight="1" spans="1:14">
      <c r="A24" s="20" t="str">
        <f t="shared" si="0"/>
        <v/>
      </c>
      <c r="B24" s="21"/>
      <c r="C24" s="21"/>
      <c r="D24" s="332"/>
      <c r="E24" s="121"/>
      <c r="F24" s="121"/>
      <c r="G24" s="121"/>
      <c r="H24" s="407"/>
      <c r="I24" s="332"/>
      <c r="J24" s="121"/>
      <c r="K24" s="121"/>
      <c r="L24" s="23" t="str">
        <f t="shared" si="1"/>
        <v/>
      </c>
      <c r="M24" s="21"/>
      <c r="N24" s="9" t="s">
        <v>1320</v>
      </c>
    </row>
    <row r="25" ht="12.75" customHeight="1" spans="1:14">
      <c r="A25" s="20" t="str">
        <f t="shared" si="0"/>
        <v/>
      </c>
      <c r="B25" s="21"/>
      <c r="C25" s="21"/>
      <c r="D25" s="332"/>
      <c r="E25" s="121"/>
      <c r="F25" s="121"/>
      <c r="G25" s="121"/>
      <c r="H25" s="407"/>
      <c r="I25" s="332"/>
      <c r="J25" s="121"/>
      <c r="K25" s="121"/>
      <c r="L25" s="23" t="str">
        <f t="shared" si="1"/>
        <v/>
      </c>
      <c r="M25" s="21"/>
      <c r="N25" s="9" t="s">
        <v>1321</v>
      </c>
    </row>
    <row r="26" ht="12.75" customHeight="1" spans="1:14">
      <c r="A26" s="20" t="s">
        <v>1322</v>
      </c>
      <c r="B26" s="181"/>
      <c r="C26" s="182"/>
      <c r="D26" s="59"/>
      <c r="E26" s="121"/>
      <c r="F26" s="121">
        <f>SUM(F8:F25)</f>
        <v>0</v>
      </c>
      <c r="G26" s="121">
        <f>SUM(G8:G25)</f>
        <v>0</v>
      </c>
      <c r="H26" s="407"/>
      <c r="I26" s="332"/>
      <c r="J26" s="121"/>
      <c r="K26" s="121">
        <f>SUM(K8:K25)</f>
        <v>0</v>
      </c>
      <c r="L26" s="23" t="str">
        <f t="shared" si="1"/>
        <v/>
      </c>
      <c r="M26" s="21"/>
      <c r="N26" s="9"/>
    </row>
    <row r="27" ht="12.75" customHeight="1" spans="1:14">
      <c r="A27" s="20" t="s">
        <v>1323</v>
      </c>
      <c r="B27" s="181"/>
      <c r="C27" s="182"/>
      <c r="D27" s="59"/>
      <c r="E27" s="121"/>
      <c r="F27" s="121">
        <f>G26</f>
        <v>0</v>
      </c>
      <c r="G27" s="121"/>
      <c r="H27" s="407"/>
      <c r="I27" s="332"/>
      <c r="J27" s="121"/>
      <c r="K27" s="121"/>
      <c r="L27" s="23"/>
      <c r="M27" s="21"/>
      <c r="N27" s="9"/>
    </row>
    <row r="28" customHeight="1" spans="1:14">
      <c r="A28" s="24" t="s">
        <v>1324</v>
      </c>
      <c r="B28" s="185"/>
      <c r="C28" s="186"/>
      <c r="D28" s="27"/>
      <c r="E28" s="31"/>
      <c r="F28" s="333">
        <f>F26-F27</f>
        <v>0</v>
      </c>
      <c r="G28" s="333"/>
      <c r="H28" s="31"/>
      <c r="I28" s="31"/>
      <c r="J28" s="31"/>
      <c r="K28" s="333">
        <f>K26</f>
        <v>0</v>
      </c>
      <c r="L28" s="23" t="str">
        <f t="shared" si="1"/>
        <v/>
      </c>
      <c r="M28" s="27"/>
      <c r="N28" s="9"/>
    </row>
    <row r="29" customHeight="1" spans="1:14">
      <c r="A29" s="10" t="str">
        <f>基本信息输入表!$K$6&amp;"填表人："&amp;基本信息输入表!$M$34</f>
        <v>产权持有单位填表人：刘亚鑫</v>
      </c>
      <c r="K29" s="10" t="str">
        <f>"评估人员："&amp;基本信息输入表!$Q$34</f>
        <v>评估人员：王庆国</v>
      </c>
      <c r="N29" s="58" t="s">
        <v>837</v>
      </c>
    </row>
    <row r="30" customHeight="1" spans="1:1">
      <c r="A30" s="10" t="str">
        <f>"填表日期："&amp;YEAR(基本信息输入表!$O$34)&amp;"年"&amp;MONTH(基本信息输入表!$O$34)&amp;"月"&amp;DAY(基本信息输入表!$O$34)&amp;"日"</f>
        <v>填表日期：2025年2月22日</v>
      </c>
    </row>
  </sheetData>
  <mergeCells count="14">
    <mergeCell ref="A2:M2"/>
    <mergeCell ref="A3:M3"/>
    <mergeCell ref="D6:F6"/>
    <mergeCell ref="I6:K6"/>
    <mergeCell ref="A26:C26"/>
    <mergeCell ref="A27:C27"/>
    <mergeCell ref="A28:C28"/>
    <mergeCell ref="A6:A7"/>
    <mergeCell ref="B6:B7"/>
    <mergeCell ref="C6:C7"/>
    <mergeCell ref="G6:G7"/>
    <mergeCell ref="H6:H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showGridLines="0" zoomScale="96" zoomScaleNormal="96" topLeftCell="A3" workbookViewId="0">
      <selection activeCell="O21" sqref="O21:P21"/>
    </sheetView>
  </sheetViews>
  <sheetFormatPr defaultColWidth="9" defaultRowHeight="15.75" customHeight="1"/>
  <cols>
    <col min="1" max="1" width="6.2" style="10" customWidth="1"/>
    <col min="2" max="2" width="13.7" style="10" customWidth="1"/>
    <col min="3" max="3" width="11.2" style="10" customWidth="1"/>
    <col min="4" max="4" width="8" style="10" customWidth="1"/>
    <col min="5" max="5" width="4.7" style="10" customWidth="1"/>
    <col min="6" max="6" width="5.5" style="10" customWidth="1"/>
    <col min="7" max="7" width="11.2" style="10" customWidth="1"/>
    <col min="8" max="8" width="15" style="10" customWidth="1"/>
    <col min="9" max="9" width="8" style="10" customWidth="1"/>
    <col min="10" max="10" width="8.7" style="10" customWidth="1"/>
    <col min="11" max="11" width="9.7" style="10" customWidth="1"/>
    <col min="12" max="12" width="7.7" style="10" customWidth="1"/>
    <col min="13" max="13" width="8.2" style="10" customWidth="1"/>
    <col min="14" max="14" width="13.2" style="9" customWidth="1"/>
    <col min="15" max="16" width="9" style="10" customWidth="1"/>
    <col min="17" max="16384" width="9" style="10"/>
  </cols>
  <sheetData>
    <row r="1" customHeight="1" spans="1:1">
      <c r="A1" s="11" t="s">
        <v>0</v>
      </c>
    </row>
    <row r="2" s="8" customFormat="1" ht="30" customHeight="1" spans="1:14">
      <c r="A2" s="12" t="s">
        <v>53</v>
      </c>
      <c r="N2" s="13"/>
    </row>
    <row r="3" customHeight="1" spans="1:1">
      <c r="A3" s="9" t="str">
        <f>"评估基准日："&amp;TEXT(基本信息输入表!M7,"yyyy年mm月dd日")</f>
        <v>评估基准日：2025年02月20日</v>
      </c>
    </row>
    <row r="4" ht="14.25" customHeight="1" spans="1:12">
      <c r="A4" s="9"/>
      <c r="B4" s="9"/>
      <c r="C4" s="9"/>
      <c r="D4" s="9"/>
      <c r="E4" s="9"/>
      <c r="F4" s="9"/>
      <c r="G4" s="9"/>
      <c r="H4" s="9"/>
      <c r="I4" s="9"/>
      <c r="J4" s="9"/>
      <c r="K4" s="9"/>
      <c r="L4" s="14" t="s">
        <v>1325</v>
      </c>
    </row>
    <row r="5" customHeight="1" spans="1:13">
      <c r="A5" s="10" t="str">
        <f>基本信息输入表!K6&amp;"："&amp;基本信息输入表!M6</f>
        <v>产权持有单位：中国石油天然气股份有限公司塔里木油田分公司塔西南勘探开发公司</v>
      </c>
      <c r="M5" s="216" t="s">
        <v>846</v>
      </c>
    </row>
    <row r="6" s="9" customFormat="1" customHeight="1" spans="1:13">
      <c r="A6" s="36" t="s">
        <v>4</v>
      </c>
      <c r="B6" s="36" t="s">
        <v>1326</v>
      </c>
      <c r="C6" s="36" t="s">
        <v>1327</v>
      </c>
      <c r="D6" s="84" t="s">
        <v>1210</v>
      </c>
      <c r="E6" s="36" t="s">
        <v>6</v>
      </c>
      <c r="F6" s="181"/>
      <c r="G6" s="182"/>
      <c r="H6" s="84" t="s">
        <v>1192</v>
      </c>
      <c r="I6" s="36" t="s">
        <v>7</v>
      </c>
      <c r="J6" s="181"/>
      <c r="K6" s="182"/>
      <c r="L6" s="36" t="s">
        <v>686</v>
      </c>
      <c r="M6" s="36" t="s">
        <v>176</v>
      </c>
    </row>
    <row r="7" s="9" customFormat="1" customHeight="1" spans="1:14">
      <c r="A7" s="177"/>
      <c r="B7" s="177"/>
      <c r="C7" s="177"/>
      <c r="D7" s="214"/>
      <c r="E7" s="275" t="s">
        <v>1211</v>
      </c>
      <c r="F7" s="331" t="s">
        <v>1212</v>
      </c>
      <c r="G7" s="331" t="s">
        <v>1213</v>
      </c>
      <c r="H7" s="214"/>
      <c r="I7" s="275" t="s">
        <v>1214</v>
      </c>
      <c r="J7" s="331" t="s">
        <v>1215</v>
      </c>
      <c r="K7" s="331" t="s">
        <v>1213</v>
      </c>
      <c r="L7" s="177"/>
      <c r="M7" s="177"/>
      <c r="N7" s="217" t="s">
        <v>851</v>
      </c>
    </row>
    <row r="8" ht="12.75" customHeight="1" spans="1:14">
      <c r="A8" s="20" t="str">
        <f>IF(B8="","",ROW()-7)</f>
        <v/>
      </c>
      <c r="B8" s="21"/>
      <c r="C8" s="21"/>
      <c r="D8" s="21"/>
      <c r="E8" s="332"/>
      <c r="F8" s="121"/>
      <c r="G8" s="121"/>
      <c r="H8" s="121"/>
      <c r="I8" s="59"/>
      <c r="J8" s="23"/>
      <c r="K8" s="23"/>
      <c r="L8" s="23" t="str">
        <f>IF(G8-H8=0,"",(K8-G8+H8)/(G8-H8)*100)</f>
        <v/>
      </c>
      <c r="M8" s="21"/>
      <c r="N8" s="9" t="s">
        <v>1328</v>
      </c>
    </row>
    <row r="9" ht="12.75" customHeight="1" spans="1:14">
      <c r="A9" s="20" t="str">
        <f t="shared" ref="A9:A25" si="0">IF(B9="","",ROW()-7)</f>
        <v/>
      </c>
      <c r="B9" s="21"/>
      <c r="C9" s="21"/>
      <c r="D9" s="21"/>
      <c r="E9" s="332"/>
      <c r="F9" s="121"/>
      <c r="G9" s="121"/>
      <c r="H9" s="121"/>
      <c r="I9" s="59"/>
      <c r="J9" s="23"/>
      <c r="K9" s="23"/>
      <c r="L9" s="23" t="str">
        <f t="shared" ref="L9:L28" si="1">IF(G9-H9=0,"",(K9-G9+H9)/(G9-H9)*100)</f>
        <v/>
      </c>
      <c r="M9" s="21"/>
      <c r="N9" s="9" t="s">
        <v>1329</v>
      </c>
    </row>
    <row r="10" ht="12.75" customHeight="1" spans="1:14">
      <c r="A10" s="20" t="str">
        <f t="shared" si="0"/>
        <v/>
      </c>
      <c r="B10" s="21"/>
      <c r="C10" s="21"/>
      <c r="D10" s="21"/>
      <c r="E10" s="332"/>
      <c r="F10" s="121"/>
      <c r="G10" s="121"/>
      <c r="H10" s="121"/>
      <c r="I10" s="59"/>
      <c r="J10" s="23"/>
      <c r="K10" s="23"/>
      <c r="L10" s="23" t="str">
        <f t="shared" si="1"/>
        <v/>
      </c>
      <c r="M10" s="21"/>
      <c r="N10" s="9" t="s">
        <v>1330</v>
      </c>
    </row>
    <row r="11" ht="12.75" customHeight="1" spans="1:14">
      <c r="A11" s="20" t="str">
        <f t="shared" si="0"/>
        <v/>
      </c>
      <c r="B11" s="21"/>
      <c r="C11" s="21"/>
      <c r="D11" s="21"/>
      <c r="E11" s="332"/>
      <c r="F11" s="121"/>
      <c r="G11" s="121"/>
      <c r="H11" s="121"/>
      <c r="I11" s="59"/>
      <c r="J11" s="23"/>
      <c r="K11" s="23"/>
      <c r="L11" s="23" t="str">
        <f t="shared" si="1"/>
        <v/>
      </c>
      <c r="M11" s="21"/>
      <c r="N11" s="9" t="s">
        <v>1331</v>
      </c>
    </row>
    <row r="12" ht="12.75" customHeight="1" spans="1:14">
      <c r="A12" s="20" t="str">
        <f t="shared" si="0"/>
        <v/>
      </c>
      <c r="B12" s="21"/>
      <c r="C12" s="21"/>
      <c r="D12" s="21"/>
      <c r="E12" s="332"/>
      <c r="F12" s="121"/>
      <c r="G12" s="121"/>
      <c r="H12" s="121"/>
      <c r="I12" s="59"/>
      <c r="J12" s="23"/>
      <c r="K12" s="23"/>
      <c r="L12" s="23" t="str">
        <f t="shared" si="1"/>
        <v/>
      </c>
      <c r="M12" s="21"/>
      <c r="N12" s="9" t="s">
        <v>1332</v>
      </c>
    </row>
    <row r="13" ht="12.75" customHeight="1" spans="1:14">
      <c r="A13" s="20" t="str">
        <f t="shared" si="0"/>
        <v/>
      </c>
      <c r="B13" s="21"/>
      <c r="C13" s="21"/>
      <c r="D13" s="21"/>
      <c r="E13" s="332"/>
      <c r="F13" s="121"/>
      <c r="G13" s="121"/>
      <c r="H13" s="121"/>
      <c r="I13" s="59"/>
      <c r="J13" s="23"/>
      <c r="K13" s="23"/>
      <c r="L13" s="23" t="str">
        <f t="shared" si="1"/>
        <v/>
      </c>
      <c r="M13" s="21"/>
      <c r="N13" s="9" t="s">
        <v>1333</v>
      </c>
    </row>
    <row r="14" ht="12.75" customHeight="1" spans="1:14">
      <c r="A14" s="20" t="str">
        <f t="shared" si="0"/>
        <v/>
      </c>
      <c r="B14" s="21"/>
      <c r="C14" s="21"/>
      <c r="D14" s="21"/>
      <c r="E14" s="332"/>
      <c r="F14" s="121"/>
      <c r="G14" s="121"/>
      <c r="H14" s="121"/>
      <c r="I14" s="59"/>
      <c r="J14" s="23"/>
      <c r="K14" s="23"/>
      <c r="L14" s="23" t="str">
        <f t="shared" si="1"/>
        <v/>
      </c>
      <c r="M14" s="21"/>
      <c r="N14" s="9" t="s">
        <v>1334</v>
      </c>
    </row>
    <row r="15" ht="12.75" customHeight="1" spans="1:14">
      <c r="A15" s="20" t="str">
        <f t="shared" si="0"/>
        <v/>
      </c>
      <c r="B15" s="21"/>
      <c r="C15" s="21"/>
      <c r="D15" s="21"/>
      <c r="E15" s="332"/>
      <c r="F15" s="121"/>
      <c r="G15" s="121"/>
      <c r="H15" s="121"/>
      <c r="I15" s="59"/>
      <c r="J15" s="23"/>
      <c r="K15" s="23"/>
      <c r="L15" s="23" t="str">
        <f t="shared" si="1"/>
        <v/>
      </c>
      <c r="M15" s="21"/>
      <c r="N15" s="9" t="s">
        <v>1335</v>
      </c>
    </row>
    <row r="16" ht="12.75" customHeight="1" spans="1:14">
      <c r="A16" s="20" t="str">
        <f t="shared" si="0"/>
        <v/>
      </c>
      <c r="B16" s="21"/>
      <c r="C16" s="21"/>
      <c r="D16" s="21"/>
      <c r="E16" s="332"/>
      <c r="F16" s="121"/>
      <c r="G16" s="121"/>
      <c r="H16" s="121"/>
      <c r="I16" s="59"/>
      <c r="J16" s="23"/>
      <c r="K16" s="23"/>
      <c r="L16" s="23" t="str">
        <f t="shared" si="1"/>
        <v/>
      </c>
      <c r="M16" s="21"/>
      <c r="N16" s="9" t="s">
        <v>1336</v>
      </c>
    </row>
    <row r="17" ht="12.75" customHeight="1" spans="1:14">
      <c r="A17" s="20" t="str">
        <f t="shared" si="0"/>
        <v/>
      </c>
      <c r="B17" s="21"/>
      <c r="C17" s="21"/>
      <c r="D17" s="21"/>
      <c r="E17" s="332"/>
      <c r="F17" s="121"/>
      <c r="G17" s="121"/>
      <c r="H17" s="121"/>
      <c r="I17" s="59"/>
      <c r="J17" s="23"/>
      <c r="K17" s="23"/>
      <c r="L17" s="23" t="str">
        <f t="shared" si="1"/>
        <v/>
      </c>
      <c r="M17" s="21"/>
      <c r="N17" s="9" t="s">
        <v>1337</v>
      </c>
    </row>
    <row r="18" ht="12.75" customHeight="1" spans="1:14">
      <c r="A18" s="20" t="str">
        <f t="shared" si="0"/>
        <v/>
      </c>
      <c r="B18" s="21"/>
      <c r="C18" s="21"/>
      <c r="D18" s="21"/>
      <c r="E18" s="332"/>
      <c r="F18" s="121"/>
      <c r="G18" s="121"/>
      <c r="H18" s="121"/>
      <c r="I18" s="59"/>
      <c r="J18" s="23"/>
      <c r="K18" s="23"/>
      <c r="L18" s="23" t="str">
        <f t="shared" si="1"/>
        <v/>
      </c>
      <c r="M18" s="21"/>
      <c r="N18" s="9" t="s">
        <v>1338</v>
      </c>
    </row>
    <row r="19" ht="12.75" customHeight="1" spans="1:14">
      <c r="A19" s="20" t="str">
        <f t="shared" si="0"/>
        <v/>
      </c>
      <c r="B19" s="21"/>
      <c r="C19" s="21"/>
      <c r="D19" s="21"/>
      <c r="E19" s="332"/>
      <c r="F19" s="121"/>
      <c r="G19" s="121"/>
      <c r="H19" s="121"/>
      <c r="I19" s="59"/>
      <c r="J19" s="23"/>
      <c r="K19" s="23"/>
      <c r="L19" s="23" t="str">
        <f t="shared" si="1"/>
        <v/>
      </c>
      <c r="M19" s="21"/>
      <c r="N19" s="9" t="s">
        <v>1339</v>
      </c>
    </row>
    <row r="20" ht="12.75" customHeight="1" spans="1:14">
      <c r="A20" s="20" t="str">
        <f t="shared" si="0"/>
        <v/>
      </c>
      <c r="B20" s="21"/>
      <c r="C20" s="21"/>
      <c r="D20" s="21"/>
      <c r="E20" s="332"/>
      <c r="F20" s="121"/>
      <c r="G20" s="121"/>
      <c r="H20" s="121"/>
      <c r="I20" s="59"/>
      <c r="J20" s="23"/>
      <c r="K20" s="23"/>
      <c r="L20" s="23" t="str">
        <f t="shared" si="1"/>
        <v/>
      </c>
      <c r="M20" s="21"/>
      <c r="N20" s="9" t="s">
        <v>1340</v>
      </c>
    </row>
    <row r="21" ht="12.75" customHeight="1" spans="1:14">
      <c r="A21" s="20" t="str">
        <f t="shared" si="0"/>
        <v/>
      </c>
      <c r="B21" s="21"/>
      <c r="C21" s="21"/>
      <c r="D21" s="21"/>
      <c r="E21" s="332"/>
      <c r="F21" s="121"/>
      <c r="G21" s="121"/>
      <c r="H21" s="121"/>
      <c r="I21" s="59"/>
      <c r="J21" s="23"/>
      <c r="K21" s="23"/>
      <c r="L21" s="23" t="str">
        <f t="shared" si="1"/>
        <v/>
      </c>
      <c r="M21" s="21"/>
      <c r="N21" s="9" t="s">
        <v>1341</v>
      </c>
    </row>
    <row r="22" ht="12.75" customHeight="1" spans="1:14">
      <c r="A22" s="20" t="str">
        <f t="shared" si="0"/>
        <v/>
      </c>
      <c r="B22" s="21"/>
      <c r="C22" s="21"/>
      <c r="D22" s="21"/>
      <c r="E22" s="332"/>
      <c r="F22" s="121"/>
      <c r="G22" s="121"/>
      <c r="H22" s="121"/>
      <c r="I22" s="59"/>
      <c r="J22" s="23"/>
      <c r="K22" s="23"/>
      <c r="L22" s="23" t="str">
        <f t="shared" si="1"/>
        <v/>
      </c>
      <c r="M22" s="21"/>
      <c r="N22" s="9" t="s">
        <v>1342</v>
      </c>
    </row>
    <row r="23" ht="12.75" customHeight="1" spans="1:14">
      <c r="A23" s="20" t="str">
        <f t="shared" si="0"/>
        <v/>
      </c>
      <c r="B23" s="21"/>
      <c r="C23" s="21"/>
      <c r="D23" s="21"/>
      <c r="E23" s="332"/>
      <c r="F23" s="121"/>
      <c r="G23" s="121"/>
      <c r="H23" s="121"/>
      <c r="I23" s="59"/>
      <c r="J23" s="23"/>
      <c r="K23" s="23"/>
      <c r="L23" s="23" t="str">
        <f t="shared" si="1"/>
        <v/>
      </c>
      <c r="M23" s="21"/>
      <c r="N23" s="9" t="s">
        <v>1343</v>
      </c>
    </row>
    <row r="24" ht="12.75" customHeight="1" spans="1:14">
      <c r="A24" s="20" t="str">
        <f t="shared" si="0"/>
        <v/>
      </c>
      <c r="B24" s="21"/>
      <c r="C24" s="21"/>
      <c r="D24" s="21"/>
      <c r="E24" s="332"/>
      <c r="F24" s="121"/>
      <c r="G24" s="121"/>
      <c r="H24" s="121"/>
      <c r="I24" s="59"/>
      <c r="J24" s="23"/>
      <c r="K24" s="23"/>
      <c r="L24" s="23" t="str">
        <f t="shared" si="1"/>
        <v/>
      </c>
      <c r="M24" s="21"/>
      <c r="N24" s="9" t="s">
        <v>1344</v>
      </c>
    </row>
    <row r="25" ht="12.75" customHeight="1" spans="1:14">
      <c r="A25" s="20" t="str">
        <f t="shared" si="0"/>
        <v/>
      </c>
      <c r="B25" s="21"/>
      <c r="C25" s="21"/>
      <c r="D25" s="21"/>
      <c r="E25" s="332"/>
      <c r="F25" s="121"/>
      <c r="G25" s="121"/>
      <c r="H25" s="121"/>
      <c r="I25" s="59"/>
      <c r="J25" s="23"/>
      <c r="K25" s="23"/>
      <c r="L25" s="23" t="str">
        <f t="shared" si="1"/>
        <v/>
      </c>
      <c r="M25" s="21"/>
      <c r="N25" s="9" t="s">
        <v>1345</v>
      </c>
    </row>
    <row r="26" ht="12.75" customHeight="1" spans="1:13">
      <c r="A26" s="20" t="s">
        <v>1346</v>
      </c>
      <c r="B26" s="181"/>
      <c r="C26" s="181"/>
      <c r="D26" s="182"/>
      <c r="E26" s="332"/>
      <c r="F26" s="121"/>
      <c r="G26" s="121">
        <f>SUM(G8:G25)</f>
        <v>0</v>
      </c>
      <c r="H26" s="121">
        <f>SUM(H8:H25)</f>
        <v>0</v>
      </c>
      <c r="I26" s="59"/>
      <c r="J26" s="23"/>
      <c r="K26" s="121">
        <f>SUM(K8:K25)</f>
        <v>0</v>
      </c>
      <c r="L26" s="23" t="str">
        <f t="shared" si="1"/>
        <v/>
      </c>
      <c r="M26" s="21"/>
    </row>
    <row r="27" ht="12.75" customHeight="1" spans="1:13">
      <c r="A27" s="20" t="s">
        <v>1347</v>
      </c>
      <c r="B27" s="181"/>
      <c r="C27" s="181"/>
      <c r="D27" s="182"/>
      <c r="E27" s="332"/>
      <c r="F27" s="121"/>
      <c r="G27" s="121">
        <f>H26</f>
        <v>0</v>
      </c>
      <c r="H27" s="121"/>
      <c r="I27" s="59"/>
      <c r="J27" s="23"/>
      <c r="K27" s="23"/>
      <c r="L27" s="23"/>
      <c r="M27" s="21"/>
    </row>
    <row r="28" customHeight="1" spans="1:13">
      <c r="A28" s="24" t="s">
        <v>1348</v>
      </c>
      <c r="B28" s="185"/>
      <c r="C28" s="185"/>
      <c r="D28" s="186"/>
      <c r="E28" s="333"/>
      <c r="F28" s="31"/>
      <c r="G28" s="333">
        <f>G26-G27</f>
        <v>0</v>
      </c>
      <c r="H28" s="333"/>
      <c r="I28" s="31"/>
      <c r="J28" s="31"/>
      <c r="K28" s="333">
        <f>K26</f>
        <v>0</v>
      </c>
      <c r="L28" s="23" t="str">
        <f t="shared" si="1"/>
        <v/>
      </c>
      <c r="M28" s="27"/>
    </row>
    <row r="29" customHeight="1" spans="1:11">
      <c r="A29" s="10" t="str">
        <f>基本信息输入表!$K$6&amp;"填表人："&amp;基本信息输入表!$M$35</f>
        <v>产权持有单位填表人：刘亚鑫</v>
      </c>
      <c r="K29" s="10" t="str">
        <f>"评估人员："&amp;基本信息输入表!$Q$35</f>
        <v>评估人员：王庆国</v>
      </c>
    </row>
    <row r="30" customHeight="1" spans="1:1">
      <c r="A30" s="10" t="str">
        <f>"填表日期："&amp;YEAR(基本信息输入表!$O$35)&amp;"年"&amp;MONTH(基本信息输入表!$O$35)&amp;"月"&amp;DAY(基本信息输入表!$O$35)&amp;"日"</f>
        <v>填表日期：2025年2月22日</v>
      </c>
    </row>
  </sheetData>
  <mergeCells count="15">
    <mergeCell ref="A2:M2"/>
    <mergeCell ref="A3:M3"/>
    <mergeCell ref="L4:M4"/>
    <mergeCell ref="E6:G6"/>
    <mergeCell ref="I6:K6"/>
    <mergeCell ref="A26:D26"/>
    <mergeCell ref="A27:D27"/>
    <mergeCell ref="A28:D28"/>
    <mergeCell ref="A6:A7"/>
    <mergeCell ref="B6:B7"/>
    <mergeCell ref="C6:C7"/>
    <mergeCell ref="D6:D7"/>
    <mergeCell ref="H6:H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showGridLines="0" zoomScale="96" zoomScaleNormal="96" topLeftCell="A5" workbookViewId="0">
      <selection activeCell="H19" sqref="H19"/>
    </sheetView>
  </sheetViews>
  <sheetFormatPr defaultColWidth="9" defaultRowHeight="15.75" customHeight="1"/>
  <cols>
    <col min="1" max="1" width="4.7" style="10" customWidth="1"/>
    <col min="2" max="2" width="16.2" style="10" customWidth="1"/>
    <col min="3" max="3" width="8" style="10" customWidth="1"/>
    <col min="4" max="4" width="8" style="242" customWidth="1" outlineLevel="1"/>
    <col min="5" max="5" width="10.7" style="10" customWidth="1" outlineLevel="1"/>
    <col min="6" max="6" width="12.2" style="10" customWidth="1"/>
    <col min="7" max="7" width="11.5" style="10" customWidth="1"/>
    <col min="8" max="8" width="15" style="10" customWidth="1"/>
    <col min="9" max="9" width="8" style="10" customWidth="1"/>
    <col min="10" max="10" width="8.7" style="10" customWidth="1"/>
    <col min="11" max="11" width="7.7" style="10" customWidth="1"/>
    <col min="12" max="12" width="9.7" style="10" customWidth="1"/>
    <col min="13" max="13" width="7" style="10" customWidth="1"/>
    <col min="14" max="14" width="9.7" style="10" customWidth="1"/>
    <col min="15" max="15" width="9" style="9" customWidth="1"/>
    <col min="16" max="17" width="9" style="10" customWidth="1"/>
    <col min="18" max="16384" width="9" style="10"/>
  </cols>
  <sheetData>
    <row r="1" customHeight="1" spans="1:1">
      <c r="A1" s="11" t="s">
        <v>0</v>
      </c>
    </row>
    <row r="2" s="8" customFormat="1" ht="30" customHeight="1" spans="1:15">
      <c r="A2" s="12" t="s">
        <v>57</v>
      </c>
      <c r="O2" s="13"/>
    </row>
    <row r="3" customHeight="1" spans="1:1">
      <c r="A3" s="9" t="str">
        <f>"评估基准日："&amp;TEXT(基本信息输入表!M7,"yyyy年mm月dd日")</f>
        <v>评估基准日：2025年02月20日</v>
      </c>
    </row>
    <row r="4" ht="14.25" customHeight="1" spans="1:14">
      <c r="A4" s="9"/>
      <c r="B4" s="9"/>
      <c r="C4" s="9"/>
      <c r="D4" s="302"/>
      <c r="E4" s="9"/>
      <c r="F4" s="9"/>
      <c r="G4" s="9"/>
      <c r="H4" s="9"/>
      <c r="I4" s="9"/>
      <c r="J4" s="9"/>
      <c r="K4" s="9"/>
      <c r="L4" s="9"/>
      <c r="M4" s="9"/>
      <c r="N4" s="14" t="s">
        <v>1349</v>
      </c>
    </row>
    <row r="5" customHeight="1" spans="1:14">
      <c r="A5" s="10" t="str">
        <f>基本信息输入表!K6&amp;"："&amp;基本信息输入表!M6</f>
        <v>产权持有单位：中国石油天然气股份有限公司塔里木油田分公司塔西南勘探开发公司</v>
      </c>
      <c r="N5" s="216" t="s">
        <v>846</v>
      </c>
    </row>
    <row r="6" s="9" customFormat="1" customHeight="1" spans="1:14">
      <c r="A6" s="36" t="s">
        <v>4</v>
      </c>
      <c r="B6" s="36" t="s">
        <v>1209</v>
      </c>
      <c r="C6" s="299" t="s">
        <v>1210</v>
      </c>
      <c r="D6" s="296" t="s">
        <v>1350</v>
      </c>
      <c r="E6" s="84" t="s">
        <v>1351</v>
      </c>
      <c r="F6" s="36" t="s">
        <v>1352</v>
      </c>
      <c r="G6" s="358"/>
      <c r="H6" s="213" t="s">
        <v>1192</v>
      </c>
      <c r="I6" s="36" t="s">
        <v>1214</v>
      </c>
      <c r="J6" s="36" t="s">
        <v>7</v>
      </c>
      <c r="K6" s="370"/>
      <c r="L6" s="358"/>
      <c r="M6" s="36" t="s">
        <v>686</v>
      </c>
      <c r="N6" s="36" t="s">
        <v>176</v>
      </c>
    </row>
    <row r="7" s="9" customFormat="1" customHeight="1" spans="1:15">
      <c r="A7" s="351"/>
      <c r="B7" s="351"/>
      <c r="C7" s="352"/>
      <c r="D7" s="352"/>
      <c r="E7" s="352"/>
      <c r="F7" s="275" t="s">
        <v>1211</v>
      </c>
      <c r="G7" s="115" t="s">
        <v>1213</v>
      </c>
      <c r="H7" s="352"/>
      <c r="I7" s="351"/>
      <c r="J7" s="115" t="s">
        <v>1353</v>
      </c>
      <c r="K7" s="116" t="s">
        <v>1354</v>
      </c>
      <c r="L7" s="115" t="s">
        <v>1213</v>
      </c>
      <c r="M7" s="351"/>
      <c r="N7" s="351"/>
      <c r="O7" s="217" t="s">
        <v>851</v>
      </c>
    </row>
    <row r="8" ht="12.75" customHeight="1" spans="1:15">
      <c r="A8" s="20" t="str">
        <f>IF(B8="","",ROW()-7)</f>
        <v/>
      </c>
      <c r="B8" s="21"/>
      <c r="C8" s="21"/>
      <c r="D8" s="22"/>
      <c r="E8" s="70"/>
      <c r="F8" s="403"/>
      <c r="G8" s="70"/>
      <c r="H8" s="70"/>
      <c r="I8" s="403"/>
      <c r="J8" s="70"/>
      <c r="K8" s="70"/>
      <c r="L8" s="70"/>
      <c r="M8" s="406" t="str">
        <f>IF(G8-H8=0,"",(L8-G8+H8)/(G8-H8)*100)</f>
        <v/>
      </c>
      <c r="N8" s="21"/>
      <c r="O8" s="9" t="s">
        <v>1355</v>
      </c>
    </row>
    <row r="9" ht="12.75" customHeight="1" spans="1:15">
      <c r="A9" s="20" t="str">
        <f t="shared" ref="A9:A25" si="0">IF(B9="","",ROW()-7)</f>
        <v/>
      </c>
      <c r="B9" s="21"/>
      <c r="C9" s="21"/>
      <c r="D9" s="22"/>
      <c r="E9" s="70"/>
      <c r="F9" s="403"/>
      <c r="G9" s="70"/>
      <c r="H9" s="70"/>
      <c r="I9" s="403"/>
      <c r="J9" s="70"/>
      <c r="K9" s="70"/>
      <c r="L9" s="70"/>
      <c r="M9" s="406" t="str">
        <f t="shared" ref="M9:M28" si="1">IF(G9-H9=0,"",(L9-G9+H9)/(G9-H9)*100)</f>
        <v/>
      </c>
      <c r="N9" s="21"/>
      <c r="O9" s="9" t="s">
        <v>1356</v>
      </c>
    </row>
    <row r="10" ht="12.75" customHeight="1" spans="1:15">
      <c r="A10" s="20" t="str">
        <f t="shared" si="0"/>
        <v/>
      </c>
      <c r="B10" s="21"/>
      <c r="C10" s="21"/>
      <c r="D10" s="22"/>
      <c r="E10" s="70"/>
      <c r="F10" s="403"/>
      <c r="G10" s="70"/>
      <c r="H10" s="70"/>
      <c r="I10" s="403"/>
      <c r="J10" s="70"/>
      <c r="K10" s="70"/>
      <c r="L10" s="70"/>
      <c r="M10" s="406" t="str">
        <f t="shared" si="1"/>
        <v/>
      </c>
      <c r="N10" s="21"/>
      <c r="O10" s="9" t="s">
        <v>1357</v>
      </c>
    </row>
    <row r="11" ht="12.75" customHeight="1" spans="1:15">
      <c r="A11" s="20" t="str">
        <f t="shared" si="0"/>
        <v/>
      </c>
      <c r="B11" s="21"/>
      <c r="C11" s="21"/>
      <c r="D11" s="22"/>
      <c r="E11" s="70"/>
      <c r="F11" s="403"/>
      <c r="G11" s="70"/>
      <c r="H11" s="70"/>
      <c r="I11" s="403"/>
      <c r="J11" s="70"/>
      <c r="K11" s="70"/>
      <c r="L11" s="70"/>
      <c r="M11" s="406" t="str">
        <f t="shared" si="1"/>
        <v/>
      </c>
      <c r="N11" s="21"/>
      <c r="O11" s="9" t="s">
        <v>1358</v>
      </c>
    </row>
    <row r="12" ht="12.75" customHeight="1" spans="1:15">
      <c r="A12" s="20" t="str">
        <f t="shared" si="0"/>
        <v/>
      </c>
      <c r="B12" s="21"/>
      <c r="C12" s="21"/>
      <c r="D12" s="22"/>
      <c r="E12" s="70"/>
      <c r="F12" s="403"/>
      <c r="G12" s="70"/>
      <c r="H12" s="70"/>
      <c r="I12" s="403"/>
      <c r="J12" s="70"/>
      <c r="K12" s="70"/>
      <c r="L12" s="70"/>
      <c r="M12" s="406" t="str">
        <f t="shared" si="1"/>
        <v/>
      </c>
      <c r="N12" s="21"/>
      <c r="O12" s="9" t="s">
        <v>1359</v>
      </c>
    </row>
    <row r="13" ht="12.75" customHeight="1" spans="1:15">
      <c r="A13" s="20" t="str">
        <f t="shared" si="0"/>
        <v/>
      </c>
      <c r="B13" s="21"/>
      <c r="C13" s="21"/>
      <c r="D13" s="22"/>
      <c r="E13" s="70"/>
      <c r="F13" s="403"/>
      <c r="G13" s="70"/>
      <c r="H13" s="70"/>
      <c r="I13" s="403"/>
      <c r="J13" s="70"/>
      <c r="K13" s="70"/>
      <c r="L13" s="70"/>
      <c r="M13" s="406" t="str">
        <f t="shared" si="1"/>
        <v/>
      </c>
      <c r="N13" s="21"/>
      <c r="O13" s="9" t="s">
        <v>1360</v>
      </c>
    </row>
    <row r="14" ht="12.75" customHeight="1" spans="1:15">
      <c r="A14" s="20" t="str">
        <f t="shared" si="0"/>
        <v/>
      </c>
      <c r="B14" s="21"/>
      <c r="C14" s="21"/>
      <c r="D14" s="22"/>
      <c r="E14" s="70"/>
      <c r="F14" s="403"/>
      <c r="G14" s="70"/>
      <c r="H14" s="70"/>
      <c r="I14" s="403"/>
      <c r="J14" s="70"/>
      <c r="K14" s="70"/>
      <c r="L14" s="70"/>
      <c r="M14" s="406" t="str">
        <f t="shared" si="1"/>
        <v/>
      </c>
      <c r="N14" s="21"/>
      <c r="O14" s="9" t="s">
        <v>1361</v>
      </c>
    </row>
    <row r="15" ht="12.75" customHeight="1" spans="1:15">
      <c r="A15" s="20" t="str">
        <f t="shared" si="0"/>
        <v/>
      </c>
      <c r="B15" s="21"/>
      <c r="C15" s="21"/>
      <c r="D15" s="22"/>
      <c r="E15" s="70"/>
      <c r="F15" s="403"/>
      <c r="G15" s="70"/>
      <c r="H15" s="70"/>
      <c r="I15" s="403"/>
      <c r="J15" s="70"/>
      <c r="K15" s="70"/>
      <c r="L15" s="70"/>
      <c r="M15" s="406" t="str">
        <f t="shared" si="1"/>
        <v/>
      </c>
      <c r="N15" s="21"/>
      <c r="O15" s="9" t="s">
        <v>1362</v>
      </c>
    </row>
    <row r="16" ht="12.75" customHeight="1" spans="1:15">
      <c r="A16" s="20" t="str">
        <f t="shared" si="0"/>
        <v/>
      </c>
      <c r="B16" s="21"/>
      <c r="C16" s="21"/>
      <c r="D16" s="22"/>
      <c r="E16" s="70"/>
      <c r="F16" s="403"/>
      <c r="G16" s="70"/>
      <c r="H16" s="70"/>
      <c r="I16" s="403"/>
      <c r="J16" s="70"/>
      <c r="K16" s="70"/>
      <c r="L16" s="70"/>
      <c r="M16" s="406" t="str">
        <f t="shared" si="1"/>
        <v/>
      </c>
      <c r="N16" s="21"/>
      <c r="O16" s="9" t="s">
        <v>1363</v>
      </c>
    </row>
    <row r="17" ht="12.75" customHeight="1" spans="1:15">
      <c r="A17" s="20" t="str">
        <f t="shared" si="0"/>
        <v/>
      </c>
      <c r="B17" s="21"/>
      <c r="C17" s="21"/>
      <c r="D17" s="22"/>
      <c r="E17" s="70"/>
      <c r="F17" s="403"/>
      <c r="G17" s="70"/>
      <c r="H17" s="70"/>
      <c r="I17" s="403"/>
      <c r="J17" s="70"/>
      <c r="K17" s="70"/>
      <c r="L17" s="70"/>
      <c r="M17" s="406" t="str">
        <f t="shared" si="1"/>
        <v/>
      </c>
      <c r="N17" s="21"/>
      <c r="O17" s="9" t="s">
        <v>1364</v>
      </c>
    </row>
    <row r="18" ht="12.75" customHeight="1" spans="1:15">
      <c r="A18" s="20" t="str">
        <f t="shared" si="0"/>
        <v/>
      </c>
      <c r="B18" s="21"/>
      <c r="C18" s="21"/>
      <c r="D18" s="22"/>
      <c r="E18" s="70"/>
      <c r="F18" s="403"/>
      <c r="G18" s="70"/>
      <c r="H18" s="70"/>
      <c r="I18" s="403"/>
      <c r="J18" s="70"/>
      <c r="K18" s="70"/>
      <c r="L18" s="70"/>
      <c r="M18" s="406" t="str">
        <f t="shared" si="1"/>
        <v/>
      </c>
      <c r="N18" s="21"/>
      <c r="O18" s="9" t="s">
        <v>1365</v>
      </c>
    </row>
    <row r="19" ht="12.75" customHeight="1" spans="1:15">
      <c r="A19" s="20" t="str">
        <f t="shared" si="0"/>
        <v/>
      </c>
      <c r="B19" s="21"/>
      <c r="C19" s="21"/>
      <c r="D19" s="22"/>
      <c r="E19" s="70"/>
      <c r="F19" s="403"/>
      <c r="G19" s="70"/>
      <c r="H19" s="70"/>
      <c r="I19" s="403"/>
      <c r="J19" s="70"/>
      <c r="K19" s="70"/>
      <c r="L19" s="70"/>
      <c r="M19" s="406" t="str">
        <f t="shared" si="1"/>
        <v/>
      </c>
      <c r="N19" s="21"/>
      <c r="O19" s="9" t="s">
        <v>1366</v>
      </c>
    </row>
    <row r="20" ht="12.75" customHeight="1" spans="1:15">
      <c r="A20" s="20" t="str">
        <f t="shared" si="0"/>
        <v/>
      </c>
      <c r="B20" s="21"/>
      <c r="C20" s="21"/>
      <c r="D20" s="22"/>
      <c r="E20" s="70"/>
      <c r="F20" s="403"/>
      <c r="G20" s="70"/>
      <c r="H20" s="70"/>
      <c r="I20" s="403"/>
      <c r="J20" s="70"/>
      <c r="K20" s="70"/>
      <c r="L20" s="70"/>
      <c r="M20" s="406" t="str">
        <f t="shared" si="1"/>
        <v/>
      </c>
      <c r="N20" s="21"/>
      <c r="O20" s="9" t="s">
        <v>1367</v>
      </c>
    </row>
    <row r="21" ht="12.75" customHeight="1" spans="1:15">
      <c r="A21" s="20" t="str">
        <f t="shared" si="0"/>
        <v/>
      </c>
      <c r="B21" s="21"/>
      <c r="C21" s="21"/>
      <c r="D21" s="22"/>
      <c r="E21" s="70"/>
      <c r="F21" s="403"/>
      <c r="G21" s="70"/>
      <c r="H21" s="70"/>
      <c r="I21" s="403"/>
      <c r="J21" s="70"/>
      <c r="K21" s="70"/>
      <c r="L21" s="70"/>
      <c r="M21" s="406" t="str">
        <f t="shared" si="1"/>
        <v/>
      </c>
      <c r="N21" s="21"/>
      <c r="O21" s="9" t="s">
        <v>1368</v>
      </c>
    </row>
    <row r="22" ht="12.75" customHeight="1" spans="1:15">
      <c r="A22" s="20" t="str">
        <f t="shared" si="0"/>
        <v/>
      </c>
      <c r="B22" s="21"/>
      <c r="C22" s="21"/>
      <c r="D22" s="22"/>
      <c r="E22" s="70"/>
      <c r="F22" s="403"/>
      <c r="G22" s="70"/>
      <c r="H22" s="70"/>
      <c r="I22" s="403"/>
      <c r="J22" s="70"/>
      <c r="K22" s="70"/>
      <c r="L22" s="70"/>
      <c r="M22" s="406" t="str">
        <f t="shared" si="1"/>
        <v/>
      </c>
      <c r="N22" s="21"/>
      <c r="O22" s="9" t="s">
        <v>1369</v>
      </c>
    </row>
    <row r="23" ht="12.75" customHeight="1" spans="1:15">
      <c r="A23" s="20" t="str">
        <f t="shared" si="0"/>
        <v/>
      </c>
      <c r="B23" s="21"/>
      <c r="C23" s="21"/>
      <c r="D23" s="22"/>
      <c r="E23" s="70"/>
      <c r="F23" s="403"/>
      <c r="G23" s="70"/>
      <c r="H23" s="70"/>
      <c r="I23" s="403"/>
      <c r="J23" s="70"/>
      <c r="K23" s="70"/>
      <c r="L23" s="70"/>
      <c r="M23" s="406" t="str">
        <f t="shared" si="1"/>
        <v/>
      </c>
      <c r="N23" s="21"/>
      <c r="O23" s="9" t="s">
        <v>1370</v>
      </c>
    </row>
    <row r="24" ht="12.75" customHeight="1" spans="1:15">
      <c r="A24" s="20" t="str">
        <f t="shared" si="0"/>
        <v/>
      </c>
      <c r="B24" s="21"/>
      <c r="C24" s="21"/>
      <c r="D24" s="22"/>
      <c r="E24" s="70"/>
      <c r="F24" s="403"/>
      <c r="G24" s="70"/>
      <c r="H24" s="70"/>
      <c r="I24" s="403"/>
      <c r="J24" s="70"/>
      <c r="K24" s="70"/>
      <c r="L24" s="70"/>
      <c r="M24" s="406" t="str">
        <f t="shared" si="1"/>
        <v/>
      </c>
      <c r="N24" s="21"/>
      <c r="O24" s="9" t="s">
        <v>1371</v>
      </c>
    </row>
    <row r="25" ht="12.75" customHeight="1" spans="1:15">
      <c r="A25" s="20" t="str">
        <f t="shared" si="0"/>
        <v/>
      </c>
      <c r="B25" s="21"/>
      <c r="C25" s="21"/>
      <c r="D25" s="22"/>
      <c r="E25" s="70"/>
      <c r="F25" s="403"/>
      <c r="G25" s="70"/>
      <c r="H25" s="70"/>
      <c r="I25" s="403"/>
      <c r="J25" s="70"/>
      <c r="K25" s="70"/>
      <c r="L25" s="70"/>
      <c r="M25" s="406" t="str">
        <f t="shared" si="1"/>
        <v/>
      </c>
      <c r="N25" s="21"/>
      <c r="O25" s="9" t="s">
        <v>1372</v>
      </c>
    </row>
    <row r="26" ht="12.75" customHeight="1" spans="1:14">
      <c r="A26" s="20" t="s">
        <v>1250</v>
      </c>
      <c r="B26" s="370"/>
      <c r="C26" s="370"/>
      <c r="D26" s="358"/>
      <c r="E26" s="70"/>
      <c r="F26" s="403"/>
      <c r="G26" s="70">
        <f>SUM(G8:G25)</f>
        <v>0</v>
      </c>
      <c r="H26" s="70">
        <f>SUM(H8:H25)</f>
        <v>0</v>
      </c>
      <c r="I26" s="403"/>
      <c r="J26" s="70"/>
      <c r="K26" s="70"/>
      <c r="L26" s="70">
        <f>SUM(L8:L25)</f>
        <v>0</v>
      </c>
      <c r="M26" s="406" t="str">
        <f t="shared" si="1"/>
        <v/>
      </c>
      <c r="N26" s="21"/>
    </row>
    <row r="27" ht="12.75" customHeight="1" spans="1:14">
      <c r="A27" s="20" t="s">
        <v>1251</v>
      </c>
      <c r="B27" s="370"/>
      <c r="C27" s="370"/>
      <c r="D27" s="358"/>
      <c r="E27" s="70"/>
      <c r="F27" s="403"/>
      <c r="G27" s="70">
        <f>H26</f>
        <v>0</v>
      </c>
      <c r="H27" s="70"/>
      <c r="I27" s="403"/>
      <c r="J27" s="70"/>
      <c r="K27" s="70"/>
      <c r="L27" s="70"/>
      <c r="M27" s="406"/>
      <c r="N27" s="21"/>
    </row>
    <row r="28" customHeight="1" spans="1:14">
      <c r="A28" s="24" t="s">
        <v>1252</v>
      </c>
      <c r="B28" s="404"/>
      <c r="C28" s="404"/>
      <c r="D28" s="361"/>
      <c r="E28" s="405"/>
      <c r="F28" s="75"/>
      <c r="G28" s="75">
        <f>G26-G27</f>
        <v>0</v>
      </c>
      <c r="H28" s="75"/>
      <c r="I28" s="75"/>
      <c r="J28" s="75"/>
      <c r="K28" s="24"/>
      <c r="L28" s="31">
        <f>L26</f>
        <v>0</v>
      </c>
      <c r="M28" s="406" t="str">
        <f t="shared" si="1"/>
        <v/>
      </c>
      <c r="N28" s="27"/>
    </row>
    <row r="29" customHeight="1" spans="1:15">
      <c r="A29" s="10" t="str">
        <f>基本信息输入表!$K$6&amp;"填表人："&amp;基本信息输入表!$M$36</f>
        <v>产权持有单位填表人：刘亚鑫</v>
      </c>
      <c r="L29" s="10" t="str">
        <f>"评估人员："&amp;基本信息输入表!$Q$36</f>
        <v>评估人员：王庆国</v>
      </c>
      <c r="O29" s="217" t="s">
        <v>837</v>
      </c>
    </row>
    <row r="30" customHeight="1" spans="1:1">
      <c r="A30" s="10" t="str">
        <f>"填表日期："&amp;YEAR(基本信息输入表!$O$36)&amp;"年"&amp;MONTH(基本信息输入表!$O$36)&amp;"月"&amp;DAY(基本信息输入表!$O$36)&amp;"日"</f>
        <v>填表日期：2025年2月22日</v>
      </c>
    </row>
    <row r="31" customHeight="1" spans="15:15">
      <c r="O31" s="217"/>
    </row>
  </sheetData>
  <mergeCells count="16">
    <mergeCell ref="A2:N2"/>
    <mergeCell ref="A3:N3"/>
    <mergeCell ref="F6:G6"/>
    <mergeCell ref="J6:L6"/>
    <mergeCell ref="A26:D26"/>
    <mergeCell ref="A27:D27"/>
    <mergeCell ref="A28:D28"/>
    <mergeCell ref="A6:A7"/>
    <mergeCell ref="B6:B7"/>
    <mergeCell ref="C6:C7"/>
    <mergeCell ref="D6:D7"/>
    <mergeCell ref="E6:E7"/>
    <mergeCell ref="H6:H7"/>
    <mergeCell ref="I6:I7"/>
    <mergeCell ref="M6:M7"/>
    <mergeCell ref="N6:N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41"/>
  <sheetViews>
    <sheetView showGridLines="0" zoomScale="68" zoomScaleNormal="68" topLeftCell="I1" workbookViewId="0">
      <selection activeCell="V15" sqref="V15"/>
    </sheetView>
  </sheetViews>
  <sheetFormatPr defaultColWidth="9" defaultRowHeight="12.75"/>
  <cols>
    <col min="1" max="1" width="5.7" style="338" customWidth="1"/>
    <col min="2" max="2" width="13.2" style="338" customWidth="1"/>
    <col min="3" max="3" width="22.2" style="338" customWidth="1"/>
    <col min="4" max="4" width="11.2" style="338" customWidth="1"/>
    <col min="5" max="6" width="8" style="338" customWidth="1"/>
    <col min="7" max="7" width="4.7" style="338" customWidth="1"/>
    <col min="8" max="9" width="8" style="390" customWidth="1"/>
    <col min="10" max="12" width="11.2" style="338" customWidth="1"/>
    <col min="13" max="13" width="9.7" style="338" customWidth="1"/>
    <col min="14" max="15" width="4.7" style="338" customWidth="1"/>
    <col min="16" max="16" width="8" style="338" customWidth="1"/>
    <col min="17" max="17" width="6.2" style="338" customWidth="1"/>
    <col min="18" max="18" width="8.7" style="338" customWidth="1"/>
    <col min="19" max="19" width="4.7" style="338" customWidth="1"/>
    <col min="20" max="20" width="8.2" style="338" customWidth="1"/>
    <col min="21" max="21" width="11.7" style="338" customWidth="1"/>
    <col min="22" max="23" width="10.7" style="338" customWidth="1"/>
    <col min="24" max="24" width="7.7" style="338" customWidth="1"/>
    <col min="25" max="25" width="16.7" style="338" customWidth="1"/>
    <col min="26" max="26" width="11.7" style="368" customWidth="1"/>
    <col min="27" max="254" width="9" style="338" customWidth="1"/>
    <col min="255" max="255" width="6.5" style="338" customWidth="1"/>
    <col min="256" max="16384" width="13.2" style="338" customWidth="1"/>
  </cols>
  <sheetData>
    <row r="1" spans="1:1">
      <c r="A1" s="311" t="s">
        <v>0</v>
      </c>
    </row>
    <row r="2" s="336" customFormat="1" ht="30" customHeight="1" spans="1:26">
      <c r="A2" s="340" t="s">
        <v>58</v>
      </c>
      <c r="Z2" s="368"/>
    </row>
    <row r="3" s="336" customFormat="1" spans="1:26">
      <c r="A3" s="341" t="str">
        <f>"评估基准日："&amp;TEXT(基本信息输入表!M7,"yyyy年mm月dd日")</f>
        <v>评估基准日：2025年02月20日</v>
      </c>
      <c r="Z3" s="368"/>
    </row>
    <row r="4" s="336" customFormat="1" ht="14.25" customHeight="1" spans="1:26">
      <c r="A4" s="341"/>
      <c r="B4" s="341"/>
      <c r="C4" s="341"/>
      <c r="D4" s="341"/>
      <c r="E4" s="341"/>
      <c r="F4" s="341"/>
      <c r="G4" s="341"/>
      <c r="H4" s="391"/>
      <c r="I4" s="391"/>
      <c r="J4" s="368"/>
      <c r="K4" s="368"/>
      <c r="L4" s="369"/>
      <c r="X4" s="369" t="s">
        <v>1373</v>
      </c>
      <c r="Z4" s="368"/>
    </row>
    <row r="5" s="336" customFormat="1" ht="15.75" customHeight="1" spans="1:26">
      <c r="A5" s="10" t="str">
        <f>基本信息输入表!K6&amp;"："&amp;基本信息输入表!M6</f>
        <v>产权持有单位：中国石油天然气股份有限公司塔里木油田分公司塔西南勘探开发公司</v>
      </c>
      <c r="E5" s="346"/>
      <c r="F5" s="346"/>
      <c r="G5" s="346"/>
      <c r="H5" s="392"/>
      <c r="I5" s="392"/>
      <c r="J5" s="346"/>
      <c r="K5" s="346"/>
      <c r="L5" s="346"/>
      <c r="M5" s="369"/>
      <c r="X5" s="346"/>
      <c r="Y5" s="216" t="s">
        <v>846</v>
      </c>
      <c r="Z5" s="368"/>
    </row>
    <row r="6" s="337" customFormat="1" ht="15.75" customHeight="1" spans="1:30">
      <c r="A6" s="393" t="s">
        <v>4</v>
      </c>
      <c r="B6" s="348" t="s">
        <v>1374</v>
      </c>
      <c r="C6" s="349" t="s">
        <v>1375</v>
      </c>
      <c r="D6" s="348" t="s">
        <v>1376</v>
      </c>
      <c r="E6" s="348" t="s">
        <v>1377</v>
      </c>
      <c r="F6" s="350" t="s">
        <v>1378</v>
      </c>
      <c r="G6" s="348" t="s">
        <v>1379</v>
      </c>
      <c r="H6" s="394" t="s">
        <v>1380</v>
      </c>
      <c r="I6" s="394" t="s">
        <v>1381</v>
      </c>
      <c r="J6" s="349" t="s">
        <v>1382</v>
      </c>
      <c r="K6" s="349" t="s">
        <v>1383</v>
      </c>
      <c r="L6" s="349" t="s">
        <v>1384</v>
      </c>
      <c r="M6" s="349" t="s">
        <v>1385</v>
      </c>
      <c r="N6" s="348" t="s">
        <v>1386</v>
      </c>
      <c r="O6" s="181"/>
      <c r="P6" s="181"/>
      <c r="Q6" s="181"/>
      <c r="R6" s="181"/>
      <c r="S6" s="182"/>
      <c r="T6" s="387" t="s">
        <v>6</v>
      </c>
      <c r="U6" s="376" t="s">
        <v>1387</v>
      </c>
      <c r="V6" s="376" t="s">
        <v>1388</v>
      </c>
      <c r="W6" s="387" t="s">
        <v>7</v>
      </c>
      <c r="X6" s="387" t="s">
        <v>686</v>
      </c>
      <c r="Y6" s="387" t="s">
        <v>176</v>
      </c>
      <c r="Z6" s="368"/>
      <c r="AA6" s="336"/>
      <c r="AB6" s="336"/>
      <c r="AC6" s="336"/>
      <c r="AD6" s="336"/>
    </row>
    <row r="7" s="337" customFormat="1" ht="24" customHeight="1" spans="1:30">
      <c r="A7" s="177"/>
      <c r="B7" s="177"/>
      <c r="C7" s="177"/>
      <c r="D7" s="177"/>
      <c r="E7" s="177"/>
      <c r="F7" s="214"/>
      <c r="G7" s="177"/>
      <c r="H7" s="177"/>
      <c r="I7" s="177"/>
      <c r="J7" s="371" t="s">
        <v>1389</v>
      </c>
      <c r="K7" s="371" t="s">
        <v>1389</v>
      </c>
      <c r="L7" s="371" t="s">
        <v>1389</v>
      </c>
      <c r="M7" s="371" t="s">
        <v>1389</v>
      </c>
      <c r="N7" s="372" t="s">
        <v>1390</v>
      </c>
      <c r="O7" s="372" t="s">
        <v>1391</v>
      </c>
      <c r="P7" s="377" t="s">
        <v>1392</v>
      </c>
      <c r="Q7" s="377" t="s">
        <v>1393</v>
      </c>
      <c r="R7" s="377" t="s">
        <v>1394</v>
      </c>
      <c r="S7" s="372" t="s">
        <v>1395</v>
      </c>
      <c r="T7" s="177"/>
      <c r="U7" s="214"/>
      <c r="V7" s="214"/>
      <c r="W7" s="177"/>
      <c r="X7" s="177"/>
      <c r="Y7" s="177"/>
      <c r="Z7" s="217" t="s">
        <v>851</v>
      </c>
      <c r="AA7" s="336"/>
      <c r="AB7" s="336"/>
      <c r="AC7" s="336"/>
      <c r="AD7" s="336"/>
    </row>
    <row r="8" s="389" customFormat="1" ht="15.75" customHeight="1" spans="1:26">
      <c r="A8" s="20" t="str">
        <f>IF(C8="","",ROW()-7)</f>
        <v/>
      </c>
      <c r="B8" s="353"/>
      <c r="C8" s="354"/>
      <c r="D8" s="353"/>
      <c r="E8" s="355"/>
      <c r="F8" s="355"/>
      <c r="G8" s="355"/>
      <c r="H8" s="395"/>
      <c r="I8" s="395"/>
      <c r="J8" s="357"/>
      <c r="K8" s="357"/>
      <c r="L8" s="357"/>
      <c r="M8" s="357"/>
      <c r="N8" s="359"/>
      <c r="O8" s="359"/>
      <c r="P8" s="359"/>
      <c r="Q8" s="359"/>
      <c r="R8" s="359"/>
      <c r="S8" s="359"/>
      <c r="T8" s="380"/>
      <c r="U8" s="380"/>
      <c r="V8" s="380"/>
      <c r="W8" s="380"/>
      <c r="X8" s="23" t="str">
        <f>IF(T8-U8=0,"",(W8-T8+U8)/(T8-U8)*100)</f>
        <v/>
      </c>
      <c r="Y8" s="355"/>
      <c r="Z8" s="401" t="s">
        <v>1396</v>
      </c>
    </row>
    <row r="9" s="389" customFormat="1" ht="15.75" customHeight="1" spans="1:26">
      <c r="A9" s="20" t="str">
        <f t="shared" ref="A9:A25" si="0">IF(C9="","",ROW()-7)</f>
        <v/>
      </c>
      <c r="B9" s="353"/>
      <c r="C9" s="354"/>
      <c r="D9" s="353"/>
      <c r="E9" s="355"/>
      <c r="F9" s="355"/>
      <c r="G9" s="355"/>
      <c r="H9" s="395"/>
      <c r="I9" s="395"/>
      <c r="J9" s="357"/>
      <c r="K9" s="357"/>
      <c r="L9" s="357"/>
      <c r="M9" s="357"/>
      <c r="N9" s="359"/>
      <c r="O9" s="359"/>
      <c r="P9" s="359"/>
      <c r="Q9" s="359"/>
      <c r="R9" s="359"/>
      <c r="S9" s="359"/>
      <c r="T9" s="380"/>
      <c r="U9" s="380"/>
      <c r="V9" s="380"/>
      <c r="W9" s="380"/>
      <c r="X9" s="23" t="str">
        <f t="shared" ref="X9:X28" si="1">IF(T9-U9=0,"",(W9-T9+U9)/(T9-U9)*100)</f>
        <v/>
      </c>
      <c r="Y9" s="355"/>
      <c r="Z9" s="401" t="s">
        <v>1397</v>
      </c>
    </row>
    <row r="10" s="389" customFormat="1" ht="15.75" customHeight="1" spans="1:26">
      <c r="A10" s="20" t="str">
        <f t="shared" si="0"/>
        <v/>
      </c>
      <c r="B10" s="353"/>
      <c r="C10" s="354"/>
      <c r="D10" s="353"/>
      <c r="E10" s="355"/>
      <c r="F10" s="355"/>
      <c r="G10" s="355"/>
      <c r="H10" s="395"/>
      <c r="I10" s="395"/>
      <c r="J10" s="357"/>
      <c r="K10" s="357"/>
      <c r="L10" s="357"/>
      <c r="M10" s="357"/>
      <c r="N10" s="359"/>
      <c r="O10" s="359"/>
      <c r="P10" s="359"/>
      <c r="Q10" s="359"/>
      <c r="R10" s="359"/>
      <c r="S10" s="359"/>
      <c r="T10" s="380"/>
      <c r="U10" s="380"/>
      <c r="V10" s="380"/>
      <c r="W10" s="380"/>
      <c r="X10" s="23" t="str">
        <f t="shared" si="1"/>
        <v/>
      </c>
      <c r="Y10" s="355"/>
      <c r="Z10" s="401" t="s">
        <v>1398</v>
      </c>
    </row>
    <row r="11" s="389" customFormat="1" ht="15.75" customHeight="1" spans="1:26">
      <c r="A11" s="20" t="str">
        <f t="shared" si="0"/>
        <v/>
      </c>
      <c r="B11" s="353"/>
      <c r="C11" s="354"/>
      <c r="D11" s="353"/>
      <c r="E11" s="355"/>
      <c r="F11" s="355"/>
      <c r="G11" s="355"/>
      <c r="H11" s="395"/>
      <c r="I11" s="395"/>
      <c r="J11" s="357"/>
      <c r="K11" s="357"/>
      <c r="L11" s="357"/>
      <c r="M11" s="357"/>
      <c r="N11" s="359"/>
      <c r="O11" s="359"/>
      <c r="P11" s="359"/>
      <c r="Q11" s="359"/>
      <c r="R11" s="359"/>
      <c r="S11" s="359"/>
      <c r="T11" s="380"/>
      <c r="U11" s="380"/>
      <c r="V11" s="380"/>
      <c r="W11" s="380"/>
      <c r="X11" s="23" t="str">
        <f t="shared" si="1"/>
        <v/>
      </c>
      <c r="Y11" s="355"/>
      <c r="Z11" s="401" t="s">
        <v>1399</v>
      </c>
    </row>
    <row r="12" s="389" customFormat="1" ht="15.75" customHeight="1" spans="1:26">
      <c r="A12" s="20" t="str">
        <f t="shared" si="0"/>
        <v/>
      </c>
      <c r="B12" s="353"/>
      <c r="C12" s="354"/>
      <c r="D12" s="353"/>
      <c r="E12" s="355"/>
      <c r="F12" s="355"/>
      <c r="G12" s="355"/>
      <c r="H12" s="395"/>
      <c r="I12" s="395"/>
      <c r="J12" s="357"/>
      <c r="K12" s="357"/>
      <c r="L12" s="357"/>
      <c r="M12" s="357"/>
      <c r="N12" s="359"/>
      <c r="O12" s="359"/>
      <c r="P12" s="359"/>
      <c r="Q12" s="359"/>
      <c r="R12" s="359"/>
      <c r="S12" s="359"/>
      <c r="T12" s="380"/>
      <c r="U12" s="380"/>
      <c r="V12" s="380"/>
      <c r="W12" s="380"/>
      <c r="X12" s="23" t="str">
        <f t="shared" si="1"/>
        <v/>
      </c>
      <c r="Y12" s="355"/>
      <c r="Z12" s="401" t="s">
        <v>1400</v>
      </c>
    </row>
    <row r="13" s="389" customFormat="1" ht="15.75" customHeight="1" spans="1:26">
      <c r="A13" s="20" t="str">
        <f t="shared" si="0"/>
        <v/>
      </c>
      <c r="B13" s="353"/>
      <c r="C13" s="354"/>
      <c r="D13" s="353"/>
      <c r="E13" s="355"/>
      <c r="F13" s="355"/>
      <c r="G13" s="355"/>
      <c r="H13" s="395"/>
      <c r="I13" s="395"/>
      <c r="J13" s="357"/>
      <c r="K13" s="357"/>
      <c r="L13" s="357"/>
      <c r="M13" s="357"/>
      <c r="N13" s="359"/>
      <c r="O13" s="359"/>
      <c r="P13" s="359"/>
      <c r="Q13" s="359"/>
      <c r="R13" s="359"/>
      <c r="S13" s="359"/>
      <c r="T13" s="380"/>
      <c r="U13" s="380"/>
      <c r="V13" s="380"/>
      <c r="W13" s="380"/>
      <c r="X13" s="23" t="str">
        <f t="shared" si="1"/>
        <v/>
      </c>
      <c r="Y13" s="355"/>
      <c r="Z13" s="401" t="s">
        <v>1401</v>
      </c>
    </row>
    <row r="14" s="389" customFormat="1" ht="15.75" customHeight="1" spans="1:26">
      <c r="A14" s="20" t="str">
        <f t="shared" si="0"/>
        <v/>
      </c>
      <c r="B14" s="353"/>
      <c r="C14" s="354"/>
      <c r="D14" s="353"/>
      <c r="E14" s="355"/>
      <c r="F14" s="355"/>
      <c r="G14" s="355"/>
      <c r="H14" s="395"/>
      <c r="I14" s="395"/>
      <c r="J14" s="357"/>
      <c r="K14" s="357"/>
      <c r="L14" s="357"/>
      <c r="M14" s="357"/>
      <c r="N14" s="359"/>
      <c r="O14" s="359"/>
      <c r="P14" s="359"/>
      <c r="Q14" s="359"/>
      <c r="R14" s="359"/>
      <c r="S14" s="359"/>
      <c r="T14" s="380"/>
      <c r="U14" s="380"/>
      <c r="V14" s="380"/>
      <c r="W14" s="380"/>
      <c r="X14" s="23" t="str">
        <f t="shared" si="1"/>
        <v/>
      </c>
      <c r="Y14" s="355"/>
      <c r="Z14" s="401" t="s">
        <v>1402</v>
      </c>
    </row>
    <row r="15" s="389" customFormat="1" ht="15.75" customHeight="1" spans="1:26">
      <c r="A15" s="20" t="str">
        <f t="shared" si="0"/>
        <v/>
      </c>
      <c r="B15" s="353"/>
      <c r="C15" s="354"/>
      <c r="D15" s="353"/>
      <c r="E15" s="355"/>
      <c r="F15" s="355"/>
      <c r="G15" s="355"/>
      <c r="H15" s="395"/>
      <c r="I15" s="395"/>
      <c r="J15" s="357"/>
      <c r="K15" s="357"/>
      <c r="L15" s="357"/>
      <c r="M15" s="357"/>
      <c r="N15" s="359"/>
      <c r="O15" s="359"/>
      <c r="P15" s="359"/>
      <c r="Q15" s="359"/>
      <c r="R15" s="359"/>
      <c r="S15" s="359"/>
      <c r="T15" s="380"/>
      <c r="U15" s="380"/>
      <c r="V15" s="380"/>
      <c r="W15" s="380"/>
      <c r="X15" s="23" t="str">
        <f t="shared" si="1"/>
        <v/>
      </c>
      <c r="Y15" s="355"/>
      <c r="Z15" s="401" t="s">
        <v>1403</v>
      </c>
    </row>
    <row r="16" s="389" customFormat="1" ht="15.75" customHeight="1" spans="1:26">
      <c r="A16" s="20" t="str">
        <f t="shared" si="0"/>
        <v/>
      </c>
      <c r="B16" s="353"/>
      <c r="C16" s="354"/>
      <c r="D16" s="353"/>
      <c r="E16" s="355"/>
      <c r="F16" s="355"/>
      <c r="G16" s="355"/>
      <c r="H16" s="395"/>
      <c r="I16" s="395"/>
      <c r="J16" s="357"/>
      <c r="K16" s="357"/>
      <c r="L16" s="357"/>
      <c r="M16" s="357"/>
      <c r="N16" s="359"/>
      <c r="O16" s="359"/>
      <c r="P16" s="359"/>
      <c r="Q16" s="359"/>
      <c r="R16" s="359"/>
      <c r="S16" s="359"/>
      <c r="T16" s="380"/>
      <c r="U16" s="380"/>
      <c r="V16" s="380"/>
      <c r="W16" s="380"/>
      <c r="X16" s="23" t="str">
        <f t="shared" si="1"/>
        <v/>
      </c>
      <c r="Y16" s="355"/>
      <c r="Z16" s="401" t="s">
        <v>1404</v>
      </c>
    </row>
    <row r="17" s="389" customFormat="1" ht="15.75" customHeight="1" spans="1:26">
      <c r="A17" s="20" t="str">
        <f t="shared" si="0"/>
        <v/>
      </c>
      <c r="B17" s="353"/>
      <c r="C17" s="354"/>
      <c r="D17" s="353"/>
      <c r="E17" s="355"/>
      <c r="F17" s="355"/>
      <c r="G17" s="355"/>
      <c r="H17" s="395"/>
      <c r="I17" s="395"/>
      <c r="J17" s="357"/>
      <c r="K17" s="357"/>
      <c r="L17" s="357"/>
      <c r="M17" s="357"/>
      <c r="N17" s="359"/>
      <c r="O17" s="359"/>
      <c r="P17" s="359"/>
      <c r="Q17" s="359"/>
      <c r="R17" s="359"/>
      <c r="S17" s="359"/>
      <c r="T17" s="380"/>
      <c r="U17" s="380"/>
      <c r="V17" s="380"/>
      <c r="W17" s="380"/>
      <c r="X17" s="23" t="str">
        <f t="shared" si="1"/>
        <v/>
      </c>
      <c r="Y17" s="355"/>
      <c r="Z17" s="401" t="s">
        <v>1405</v>
      </c>
    </row>
    <row r="18" s="389" customFormat="1" ht="15.75" customHeight="1" spans="1:26">
      <c r="A18" s="20" t="str">
        <f t="shared" si="0"/>
        <v/>
      </c>
      <c r="B18" s="353"/>
      <c r="C18" s="354"/>
      <c r="D18" s="353"/>
      <c r="E18" s="355"/>
      <c r="F18" s="355"/>
      <c r="G18" s="355"/>
      <c r="H18" s="395"/>
      <c r="I18" s="395"/>
      <c r="J18" s="357"/>
      <c r="K18" s="357"/>
      <c r="L18" s="357"/>
      <c r="M18" s="357"/>
      <c r="N18" s="359"/>
      <c r="O18" s="359"/>
      <c r="P18" s="359"/>
      <c r="Q18" s="359"/>
      <c r="R18" s="359"/>
      <c r="S18" s="359"/>
      <c r="T18" s="380"/>
      <c r="U18" s="380"/>
      <c r="V18" s="380"/>
      <c r="W18" s="380"/>
      <c r="X18" s="23" t="str">
        <f t="shared" si="1"/>
        <v/>
      </c>
      <c r="Y18" s="355"/>
      <c r="Z18" s="401" t="s">
        <v>1406</v>
      </c>
    </row>
    <row r="19" s="389" customFormat="1" ht="15.75" customHeight="1" spans="1:26">
      <c r="A19" s="20" t="str">
        <f t="shared" si="0"/>
        <v/>
      </c>
      <c r="B19" s="353"/>
      <c r="C19" s="354"/>
      <c r="D19" s="353"/>
      <c r="E19" s="355"/>
      <c r="F19" s="355"/>
      <c r="G19" s="355"/>
      <c r="H19" s="395"/>
      <c r="I19" s="395"/>
      <c r="J19" s="357"/>
      <c r="K19" s="357"/>
      <c r="L19" s="357"/>
      <c r="M19" s="357"/>
      <c r="N19" s="359"/>
      <c r="O19" s="359"/>
      <c r="P19" s="359"/>
      <c r="Q19" s="359"/>
      <c r="R19" s="359"/>
      <c r="S19" s="359"/>
      <c r="T19" s="380"/>
      <c r="U19" s="380"/>
      <c r="V19" s="380"/>
      <c r="W19" s="380"/>
      <c r="X19" s="23" t="str">
        <f t="shared" si="1"/>
        <v/>
      </c>
      <c r="Y19" s="355"/>
      <c r="Z19" s="401" t="s">
        <v>1407</v>
      </c>
    </row>
    <row r="20" s="389" customFormat="1" ht="15.75" customHeight="1" spans="1:26">
      <c r="A20" s="20" t="str">
        <f t="shared" si="0"/>
        <v/>
      </c>
      <c r="B20" s="353"/>
      <c r="C20" s="354"/>
      <c r="D20" s="353"/>
      <c r="E20" s="355"/>
      <c r="F20" s="355"/>
      <c r="G20" s="355"/>
      <c r="H20" s="395"/>
      <c r="I20" s="395"/>
      <c r="J20" s="357"/>
      <c r="K20" s="357"/>
      <c r="L20" s="357"/>
      <c r="M20" s="357"/>
      <c r="N20" s="359"/>
      <c r="O20" s="359"/>
      <c r="P20" s="359"/>
      <c r="Q20" s="359"/>
      <c r="R20" s="359"/>
      <c r="S20" s="359"/>
      <c r="T20" s="380"/>
      <c r="U20" s="380"/>
      <c r="V20" s="380"/>
      <c r="W20" s="380"/>
      <c r="X20" s="23" t="str">
        <f t="shared" si="1"/>
        <v/>
      </c>
      <c r="Y20" s="355"/>
      <c r="Z20" s="401" t="s">
        <v>1408</v>
      </c>
    </row>
    <row r="21" s="389" customFormat="1" ht="15.75" customHeight="1" spans="1:26">
      <c r="A21" s="20" t="str">
        <f t="shared" si="0"/>
        <v/>
      </c>
      <c r="B21" s="353"/>
      <c r="C21" s="354"/>
      <c r="D21" s="353"/>
      <c r="E21" s="355"/>
      <c r="F21" s="355"/>
      <c r="G21" s="355"/>
      <c r="H21" s="395"/>
      <c r="I21" s="395"/>
      <c r="J21" s="357"/>
      <c r="K21" s="357"/>
      <c r="L21" s="357"/>
      <c r="M21" s="357"/>
      <c r="N21" s="359"/>
      <c r="O21" s="359"/>
      <c r="P21" s="359"/>
      <c r="Q21" s="359"/>
      <c r="R21" s="359"/>
      <c r="S21" s="359"/>
      <c r="T21" s="380"/>
      <c r="U21" s="380"/>
      <c r="V21" s="380"/>
      <c r="W21" s="380"/>
      <c r="X21" s="23" t="str">
        <f t="shared" si="1"/>
        <v/>
      </c>
      <c r="Y21" s="355"/>
      <c r="Z21" s="401" t="s">
        <v>1409</v>
      </c>
    </row>
    <row r="22" s="389" customFormat="1" ht="15.75" customHeight="1" spans="1:26">
      <c r="A22" s="20" t="str">
        <f t="shared" si="0"/>
        <v/>
      </c>
      <c r="B22" s="353"/>
      <c r="C22" s="354"/>
      <c r="D22" s="353"/>
      <c r="E22" s="355"/>
      <c r="F22" s="355"/>
      <c r="G22" s="355"/>
      <c r="H22" s="395"/>
      <c r="I22" s="395"/>
      <c r="J22" s="357"/>
      <c r="K22" s="357"/>
      <c r="L22" s="357"/>
      <c r="M22" s="357"/>
      <c r="N22" s="359"/>
      <c r="O22" s="359"/>
      <c r="P22" s="359"/>
      <c r="Q22" s="359"/>
      <c r="R22" s="359"/>
      <c r="S22" s="359"/>
      <c r="T22" s="380"/>
      <c r="U22" s="380"/>
      <c r="V22" s="380"/>
      <c r="W22" s="380"/>
      <c r="X22" s="23" t="str">
        <f t="shared" si="1"/>
        <v/>
      </c>
      <c r="Y22" s="355"/>
      <c r="Z22" s="401" t="s">
        <v>1410</v>
      </c>
    </row>
    <row r="23" s="389" customFormat="1" ht="15.75" customHeight="1" spans="1:26">
      <c r="A23" s="20" t="str">
        <f t="shared" si="0"/>
        <v/>
      </c>
      <c r="B23" s="353"/>
      <c r="C23" s="354"/>
      <c r="D23" s="353"/>
      <c r="E23" s="355"/>
      <c r="F23" s="355"/>
      <c r="G23" s="355"/>
      <c r="H23" s="395"/>
      <c r="I23" s="395"/>
      <c r="J23" s="357"/>
      <c r="K23" s="357"/>
      <c r="L23" s="357"/>
      <c r="M23" s="357"/>
      <c r="N23" s="359"/>
      <c r="O23" s="359"/>
      <c r="P23" s="359"/>
      <c r="Q23" s="359"/>
      <c r="R23" s="359"/>
      <c r="S23" s="359"/>
      <c r="T23" s="380"/>
      <c r="U23" s="380"/>
      <c r="V23" s="380"/>
      <c r="W23" s="380"/>
      <c r="X23" s="23" t="str">
        <f t="shared" si="1"/>
        <v/>
      </c>
      <c r="Y23" s="355"/>
      <c r="Z23" s="401" t="s">
        <v>1411</v>
      </c>
    </row>
    <row r="24" s="389" customFormat="1" ht="15.75" customHeight="1" spans="1:26">
      <c r="A24" s="20" t="str">
        <f t="shared" si="0"/>
        <v/>
      </c>
      <c r="B24" s="353"/>
      <c r="C24" s="354"/>
      <c r="D24" s="353"/>
      <c r="E24" s="355"/>
      <c r="F24" s="355"/>
      <c r="G24" s="355"/>
      <c r="H24" s="395"/>
      <c r="I24" s="395"/>
      <c r="J24" s="357"/>
      <c r="K24" s="357"/>
      <c r="L24" s="357"/>
      <c r="M24" s="357"/>
      <c r="N24" s="359"/>
      <c r="O24" s="359"/>
      <c r="P24" s="359"/>
      <c r="Q24" s="359"/>
      <c r="R24" s="359"/>
      <c r="S24" s="359"/>
      <c r="T24" s="380"/>
      <c r="U24" s="380"/>
      <c r="V24" s="380"/>
      <c r="W24" s="380"/>
      <c r="X24" s="23" t="str">
        <f t="shared" si="1"/>
        <v/>
      </c>
      <c r="Y24" s="355"/>
      <c r="Z24" s="401" t="s">
        <v>1412</v>
      </c>
    </row>
    <row r="25" s="337" customFormat="1" spans="1:33">
      <c r="A25" s="20" t="str">
        <f t="shared" si="0"/>
        <v/>
      </c>
      <c r="B25" s="353"/>
      <c r="C25" s="354"/>
      <c r="D25" s="353"/>
      <c r="E25" s="355"/>
      <c r="F25" s="355"/>
      <c r="G25" s="355"/>
      <c r="H25" s="395"/>
      <c r="I25" s="395"/>
      <c r="J25" s="357"/>
      <c r="K25" s="357"/>
      <c r="L25" s="357"/>
      <c r="M25" s="357"/>
      <c r="N25" s="359"/>
      <c r="O25" s="359"/>
      <c r="P25" s="359"/>
      <c r="Q25" s="359"/>
      <c r="R25" s="359"/>
      <c r="S25" s="359"/>
      <c r="T25" s="380"/>
      <c r="U25" s="380"/>
      <c r="V25" s="380"/>
      <c r="W25" s="380"/>
      <c r="X25" s="23" t="str">
        <f t="shared" si="1"/>
        <v/>
      </c>
      <c r="Y25" s="355"/>
      <c r="Z25" s="401" t="s">
        <v>1413</v>
      </c>
      <c r="AA25" s="336"/>
      <c r="AB25" s="336"/>
      <c r="AC25" s="336"/>
      <c r="AD25" s="336"/>
      <c r="AE25" s="336"/>
      <c r="AF25" s="336"/>
      <c r="AG25" s="336"/>
    </row>
    <row r="26" s="337" customFormat="1" ht="15.75" customHeight="1" spans="1:33">
      <c r="A26" s="20" t="s">
        <v>1414</v>
      </c>
      <c r="B26" s="182"/>
      <c r="C26" s="357"/>
      <c r="D26" s="355"/>
      <c r="E26" s="355"/>
      <c r="F26" s="355"/>
      <c r="G26" s="355"/>
      <c r="H26" s="374"/>
      <c r="I26" s="374"/>
      <c r="J26" s="357"/>
      <c r="K26" s="357"/>
      <c r="L26" s="357"/>
      <c r="M26" s="357"/>
      <c r="N26" s="359"/>
      <c r="O26" s="359"/>
      <c r="P26" s="359"/>
      <c r="Q26" s="359"/>
      <c r="R26" s="359"/>
      <c r="S26" s="359"/>
      <c r="T26" s="381">
        <f>SUM(T8:T25)</f>
        <v>0</v>
      </c>
      <c r="U26" s="381">
        <f>SUM(U8:U25)</f>
        <v>0</v>
      </c>
      <c r="V26" s="381">
        <f>SUM(V8:V25)</f>
        <v>0</v>
      </c>
      <c r="W26" s="381">
        <f>SUM(W8:W25)</f>
        <v>0</v>
      </c>
      <c r="X26" s="23" t="str">
        <f t="shared" si="1"/>
        <v/>
      </c>
      <c r="Y26" s="355"/>
      <c r="Z26" s="401"/>
      <c r="AA26" s="336"/>
      <c r="AB26" s="336"/>
      <c r="AC26" s="336"/>
      <c r="AD26" s="336"/>
      <c r="AE26" s="336"/>
      <c r="AF26" s="336"/>
      <c r="AG26" s="336"/>
    </row>
    <row r="27" s="337" customFormat="1" ht="15.75" customHeight="1" spans="1:33">
      <c r="A27" s="20" t="s">
        <v>1415</v>
      </c>
      <c r="B27" s="182"/>
      <c r="C27" s="357"/>
      <c r="D27" s="355"/>
      <c r="E27" s="355"/>
      <c r="F27" s="355"/>
      <c r="G27" s="355"/>
      <c r="H27" s="374"/>
      <c r="I27" s="374"/>
      <c r="J27" s="357"/>
      <c r="K27" s="357"/>
      <c r="L27" s="357"/>
      <c r="M27" s="357"/>
      <c r="N27" s="359"/>
      <c r="O27" s="359"/>
      <c r="P27" s="359"/>
      <c r="Q27" s="359"/>
      <c r="R27" s="359"/>
      <c r="S27" s="359"/>
      <c r="T27" s="381">
        <f>U26</f>
        <v>0</v>
      </c>
      <c r="U27" s="381"/>
      <c r="V27" s="381"/>
      <c r="W27" s="381"/>
      <c r="X27" s="23"/>
      <c r="Y27" s="355"/>
      <c r="Z27" s="401"/>
      <c r="AA27" s="336"/>
      <c r="AB27" s="336"/>
      <c r="AC27" s="336"/>
      <c r="AD27" s="336"/>
      <c r="AE27" s="336"/>
      <c r="AF27" s="336"/>
      <c r="AG27" s="336"/>
    </row>
    <row r="28" s="337" customFormat="1" ht="15" customHeight="1" spans="1:33">
      <c r="A28" s="24" t="s">
        <v>1416</v>
      </c>
      <c r="B28" s="186"/>
      <c r="C28" s="396"/>
      <c r="D28" s="364"/>
      <c r="E28" s="364"/>
      <c r="F28" s="364"/>
      <c r="G28" s="364"/>
      <c r="H28" s="397"/>
      <c r="I28" s="397"/>
      <c r="J28" s="364"/>
      <c r="K28" s="364"/>
      <c r="L28" s="364"/>
      <c r="M28" s="364"/>
      <c r="N28" s="365"/>
      <c r="O28" s="365"/>
      <c r="P28" s="365"/>
      <c r="Q28" s="365"/>
      <c r="R28" s="365"/>
      <c r="S28" s="365"/>
      <c r="T28" s="398">
        <f>T26-T27</f>
        <v>0</v>
      </c>
      <c r="U28" s="398"/>
      <c r="V28" s="398">
        <f>V26</f>
        <v>0</v>
      </c>
      <c r="W28" s="398">
        <f>W26</f>
        <v>0</v>
      </c>
      <c r="X28" s="23" t="str">
        <f t="shared" si="1"/>
        <v/>
      </c>
      <c r="Y28" s="364"/>
      <c r="Z28" s="401"/>
      <c r="AA28" s="336"/>
      <c r="AB28" s="336"/>
      <c r="AC28" s="336"/>
      <c r="AD28" s="336"/>
      <c r="AE28" s="336"/>
      <c r="AF28" s="336"/>
      <c r="AG28" s="336"/>
    </row>
    <row r="29" spans="1:26">
      <c r="A29" s="10" t="str">
        <f>基本信息输入表!$K$6&amp;"填表人："&amp;基本信息输入表!$M$37</f>
        <v>产权持有单位填表人：刘亚鑫</v>
      </c>
      <c r="W29" s="10" t="str">
        <f>"评估人员："&amp;基本信息输入表!$Q$37</f>
        <v>评估人员：王庆国</v>
      </c>
      <c r="Z29" s="217" t="s">
        <v>837</v>
      </c>
    </row>
    <row r="30" spans="1:1">
      <c r="A30" s="10" t="str">
        <f>"填表日期："&amp;YEAR(基本信息输入表!$O$37)&amp;"年"&amp;MONTH(基本信息输入表!$O$37)&amp;"月"&amp;DAY(基本信息输入表!$O$37)&amp;"日"</f>
        <v>填表日期：2025年2月22日</v>
      </c>
    </row>
    <row r="31" spans="20:22">
      <c r="T31" s="399"/>
      <c r="U31" s="399"/>
      <c r="V31" s="399"/>
    </row>
    <row r="32" spans="20:22">
      <c r="T32" s="400"/>
      <c r="U32" s="400"/>
      <c r="V32" s="400"/>
    </row>
    <row r="33" spans="20:22">
      <c r="T33" s="399"/>
      <c r="U33" s="399"/>
      <c r="V33" s="399"/>
    </row>
    <row r="39" spans="26:26">
      <c r="Z39" s="402"/>
    </row>
    <row r="40" spans="26:26">
      <c r="Z40" s="402"/>
    </row>
    <row r="41" spans="26:26">
      <c r="Z41" s="402"/>
    </row>
  </sheetData>
  <mergeCells count="23">
    <mergeCell ref="A2:Y2"/>
    <mergeCell ref="A3:Y3"/>
    <mergeCell ref="L4:M4"/>
    <mergeCell ref="X4:Y4"/>
    <mergeCell ref="N6:S6"/>
    <mergeCell ref="A26:B26"/>
    <mergeCell ref="A27:B27"/>
    <mergeCell ref="A28:B28"/>
    <mergeCell ref="A6:A7"/>
    <mergeCell ref="B6:B7"/>
    <mergeCell ref="C6:C7"/>
    <mergeCell ref="D6:D7"/>
    <mergeCell ref="E6:E7"/>
    <mergeCell ref="F6:F7"/>
    <mergeCell ref="G6:G7"/>
    <mergeCell ref="H6:H7"/>
    <mergeCell ref="I6:I7"/>
    <mergeCell ref="T6:T7"/>
    <mergeCell ref="U6:U7"/>
    <mergeCell ref="V6:V7"/>
    <mergeCell ref="W6:W7"/>
    <mergeCell ref="X6:X7"/>
    <mergeCell ref="Y6:Y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colBreaks count="2" manualBreakCount="2">
    <brk id="7" max="28" man="1"/>
    <brk id="19" max="6553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47"/>
  <sheetViews>
    <sheetView showGridLines="0" zoomScale="73" zoomScaleNormal="73" topLeftCell="M1" workbookViewId="0">
      <selection activeCell="AC19" sqref="AC19"/>
    </sheetView>
  </sheetViews>
  <sheetFormatPr defaultColWidth="8.7" defaultRowHeight="12.75"/>
  <cols>
    <col min="1" max="1" width="5.5" style="338" customWidth="1"/>
    <col min="2" max="2" width="16.7" style="339" customWidth="1"/>
    <col min="3" max="3" width="22.2" style="339" customWidth="1"/>
    <col min="4" max="4" width="11.2" style="339" customWidth="1"/>
    <col min="5" max="5" width="8" style="339" customWidth="1"/>
    <col min="6" max="6" width="8" style="338" customWidth="1"/>
    <col min="7" max="7" width="19" style="338" customWidth="1"/>
    <col min="8" max="8" width="4.7" style="338" customWidth="1"/>
    <col min="9" max="9" width="8" style="338" customWidth="1"/>
    <col min="10" max="13" width="11.2" style="338" customWidth="1"/>
    <col min="14" max="14" width="8" style="338" customWidth="1"/>
    <col min="15" max="16" width="4.7" style="338" customWidth="1"/>
    <col min="17" max="17" width="8" style="338" customWidth="1"/>
    <col min="18" max="18" width="6.2" style="338" customWidth="1"/>
    <col min="19" max="19" width="8.7" style="338" customWidth="1"/>
    <col min="20" max="20" width="4.7" style="338" customWidth="1"/>
    <col min="21" max="21" width="9.7" style="338" customWidth="1"/>
    <col min="22" max="23" width="7.7" style="338" customWidth="1"/>
    <col min="24" max="24" width="9.5" style="338" customWidth="1"/>
    <col min="25" max="25" width="7.7" style="338" customWidth="1"/>
    <col min="26" max="26" width="16.7" style="338" customWidth="1"/>
    <col min="27" max="27" width="10.7" style="338" customWidth="1"/>
    <col min="28" max="28" width="15.2" style="338" customWidth="1"/>
    <col min="29" max="32" width="9" style="338" customWidth="1"/>
    <col min="33" max="224" width="8.7" style="338" customWidth="1"/>
    <col min="225" max="254" width="9" style="338" customWidth="1"/>
    <col min="255" max="255" width="4.7" style="338" customWidth="1"/>
    <col min="256" max="16384" width="13.5" style="338" customWidth="1"/>
  </cols>
  <sheetData>
    <row r="1" spans="1:1">
      <c r="A1" s="311" t="s">
        <v>0</v>
      </c>
    </row>
    <row r="2" s="336" customFormat="1" ht="30" customHeight="1" spans="1:1">
      <c r="A2" s="340" t="s">
        <v>62</v>
      </c>
    </row>
    <row r="3" s="336" customFormat="1" spans="1:1">
      <c r="A3" s="341" t="str">
        <f>"评估基准日："&amp;TEXT(基本信息输入表!M7,"yyyy年mm月dd日")</f>
        <v>评估基准日：2025年02月20日</v>
      </c>
    </row>
    <row r="4" s="336" customFormat="1" ht="14.25" customHeight="1" spans="1:25">
      <c r="A4" s="341"/>
      <c r="B4" s="342"/>
      <c r="C4" s="342"/>
      <c r="D4" s="342"/>
      <c r="E4" s="342"/>
      <c r="F4" s="341"/>
      <c r="G4" s="341"/>
      <c r="H4" s="341"/>
      <c r="I4" s="368"/>
      <c r="J4" s="368"/>
      <c r="K4" s="368"/>
      <c r="L4" s="368"/>
      <c r="M4" s="369"/>
      <c r="Y4" s="369" t="s">
        <v>1417</v>
      </c>
    </row>
    <row r="5" s="336" customFormat="1" ht="15.75" customHeight="1" spans="1:26">
      <c r="A5" s="343" t="str">
        <f>基本信息输入表!K6&amp;"："&amp;基本信息输入表!M6</f>
        <v>产权持有单位：中国石油天然气股份有限公司塔里木油田分公司塔西南勘探开发公司</v>
      </c>
      <c r="B5" s="344"/>
      <c r="C5" s="344"/>
      <c r="D5" s="344"/>
      <c r="E5" s="345"/>
      <c r="F5" s="346"/>
      <c r="G5" s="346"/>
      <c r="H5" s="346"/>
      <c r="I5" s="346"/>
      <c r="J5" s="346"/>
      <c r="K5" s="346"/>
      <c r="L5" s="346"/>
      <c r="M5" s="346"/>
      <c r="N5" s="369"/>
      <c r="Y5" s="346"/>
      <c r="Z5" s="216" t="s">
        <v>846</v>
      </c>
    </row>
    <row r="6" s="337" customFormat="1" ht="15.75" customHeight="1" spans="1:31">
      <c r="A6" s="347" t="s">
        <v>4</v>
      </c>
      <c r="B6" s="348" t="s">
        <v>1374</v>
      </c>
      <c r="C6" s="349" t="s">
        <v>1375</v>
      </c>
      <c r="D6" s="348" t="s">
        <v>1376</v>
      </c>
      <c r="E6" s="348" t="s">
        <v>1377</v>
      </c>
      <c r="F6" s="350" t="s">
        <v>1378</v>
      </c>
      <c r="G6" s="350" t="s">
        <v>1418</v>
      </c>
      <c r="H6" s="348" t="s">
        <v>1379</v>
      </c>
      <c r="I6" s="348" t="s">
        <v>1380</v>
      </c>
      <c r="J6" s="348" t="s">
        <v>1419</v>
      </c>
      <c r="K6" s="349" t="s">
        <v>1382</v>
      </c>
      <c r="L6" s="349" t="s">
        <v>1383</v>
      </c>
      <c r="M6" s="349" t="s">
        <v>1384</v>
      </c>
      <c r="N6" s="349" t="s">
        <v>1420</v>
      </c>
      <c r="O6" s="349" t="s">
        <v>1386</v>
      </c>
      <c r="P6" s="370"/>
      <c r="Q6" s="370"/>
      <c r="R6" s="370"/>
      <c r="S6" s="370"/>
      <c r="T6" s="358"/>
      <c r="U6" s="375" t="s">
        <v>6</v>
      </c>
      <c r="V6" s="376" t="s">
        <v>1421</v>
      </c>
      <c r="W6" s="376" t="s">
        <v>1388</v>
      </c>
      <c r="X6" s="375" t="s">
        <v>7</v>
      </c>
      <c r="Y6" s="387" t="s">
        <v>686</v>
      </c>
      <c r="Z6" s="387" t="s">
        <v>176</v>
      </c>
      <c r="AA6" s="336"/>
      <c r="AB6" s="336"/>
      <c r="AC6" s="336"/>
      <c r="AD6" s="336"/>
      <c r="AE6" s="336"/>
    </row>
    <row r="7" s="337" customFormat="1" ht="24" customHeight="1" spans="1:31">
      <c r="A7" s="351"/>
      <c r="B7" s="351"/>
      <c r="C7" s="351"/>
      <c r="D7" s="351"/>
      <c r="E7" s="351"/>
      <c r="F7" s="352"/>
      <c r="G7" s="352"/>
      <c r="H7" s="351"/>
      <c r="I7" s="351"/>
      <c r="J7" s="351"/>
      <c r="K7" s="371" t="s">
        <v>1389</v>
      </c>
      <c r="L7" s="371" t="s">
        <v>1389</v>
      </c>
      <c r="M7" s="371" t="s">
        <v>1389</v>
      </c>
      <c r="N7" s="371" t="s">
        <v>1389</v>
      </c>
      <c r="O7" s="372" t="s">
        <v>1390</v>
      </c>
      <c r="P7" s="372" t="s">
        <v>1391</v>
      </c>
      <c r="Q7" s="372" t="s">
        <v>1392</v>
      </c>
      <c r="R7" s="377" t="s">
        <v>1393</v>
      </c>
      <c r="S7" s="377" t="s">
        <v>1394</v>
      </c>
      <c r="T7" s="372" t="s">
        <v>1395</v>
      </c>
      <c r="U7" s="351"/>
      <c r="V7" s="352"/>
      <c r="W7" s="352"/>
      <c r="X7" s="351"/>
      <c r="Y7" s="351"/>
      <c r="Z7" s="351"/>
      <c r="AA7" s="217" t="s">
        <v>851</v>
      </c>
      <c r="AB7" s="336"/>
      <c r="AC7" s="336"/>
      <c r="AD7" s="336"/>
      <c r="AE7" s="336"/>
    </row>
    <row r="8" s="337" customFormat="1" ht="15.75" customHeight="1" spans="1:31">
      <c r="A8" s="20" t="str">
        <f>IF(C8="","",ROW()-7)</f>
        <v/>
      </c>
      <c r="B8" s="353"/>
      <c r="C8" s="354"/>
      <c r="D8" s="353"/>
      <c r="E8" s="355"/>
      <c r="F8" s="355"/>
      <c r="G8" s="356"/>
      <c r="H8" s="355"/>
      <c r="I8" s="22"/>
      <c r="J8" s="22"/>
      <c r="K8" s="357"/>
      <c r="L8" s="354"/>
      <c r="M8" s="354"/>
      <c r="N8" s="354"/>
      <c r="O8" s="373"/>
      <c r="P8" s="373"/>
      <c r="Q8" s="373"/>
      <c r="R8" s="373"/>
      <c r="S8" s="378"/>
      <c r="T8" s="379"/>
      <c r="U8" s="380"/>
      <c r="V8" s="381"/>
      <c r="W8" s="380"/>
      <c r="X8" s="380"/>
      <c r="Y8" s="23" t="str">
        <f>IF(W8=0,"",(X8-W8)/W8*100)</f>
        <v/>
      </c>
      <c r="Z8" s="355"/>
      <c r="AA8" s="368" t="s">
        <v>1422</v>
      </c>
      <c r="AB8" s="336"/>
      <c r="AC8" s="336"/>
      <c r="AD8" s="336"/>
      <c r="AE8" s="336"/>
    </row>
    <row r="9" s="337" customFormat="1" ht="15.75" customHeight="1" spans="1:31">
      <c r="A9" s="20" t="str">
        <f t="shared" ref="A9:A24" si="0">IF(C9="","",ROW()-7)</f>
        <v/>
      </c>
      <c r="B9" s="353"/>
      <c r="C9" s="354"/>
      <c r="D9" s="353"/>
      <c r="E9" s="355"/>
      <c r="F9" s="355"/>
      <c r="G9" s="356"/>
      <c r="H9" s="355"/>
      <c r="I9" s="22"/>
      <c r="J9" s="22"/>
      <c r="K9" s="357"/>
      <c r="L9" s="354"/>
      <c r="M9" s="354"/>
      <c r="N9" s="354"/>
      <c r="O9" s="373"/>
      <c r="P9" s="373"/>
      <c r="Q9" s="373"/>
      <c r="R9" s="373"/>
      <c r="S9" s="378"/>
      <c r="T9" s="379"/>
      <c r="U9" s="380"/>
      <c r="V9" s="381"/>
      <c r="W9" s="380"/>
      <c r="X9" s="380"/>
      <c r="Y9" s="23" t="str">
        <f t="shared" ref="Y9:Y27" si="1">IF(W9=0,"",(X9-W9)/W9*100)</f>
        <v/>
      </c>
      <c r="Z9" s="355"/>
      <c r="AA9" s="368" t="s">
        <v>1423</v>
      </c>
      <c r="AB9" s="336"/>
      <c r="AC9" s="336"/>
      <c r="AD9" s="336"/>
      <c r="AE9" s="336"/>
    </row>
    <row r="10" s="337" customFormat="1" ht="15.75" customHeight="1" spans="1:31">
      <c r="A10" s="20" t="str">
        <f t="shared" si="0"/>
        <v/>
      </c>
      <c r="B10" s="353"/>
      <c r="C10" s="354"/>
      <c r="D10" s="353"/>
      <c r="E10" s="355"/>
      <c r="F10" s="355"/>
      <c r="G10" s="356"/>
      <c r="H10" s="355"/>
      <c r="I10" s="22"/>
      <c r="J10" s="22"/>
      <c r="K10" s="357"/>
      <c r="L10" s="354"/>
      <c r="M10" s="354"/>
      <c r="N10" s="354"/>
      <c r="O10" s="373"/>
      <c r="P10" s="373"/>
      <c r="Q10" s="373"/>
      <c r="R10" s="373"/>
      <c r="S10" s="378"/>
      <c r="T10" s="379"/>
      <c r="U10" s="380"/>
      <c r="V10" s="381"/>
      <c r="W10" s="380"/>
      <c r="X10" s="380"/>
      <c r="Y10" s="23" t="str">
        <f t="shared" si="1"/>
        <v/>
      </c>
      <c r="Z10" s="355"/>
      <c r="AA10" s="368" t="s">
        <v>1424</v>
      </c>
      <c r="AB10" s="336"/>
      <c r="AC10" s="336"/>
      <c r="AD10" s="336"/>
      <c r="AE10" s="336"/>
    </row>
    <row r="11" s="337" customFormat="1" ht="15.75" customHeight="1" spans="1:31">
      <c r="A11" s="20" t="str">
        <f t="shared" si="0"/>
        <v/>
      </c>
      <c r="B11" s="353"/>
      <c r="C11" s="354"/>
      <c r="D11" s="353"/>
      <c r="E11" s="355"/>
      <c r="F11" s="355"/>
      <c r="G11" s="356"/>
      <c r="H11" s="355"/>
      <c r="I11" s="22"/>
      <c r="J11" s="22"/>
      <c r="K11" s="357"/>
      <c r="L11" s="354"/>
      <c r="M11" s="354"/>
      <c r="N11" s="354"/>
      <c r="O11" s="373"/>
      <c r="P11" s="373"/>
      <c r="Q11" s="373"/>
      <c r="R11" s="373"/>
      <c r="S11" s="378"/>
      <c r="T11" s="379"/>
      <c r="U11" s="380"/>
      <c r="V11" s="381"/>
      <c r="W11" s="380"/>
      <c r="X11" s="380"/>
      <c r="Y11" s="23" t="str">
        <f t="shared" si="1"/>
        <v/>
      </c>
      <c r="Z11" s="355"/>
      <c r="AA11" s="368" t="s">
        <v>1425</v>
      </c>
      <c r="AB11" s="336"/>
      <c r="AC11" s="336"/>
      <c r="AD11" s="336"/>
      <c r="AE11" s="336"/>
    </row>
    <row r="12" s="337" customFormat="1" ht="15.75" customHeight="1" spans="1:31">
      <c r="A12" s="20" t="str">
        <f t="shared" si="0"/>
        <v/>
      </c>
      <c r="B12" s="353"/>
      <c r="C12" s="354"/>
      <c r="D12" s="353"/>
      <c r="E12" s="355"/>
      <c r="F12" s="355"/>
      <c r="G12" s="356"/>
      <c r="H12" s="355"/>
      <c r="I12" s="22"/>
      <c r="J12" s="22"/>
      <c r="K12" s="357"/>
      <c r="L12" s="354"/>
      <c r="M12" s="354"/>
      <c r="N12" s="354"/>
      <c r="O12" s="373"/>
      <c r="P12" s="373"/>
      <c r="Q12" s="373"/>
      <c r="R12" s="373"/>
      <c r="S12" s="378"/>
      <c r="T12" s="379"/>
      <c r="U12" s="380"/>
      <c r="V12" s="381"/>
      <c r="W12" s="380"/>
      <c r="X12" s="380"/>
      <c r="Y12" s="23" t="str">
        <f t="shared" si="1"/>
        <v/>
      </c>
      <c r="Z12" s="355"/>
      <c r="AA12" s="368" t="s">
        <v>1426</v>
      </c>
      <c r="AB12" s="336"/>
      <c r="AC12" s="336"/>
      <c r="AD12" s="336"/>
      <c r="AE12" s="336"/>
    </row>
    <row r="13" s="337" customFormat="1" ht="15.75" customHeight="1" spans="1:31">
      <c r="A13" s="20" t="str">
        <f t="shared" si="0"/>
        <v/>
      </c>
      <c r="B13" s="353"/>
      <c r="C13" s="354"/>
      <c r="D13" s="353"/>
      <c r="E13" s="355"/>
      <c r="F13" s="355"/>
      <c r="G13" s="356"/>
      <c r="H13" s="355"/>
      <c r="I13" s="22"/>
      <c r="J13" s="22"/>
      <c r="K13" s="357"/>
      <c r="L13" s="354"/>
      <c r="M13" s="354"/>
      <c r="N13" s="354"/>
      <c r="O13" s="373"/>
      <c r="P13" s="373"/>
      <c r="Q13" s="373"/>
      <c r="R13" s="373"/>
      <c r="S13" s="378"/>
      <c r="T13" s="379"/>
      <c r="U13" s="380"/>
      <c r="V13" s="381"/>
      <c r="W13" s="380"/>
      <c r="X13" s="380"/>
      <c r="Y13" s="23" t="str">
        <f t="shared" si="1"/>
        <v/>
      </c>
      <c r="Z13" s="355"/>
      <c r="AA13" s="368" t="s">
        <v>1427</v>
      </c>
      <c r="AB13" s="336"/>
      <c r="AC13" s="336"/>
      <c r="AD13" s="336"/>
      <c r="AE13" s="336"/>
    </row>
    <row r="14" s="337" customFormat="1" ht="15.75" customHeight="1" spans="1:31">
      <c r="A14" s="20" t="str">
        <f t="shared" si="0"/>
        <v/>
      </c>
      <c r="B14" s="353"/>
      <c r="C14" s="354"/>
      <c r="D14" s="353"/>
      <c r="E14" s="355"/>
      <c r="F14" s="355"/>
      <c r="G14" s="356"/>
      <c r="H14" s="355"/>
      <c r="I14" s="22"/>
      <c r="J14" s="22"/>
      <c r="K14" s="357"/>
      <c r="L14" s="354"/>
      <c r="M14" s="354"/>
      <c r="N14" s="354"/>
      <c r="O14" s="373"/>
      <c r="P14" s="373"/>
      <c r="Q14" s="373"/>
      <c r="R14" s="373"/>
      <c r="S14" s="378"/>
      <c r="T14" s="379"/>
      <c r="U14" s="380"/>
      <c r="V14" s="381"/>
      <c r="W14" s="380"/>
      <c r="X14" s="380"/>
      <c r="Y14" s="23" t="str">
        <f t="shared" si="1"/>
        <v/>
      </c>
      <c r="Z14" s="355"/>
      <c r="AA14" s="368" t="s">
        <v>1428</v>
      </c>
      <c r="AB14" s="336"/>
      <c r="AC14" s="336"/>
      <c r="AD14" s="336"/>
      <c r="AE14" s="336"/>
    </row>
    <row r="15" s="337" customFormat="1" ht="15.75" customHeight="1" spans="1:31">
      <c r="A15" s="20" t="str">
        <f t="shared" si="0"/>
        <v/>
      </c>
      <c r="B15" s="353"/>
      <c r="C15" s="354"/>
      <c r="D15" s="353"/>
      <c r="E15" s="355"/>
      <c r="F15" s="355"/>
      <c r="G15" s="356"/>
      <c r="H15" s="355"/>
      <c r="I15" s="22"/>
      <c r="J15" s="22"/>
      <c r="K15" s="357"/>
      <c r="L15" s="354"/>
      <c r="M15" s="354"/>
      <c r="N15" s="354"/>
      <c r="O15" s="373"/>
      <c r="P15" s="373"/>
      <c r="Q15" s="373"/>
      <c r="R15" s="373"/>
      <c r="S15" s="378"/>
      <c r="T15" s="379"/>
      <c r="U15" s="380"/>
      <c r="V15" s="381"/>
      <c r="W15" s="380"/>
      <c r="X15" s="380"/>
      <c r="Y15" s="23" t="str">
        <f t="shared" si="1"/>
        <v/>
      </c>
      <c r="Z15" s="355"/>
      <c r="AA15" s="368" t="s">
        <v>1429</v>
      </c>
      <c r="AB15" s="336"/>
      <c r="AC15" s="336"/>
      <c r="AD15" s="336"/>
      <c r="AE15" s="336"/>
    </row>
    <row r="16" s="337" customFormat="1" ht="15.75" customHeight="1" spans="1:31">
      <c r="A16" s="20" t="str">
        <f t="shared" si="0"/>
        <v/>
      </c>
      <c r="B16" s="353"/>
      <c r="C16" s="354"/>
      <c r="D16" s="353"/>
      <c r="E16" s="355"/>
      <c r="F16" s="355"/>
      <c r="G16" s="356"/>
      <c r="H16" s="355"/>
      <c r="I16" s="22"/>
      <c r="J16" s="22"/>
      <c r="K16" s="357"/>
      <c r="L16" s="354"/>
      <c r="M16" s="354"/>
      <c r="N16" s="354"/>
      <c r="O16" s="373"/>
      <c r="P16" s="373"/>
      <c r="Q16" s="373"/>
      <c r="R16" s="373"/>
      <c r="S16" s="378"/>
      <c r="T16" s="379"/>
      <c r="U16" s="380"/>
      <c r="V16" s="381"/>
      <c r="W16" s="380"/>
      <c r="X16" s="380"/>
      <c r="Y16" s="23" t="str">
        <f t="shared" si="1"/>
        <v/>
      </c>
      <c r="Z16" s="355"/>
      <c r="AA16" s="368" t="s">
        <v>1430</v>
      </c>
      <c r="AB16" s="336"/>
      <c r="AC16" s="336"/>
      <c r="AD16" s="336"/>
      <c r="AE16" s="336"/>
    </row>
    <row r="17" s="337" customFormat="1" ht="15.75" customHeight="1" spans="1:31">
      <c r="A17" s="20" t="str">
        <f t="shared" si="0"/>
        <v/>
      </c>
      <c r="B17" s="353"/>
      <c r="C17" s="354"/>
      <c r="D17" s="353"/>
      <c r="E17" s="355"/>
      <c r="F17" s="355"/>
      <c r="G17" s="356"/>
      <c r="H17" s="355"/>
      <c r="I17" s="22"/>
      <c r="J17" s="22"/>
      <c r="K17" s="357"/>
      <c r="L17" s="354"/>
      <c r="M17" s="354"/>
      <c r="N17" s="354"/>
      <c r="O17" s="373"/>
      <c r="P17" s="373"/>
      <c r="Q17" s="373"/>
      <c r="R17" s="373"/>
      <c r="S17" s="378"/>
      <c r="T17" s="379"/>
      <c r="U17" s="380"/>
      <c r="V17" s="381"/>
      <c r="W17" s="380"/>
      <c r="X17" s="380"/>
      <c r="Y17" s="23" t="str">
        <f t="shared" si="1"/>
        <v/>
      </c>
      <c r="Z17" s="355"/>
      <c r="AA17" s="368" t="s">
        <v>1431</v>
      </c>
      <c r="AB17" s="336"/>
      <c r="AC17" s="336"/>
      <c r="AD17" s="336"/>
      <c r="AE17" s="336"/>
    </row>
    <row r="18" s="337" customFormat="1" ht="15.75" customHeight="1" spans="1:31">
      <c r="A18" s="20" t="str">
        <f t="shared" si="0"/>
        <v/>
      </c>
      <c r="B18" s="353"/>
      <c r="C18" s="354"/>
      <c r="D18" s="353"/>
      <c r="E18" s="355"/>
      <c r="F18" s="355"/>
      <c r="G18" s="356"/>
      <c r="H18" s="355"/>
      <c r="I18" s="22"/>
      <c r="J18" s="22"/>
      <c r="K18" s="357"/>
      <c r="L18" s="354"/>
      <c r="M18" s="354"/>
      <c r="N18" s="354"/>
      <c r="O18" s="373"/>
      <c r="P18" s="373"/>
      <c r="Q18" s="373"/>
      <c r="R18" s="373"/>
      <c r="S18" s="378"/>
      <c r="T18" s="379"/>
      <c r="U18" s="380"/>
      <c r="V18" s="381"/>
      <c r="W18" s="380"/>
      <c r="X18" s="380"/>
      <c r="Y18" s="23" t="str">
        <f t="shared" si="1"/>
        <v/>
      </c>
      <c r="Z18" s="355"/>
      <c r="AA18" s="368" t="s">
        <v>1432</v>
      </c>
      <c r="AB18" s="336"/>
      <c r="AC18" s="336"/>
      <c r="AD18" s="336"/>
      <c r="AE18" s="336"/>
    </row>
    <row r="19" s="337" customFormat="1" ht="15.75" customHeight="1" spans="1:31">
      <c r="A19" s="20" t="str">
        <f t="shared" si="0"/>
        <v/>
      </c>
      <c r="B19" s="353"/>
      <c r="C19" s="354"/>
      <c r="D19" s="353"/>
      <c r="E19" s="355"/>
      <c r="F19" s="355"/>
      <c r="G19" s="356"/>
      <c r="H19" s="355"/>
      <c r="I19" s="22"/>
      <c r="J19" s="22"/>
      <c r="K19" s="357"/>
      <c r="L19" s="354"/>
      <c r="M19" s="354"/>
      <c r="N19" s="354"/>
      <c r="O19" s="373"/>
      <c r="P19" s="373"/>
      <c r="Q19" s="373"/>
      <c r="R19" s="373"/>
      <c r="S19" s="378"/>
      <c r="T19" s="379"/>
      <c r="U19" s="380"/>
      <c r="V19" s="381"/>
      <c r="W19" s="380"/>
      <c r="X19" s="380"/>
      <c r="Y19" s="23" t="str">
        <f t="shared" si="1"/>
        <v/>
      </c>
      <c r="Z19" s="355"/>
      <c r="AA19" s="368" t="s">
        <v>1433</v>
      </c>
      <c r="AB19" s="336"/>
      <c r="AC19" s="336"/>
      <c r="AD19" s="336"/>
      <c r="AE19" s="336"/>
    </row>
    <row r="20" s="337" customFormat="1" ht="15.75" customHeight="1" spans="1:31">
      <c r="A20" s="20" t="str">
        <f t="shared" si="0"/>
        <v/>
      </c>
      <c r="B20" s="353"/>
      <c r="C20" s="354"/>
      <c r="D20" s="353"/>
      <c r="E20" s="355"/>
      <c r="F20" s="355"/>
      <c r="G20" s="356"/>
      <c r="H20" s="355"/>
      <c r="I20" s="22"/>
      <c r="J20" s="22"/>
      <c r="K20" s="357"/>
      <c r="L20" s="354"/>
      <c r="M20" s="354"/>
      <c r="N20" s="354"/>
      <c r="O20" s="373"/>
      <c r="P20" s="373"/>
      <c r="Q20" s="373"/>
      <c r="R20" s="373"/>
      <c r="S20" s="378"/>
      <c r="T20" s="379"/>
      <c r="U20" s="380"/>
      <c r="V20" s="381"/>
      <c r="W20" s="380"/>
      <c r="X20" s="380"/>
      <c r="Y20" s="23" t="str">
        <f t="shared" si="1"/>
        <v/>
      </c>
      <c r="Z20" s="355"/>
      <c r="AA20" s="368" t="s">
        <v>1434</v>
      </c>
      <c r="AB20" s="336"/>
      <c r="AC20" s="336"/>
      <c r="AD20" s="336"/>
      <c r="AE20" s="336"/>
    </row>
    <row r="21" s="337" customFormat="1" ht="15.75" customHeight="1" spans="1:31">
      <c r="A21" s="20" t="str">
        <f t="shared" si="0"/>
        <v/>
      </c>
      <c r="B21" s="353"/>
      <c r="C21" s="354"/>
      <c r="D21" s="353"/>
      <c r="E21" s="355"/>
      <c r="F21" s="355"/>
      <c r="G21" s="356"/>
      <c r="H21" s="355"/>
      <c r="I21" s="22"/>
      <c r="J21" s="22"/>
      <c r="K21" s="357"/>
      <c r="L21" s="354"/>
      <c r="M21" s="354"/>
      <c r="N21" s="354"/>
      <c r="O21" s="373"/>
      <c r="P21" s="373"/>
      <c r="Q21" s="373"/>
      <c r="R21" s="373"/>
      <c r="S21" s="378"/>
      <c r="T21" s="379"/>
      <c r="U21" s="380"/>
      <c r="V21" s="381"/>
      <c r="W21" s="380"/>
      <c r="X21" s="380"/>
      <c r="Y21" s="23" t="str">
        <f t="shared" si="1"/>
        <v/>
      </c>
      <c r="Z21" s="355"/>
      <c r="AA21" s="368" t="s">
        <v>1435</v>
      </c>
      <c r="AB21" s="336"/>
      <c r="AC21" s="336"/>
      <c r="AD21" s="336"/>
      <c r="AE21" s="336"/>
    </row>
    <row r="22" s="337" customFormat="1" ht="15.75" customHeight="1" spans="1:31">
      <c r="A22" s="20" t="str">
        <f t="shared" si="0"/>
        <v/>
      </c>
      <c r="B22" s="353"/>
      <c r="C22" s="354"/>
      <c r="D22" s="353"/>
      <c r="E22" s="355"/>
      <c r="F22" s="355"/>
      <c r="G22" s="356"/>
      <c r="H22" s="355"/>
      <c r="I22" s="22"/>
      <c r="J22" s="22"/>
      <c r="K22" s="357"/>
      <c r="L22" s="354"/>
      <c r="M22" s="354"/>
      <c r="N22" s="354"/>
      <c r="O22" s="373"/>
      <c r="P22" s="373"/>
      <c r="Q22" s="373"/>
      <c r="R22" s="373"/>
      <c r="S22" s="378"/>
      <c r="T22" s="379"/>
      <c r="U22" s="380"/>
      <c r="V22" s="381"/>
      <c r="W22" s="380"/>
      <c r="X22" s="380"/>
      <c r="Y22" s="23" t="str">
        <f t="shared" si="1"/>
        <v/>
      </c>
      <c r="Z22" s="355"/>
      <c r="AA22" s="368" t="s">
        <v>1436</v>
      </c>
      <c r="AB22" s="336"/>
      <c r="AC22" s="336"/>
      <c r="AD22" s="336"/>
      <c r="AE22" s="336"/>
    </row>
    <row r="23" s="337" customFormat="1" ht="15.75" customHeight="1" spans="1:31">
      <c r="A23" s="20" t="str">
        <f t="shared" si="0"/>
        <v/>
      </c>
      <c r="B23" s="353"/>
      <c r="C23" s="354"/>
      <c r="D23" s="353"/>
      <c r="E23" s="355"/>
      <c r="F23" s="355"/>
      <c r="G23" s="356"/>
      <c r="H23" s="355"/>
      <c r="I23" s="22"/>
      <c r="J23" s="22"/>
      <c r="K23" s="357"/>
      <c r="L23" s="354"/>
      <c r="M23" s="354"/>
      <c r="N23" s="354"/>
      <c r="O23" s="373"/>
      <c r="P23" s="373"/>
      <c r="Q23" s="373"/>
      <c r="R23" s="373"/>
      <c r="S23" s="378"/>
      <c r="T23" s="379"/>
      <c r="U23" s="380"/>
      <c r="V23" s="381"/>
      <c r="W23" s="380"/>
      <c r="X23" s="380"/>
      <c r="Y23" s="23" t="str">
        <f t="shared" si="1"/>
        <v/>
      </c>
      <c r="Z23" s="355"/>
      <c r="AA23" s="368" t="s">
        <v>1437</v>
      </c>
      <c r="AB23" s="336"/>
      <c r="AC23" s="336"/>
      <c r="AD23" s="336"/>
      <c r="AE23" s="336"/>
    </row>
    <row r="24" s="337" customFormat="1" spans="1:34">
      <c r="A24" s="20" t="str">
        <f t="shared" si="0"/>
        <v/>
      </c>
      <c r="B24" s="353"/>
      <c r="C24" s="354"/>
      <c r="D24" s="353"/>
      <c r="E24" s="355"/>
      <c r="F24" s="355"/>
      <c r="G24" s="356"/>
      <c r="H24" s="355"/>
      <c r="I24" s="22"/>
      <c r="J24" s="22"/>
      <c r="K24" s="357"/>
      <c r="L24" s="354"/>
      <c r="M24" s="354"/>
      <c r="N24" s="354"/>
      <c r="O24" s="373"/>
      <c r="P24" s="373"/>
      <c r="Q24" s="373"/>
      <c r="R24" s="373"/>
      <c r="S24" s="378"/>
      <c r="T24" s="379"/>
      <c r="U24" s="380"/>
      <c r="V24" s="381"/>
      <c r="W24" s="380"/>
      <c r="X24" s="380"/>
      <c r="Y24" s="23" t="str">
        <f t="shared" si="1"/>
        <v/>
      </c>
      <c r="Z24" s="355"/>
      <c r="AA24" s="368" t="s">
        <v>1438</v>
      </c>
      <c r="AB24" s="336"/>
      <c r="AC24" s="336"/>
      <c r="AD24" s="336"/>
      <c r="AE24" s="336"/>
      <c r="AF24" s="336"/>
      <c r="AG24" s="336"/>
      <c r="AH24" s="336"/>
    </row>
    <row r="25" s="337" customFormat="1" ht="15.75" customHeight="1" spans="1:34">
      <c r="A25" s="357" t="s">
        <v>1439</v>
      </c>
      <c r="B25" s="358"/>
      <c r="C25" s="357"/>
      <c r="D25" s="355"/>
      <c r="E25" s="355"/>
      <c r="F25" s="355"/>
      <c r="G25" s="359"/>
      <c r="H25" s="355"/>
      <c r="I25" s="374"/>
      <c r="J25" s="374"/>
      <c r="K25" s="357"/>
      <c r="L25" s="357"/>
      <c r="M25" s="357"/>
      <c r="N25" s="357"/>
      <c r="O25" s="359"/>
      <c r="P25" s="359"/>
      <c r="Q25" s="359"/>
      <c r="R25" s="359"/>
      <c r="S25" s="359"/>
      <c r="T25" s="359"/>
      <c r="U25" s="382">
        <f>SUM(U8:U24)</f>
        <v>0</v>
      </c>
      <c r="V25" s="382">
        <f>SUM(V8:V24)</f>
        <v>0</v>
      </c>
      <c r="W25" s="382">
        <f>SUM(W8:W24)</f>
        <v>0</v>
      </c>
      <c r="X25" s="382">
        <f>SUM(X8:X24)</f>
        <v>0</v>
      </c>
      <c r="Y25" s="23" t="str">
        <f t="shared" si="1"/>
        <v/>
      </c>
      <c r="Z25" s="355"/>
      <c r="AA25" s="336"/>
      <c r="AB25" s="336"/>
      <c r="AC25" s="336"/>
      <c r="AD25" s="336"/>
      <c r="AE25" s="336"/>
      <c r="AF25" s="336"/>
      <c r="AG25" s="336"/>
      <c r="AH25" s="336"/>
    </row>
    <row r="26" s="337" customFormat="1" ht="15.75" customHeight="1" spans="1:34">
      <c r="A26" s="357" t="s">
        <v>1440</v>
      </c>
      <c r="B26" s="358"/>
      <c r="C26" s="357"/>
      <c r="D26" s="355"/>
      <c r="E26" s="355"/>
      <c r="F26" s="355"/>
      <c r="G26" s="359"/>
      <c r="H26" s="355"/>
      <c r="I26" s="374"/>
      <c r="J26" s="374"/>
      <c r="K26" s="357"/>
      <c r="L26" s="357"/>
      <c r="M26" s="357"/>
      <c r="N26" s="357"/>
      <c r="O26" s="359"/>
      <c r="P26" s="359"/>
      <c r="Q26" s="359"/>
      <c r="R26" s="359"/>
      <c r="S26" s="359"/>
      <c r="T26" s="359"/>
      <c r="U26" s="382">
        <f>V25</f>
        <v>0</v>
      </c>
      <c r="V26" s="382"/>
      <c r="W26" s="382"/>
      <c r="X26" s="382"/>
      <c r="Y26" s="23"/>
      <c r="Z26" s="355"/>
      <c r="AA26" s="336"/>
      <c r="AB26" s="336"/>
      <c r="AC26" s="336"/>
      <c r="AD26" s="336"/>
      <c r="AE26" s="336"/>
      <c r="AF26" s="336"/>
      <c r="AG26" s="336"/>
      <c r="AH26" s="336"/>
    </row>
    <row r="27" s="337" customFormat="1" ht="18.75" customHeight="1" spans="1:34">
      <c r="A27" s="360" t="s">
        <v>1441</v>
      </c>
      <c r="B27" s="361"/>
      <c r="C27" s="362"/>
      <c r="D27" s="363"/>
      <c r="E27" s="363"/>
      <c r="F27" s="364"/>
      <c r="G27" s="365"/>
      <c r="H27" s="366"/>
      <c r="I27" s="366"/>
      <c r="J27" s="366"/>
      <c r="K27" s="366"/>
      <c r="L27" s="366"/>
      <c r="M27" s="366"/>
      <c r="N27" s="366"/>
      <c r="O27" s="365"/>
      <c r="P27" s="365"/>
      <c r="Q27" s="365"/>
      <c r="R27" s="365"/>
      <c r="S27" s="365"/>
      <c r="T27" s="365"/>
      <c r="U27" s="383">
        <f>U25-U26</f>
        <v>0</v>
      </c>
      <c r="V27" s="383"/>
      <c r="W27" s="383">
        <f>W25-W26</f>
        <v>0</v>
      </c>
      <c r="X27" s="383">
        <f>X25</f>
        <v>0</v>
      </c>
      <c r="Y27" s="23" t="str">
        <f t="shared" si="1"/>
        <v/>
      </c>
      <c r="Z27" s="364"/>
      <c r="AA27" s="336"/>
      <c r="AB27" s="336"/>
      <c r="AC27" s="336"/>
      <c r="AD27" s="336"/>
      <c r="AE27" s="336"/>
      <c r="AF27" s="336"/>
      <c r="AG27" s="336"/>
      <c r="AH27" s="336"/>
    </row>
    <row r="28" spans="1:27">
      <c r="A28" s="10" t="str">
        <f>基本信息输入表!$K$6&amp;"填表人："&amp;基本信息输入表!$M$38</f>
        <v>产权持有单位填表人：刘亚鑫</v>
      </c>
      <c r="U28" s="384"/>
      <c r="V28" s="384"/>
      <c r="W28" s="384"/>
      <c r="X28" s="10" t="str">
        <f>"评估人员："&amp;基本信息输入表!$Q$38</f>
        <v>评估人员：王庆国</v>
      </c>
      <c r="AA28" s="388" t="s">
        <v>837</v>
      </c>
    </row>
    <row r="29" spans="1:23">
      <c r="A29" s="10" t="str">
        <f>"填表日期："&amp;YEAR(基本信息输入表!$O$38)&amp;"年"&amp;MONTH(基本信息输入表!$O$38)&amp;"月"&amp;DAY(基本信息输入表!$O$38)&amp;"日"</f>
        <v>填表日期：2025年2月22日</v>
      </c>
      <c r="U29" s="384"/>
      <c r="V29" s="384"/>
      <c r="W29" s="384"/>
    </row>
    <row r="30" spans="21:27">
      <c r="U30" s="384"/>
      <c r="V30" s="384"/>
      <c r="W30" s="384"/>
      <c r="X30" s="385"/>
      <c r="Y30" s="385"/>
      <c r="AA30" s="58"/>
    </row>
    <row r="31" spans="21:23">
      <c r="U31" s="384"/>
      <c r="V31" s="384"/>
      <c r="W31" s="384"/>
    </row>
    <row r="32" spans="21:24">
      <c r="U32" s="384"/>
      <c r="V32" s="384"/>
      <c r="W32" s="384"/>
      <c r="X32" s="385"/>
    </row>
    <row r="33" spans="21:23">
      <c r="U33" s="384"/>
      <c r="V33" s="384"/>
      <c r="W33" s="384"/>
    </row>
    <row r="34" spans="21:23">
      <c r="U34" s="384"/>
      <c r="V34" s="384"/>
      <c r="W34" s="384"/>
    </row>
    <row r="36" spans="21:23">
      <c r="U36" s="386"/>
      <c r="V36" s="386"/>
      <c r="W36" s="386"/>
    </row>
    <row r="37" spans="21:23">
      <c r="U37" s="385"/>
      <c r="V37" s="385"/>
      <c r="W37" s="385"/>
    </row>
    <row r="38" spans="21:23">
      <c r="U38" s="385"/>
      <c r="V38" s="385"/>
      <c r="W38" s="385"/>
    </row>
    <row r="40" spans="7:23">
      <c r="G40" s="367"/>
      <c r="U40" s="385"/>
      <c r="V40" s="385"/>
      <c r="W40" s="385"/>
    </row>
    <row r="41" spans="7:7">
      <c r="G41" s="367"/>
    </row>
    <row r="42" spans="7:7">
      <c r="G42" s="367"/>
    </row>
    <row r="43" spans="7:7">
      <c r="G43" s="367"/>
    </row>
    <row r="44" spans="7:23">
      <c r="G44" s="367"/>
      <c r="U44" s="385"/>
      <c r="V44" s="385"/>
      <c r="W44" s="385"/>
    </row>
    <row r="45" spans="7:7">
      <c r="G45" s="367"/>
    </row>
    <row r="46" spans="7:7">
      <c r="G46" s="367"/>
    </row>
    <row r="47" spans="7:7">
      <c r="G47" s="367"/>
    </row>
  </sheetData>
  <mergeCells count="24">
    <mergeCell ref="A2:Z2"/>
    <mergeCell ref="A3:Z3"/>
    <mergeCell ref="M4:N4"/>
    <mergeCell ref="Y4:Z4"/>
    <mergeCell ref="O6:T6"/>
    <mergeCell ref="A25:B25"/>
    <mergeCell ref="A26:B26"/>
    <mergeCell ref="A27:B27"/>
    <mergeCell ref="A6:A7"/>
    <mergeCell ref="B6:B7"/>
    <mergeCell ref="C6:C7"/>
    <mergeCell ref="D6:D7"/>
    <mergeCell ref="E6:E7"/>
    <mergeCell ref="F6:F7"/>
    <mergeCell ref="G6:G7"/>
    <mergeCell ref="H6:H7"/>
    <mergeCell ref="I6:I7"/>
    <mergeCell ref="J6:J7"/>
    <mergeCell ref="U6:U7"/>
    <mergeCell ref="V6:V7"/>
    <mergeCell ref="W6:W7"/>
    <mergeCell ref="X6:X7"/>
    <mergeCell ref="Y6:Y7"/>
    <mergeCell ref="Z6:Z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colBreaks count="2" manualBreakCount="2">
    <brk id="12" max="28" man="1"/>
    <brk id="20" max="28"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8"/>
  <sheetViews>
    <sheetView showGridLines="0" zoomScale="75" zoomScaleNormal="75" workbookViewId="0">
      <selection activeCell="R21" sqref="R21"/>
    </sheetView>
  </sheetViews>
  <sheetFormatPr defaultColWidth="8.7" defaultRowHeight="12.75"/>
  <cols>
    <col min="1" max="1" width="6.7" style="328" customWidth="1"/>
    <col min="2" max="2" width="19.7" style="328" customWidth="1"/>
    <col min="3" max="4" width="8" style="328" customWidth="1"/>
    <col min="5" max="5" width="22.2" style="328" customWidth="1"/>
    <col min="6" max="6" width="12.2" style="328" customWidth="1"/>
    <col min="7" max="7" width="4.7" style="328" customWidth="1"/>
    <col min="8" max="8" width="5.5" style="328" customWidth="1"/>
    <col min="9" max="9" width="11" style="329" customWidth="1"/>
    <col min="10" max="10" width="15" style="329" customWidth="1"/>
    <col min="11" max="11" width="8" style="328" customWidth="1"/>
    <col min="12" max="12" width="8.7" style="328" customWidth="1"/>
    <col min="13" max="14" width="9.7" style="328" customWidth="1"/>
    <col min="15" max="15" width="9.2" style="328" customWidth="1"/>
    <col min="16" max="32" width="9" style="328" customWidth="1"/>
    <col min="33" max="192" width="8.7" style="328" customWidth="1"/>
    <col min="193" max="205" width="9" style="328" customWidth="1"/>
    <col min="206" max="206" width="4.5" style="328" customWidth="1"/>
    <col min="207" max="207" width="11" style="328" customWidth="1"/>
    <col min="208" max="208" width="8" style="328" customWidth="1"/>
    <col min="209" max="209" width="5.2" style="328" customWidth="1"/>
    <col min="210" max="210" width="13.2" style="328" customWidth="1"/>
    <col min="211" max="211" width="12.5" style="328" customWidth="1"/>
    <col min="212" max="221" width="10.7" style="328" customWidth="1"/>
    <col min="222" max="222" width="12.2" style="328" customWidth="1"/>
    <col min="223" max="223" width="8.2" style="328" customWidth="1"/>
    <col min="224" max="224" width="10.7" style="328" customWidth="1"/>
    <col min="225" max="225" width="10" style="328" customWidth="1"/>
    <col min="226" max="226" width="12.2" style="328" customWidth="1"/>
    <col min="227" max="227" width="9.7" style="328" customWidth="1"/>
    <col min="228" max="228" width="9.2" style="328" customWidth="1"/>
    <col min="229" max="229" width="9" style="328" customWidth="1"/>
    <col min="230" max="230" width="8.7" style="328" customWidth="1"/>
    <col min="231" max="231" width="9.7" style="328" customWidth="1"/>
    <col min="232" max="232" width="9.2" style="328" customWidth="1"/>
    <col min="233" max="233" width="7.7" style="328" customWidth="1"/>
    <col min="234" max="234" width="9.2" style="328" customWidth="1"/>
    <col min="235" max="235" width="14.7" style="328" customWidth="1"/>
    <col min="236" max="236" width="13.7" style="328" customWidth="1"/>
    <col min="237" max="237" width="8" style="328" customWidth="1"/>
    <col min="238" max="238" width="7.7" style="328" customWidth="1"/>
    <col min="239" max="239" width="7.2" style="328" customWidth="1"/>
    <col min="240" max="240" width="9.2" style="328" customWidth="1"/>
    <col min="241" max="241" width="7.7" style="328" customWidth="1"/>
    <col min="242" max="243" width="8.7" style="328" customWidth="1"/>
    <col min="244" max="244" width="14.7" style="328" customWidth="1"/>
    <col min="245" max="245" width="13.7" style="328" customWidth="1"/>
    <col min="246" max="246" width="8.7" style="328" customWidth="1"/>
    <col min="247" max="249" width="10.7" style="328" customWidth="1"/>
    <col min="250" max="250" width="16.7" style="328" customWidth="1"/>
    <col min="251" max="254" width="10.7" style="328" customWidth="1"/>
    <col min="255" max="255" width="12" style="328" customWidth="1"/>
    <col min="256" max="16384" width="10.7" style="328" customWidth="1"/>
  </cols>
  <sheetData>
    <row r="1" ht="15.75" customHeight="1" spans="1:1">
      <c r="A1" s="311" t="s">
        <v>0</v>
      </c>
    </row>
    <row r="2" s="327" customFormat="1" ht="30" customHeight="1" spans="1:1">
      <c r="A2" s="330" t="s">
        <v>1442</v>
      </c>
    </row>
    <row r="3" s="10" customFormat="1" ht="15.75" customHeight="1" spans="1:10">
      <c r="A3" s="9" t="str">
        <f>"评估基准日："&amp;TEXT(基本信息输入表!M7,"yyyy年mm月dd日")</f>
        <v>评估基准日：2025年02月20日</v>
      </c>
      <c r="I3" s="334"/>
      <c r="J3" s="334"/>
    </row>
    <row r="4" s="10" customFormat="1" ht="14.25" customHeight="1" spans="1:15">
      <c r="A4" s="9"/>
      <c r="B4" s="9"/>
      <c r="C4" s="9"/>
      <c r="D4" s="9"/>
      <c r="E4" s="9"/>
      <c r="F4" s="9"/>
      <c r="G4" s="9"/>
      <c r="H4" s="9"/>
      <c r="I4" s="9"/>
      <c r="J4" s="9"/>
      <c r="K4" s="9"/>
      <c r="L4" s="9"/>
      <c r="M4" s="9"/>
      <c r="N4" s="9"/>
      <c r="O4" s="14" t="s">
        <v>1443</v>
      </c>
    </row>
    <row r="5" s="10" customFormat="1" ht="15.75" customHeight="1" spans="1:15">
      <c r="A5" s="10" t="str">
        <f>基本信息输入表!K6&amp;"："&amp;基本信息输入表!M6</f>
        <v>产权持有单位：中国石油天然气股份有限公司塔里木油田分公司塔西南勘探开发公司</v>
      </c>
      <c r="I5" s="334"/>
      <c r="J5" s="334"/>
      <c r="O5" s="14" t="s">
        <v>1444</v>
      </c>
    </row>
    <row r="6" s="9" customFormat="1" ht="15.75" customHeight="1" spans="1:15">
      <c r="A6" s="18" t="s">
        <v>1445</v>
      </c>
      <c r="B6" s="18" t="s">
        <v>1446</v>
      </c>
      <c r="C6" s="18" t="s">
        <v>1447</v>
      </c>
      <c r="D6" s="84" t="s">
        <v>1448</v>
      </c>
      <c r="E6" s="84" t="s">
        <v>1449</v>
      </c>
      <c r="F6" s="84" t="s">
        <v>1450</v>
      </c>
      <c r="G6" s="103" t="s">
        <v>1451</v>
      </c>
      <c r="H6" s="122"/>
      <c r="I6" s="104"/>
      <c r="J6" s="84" t="s">
        <v>1452</v>
      </c>
      <c r="K6" s="103" t="s">
        <v>1453</v>
      </c>
      <c r="L6" s="122"/>
      <c r="M6" s="104"/>
      <c r="N6" s="18" t="s">
        <v>1454</v>
      </c>
      <c r="O6" s="18" t="s">
        <v>1455</v>
      </c>
    </row>
    <row r="7" s="9" customFormat="1" ht="15.75" customHeight="1" spans="1:16">
      <c r="A7" s="24"/>
      <c r="B7" s="24"/>
      <c r="C7" s="24"/>
      <c r="D7" s="102"/>
      <c r="E7" s="102"/>
      <c r="F7" s="102"/>
      <c r="G7" s="275" t="s">
        <v>1456</v>
      </c>
      <c r="H7" s="331" t="s">
        <v>1457</v>
      </c>
      <c r="I7" s="331" t="s">
        <v>1458</v>
      </c>
      <c r="J7" s="102"/>
      <c r="K7" s="335" t="s">
        <v>1459</v>
      </c>
      <c r="L7" s="331" t="s">
        <v>1460</v>
      </c>
      <c r="M7" s="115" t="s">
        <v>1458</v>
      </c>
      <c r="N7" s="24"/>
      <c r="O7" s="24"/>
      <c r="P7" s="9" t="s">
        <v>1461</v>
      </c>
    </row>
    <row r="8" s="9" customFormat="1" ht="15.75" customHeight="1" spans="1:16">
      <c r="A8" s="20" t="str">
        <f>IF(B8="","",ROW()-7)</f>
        <v/>
      </c>
      <c r="B8" s="21"/>
      <c r="C8" s="20"/>
      <c r="D8" s="21"/>
      <c r="E8" s="23"/>
      <c r="F8" s="21"/>
      <c r="G8" s="332"/>
      <c r="H8" s="121"/>
      <c r="I8" s="121"/>
      <c r="J8" s="121"/>
      <c r="K8" s="332"/>
      <c r="L8" s="121"/>
      <c r="M8" s="23"/>
      <c r="N8" s="23" t="str">
        <f>IF(I8-J8=0,"",(M8-I8+J8)/(I8-J8)*100)</f>
        <v/>
      </c>
      <c r="O8" s="21"/>
      <c r="P8" s="9" t="s">
        <v>1462</v>
      </c>
    </row>
    <row r="9" s="9" customFormat="1" ht="15.75" customHeight="1" spans="1:16">
      <c r="A9" s="20" t="str">
        <f t="shared" ref="A9:A25" si="0">IF(B9="","",ROW()-7)</f>
        <v/>
      </c>
      <c r="B9" s="21"/>
      <c r="C9" s="20"/>
      <c r="D9" s="21"/>
      <c r="E9" s="23"/>
      <c r="F9" s="21"/>
      <c r="G9" s="332"/>
      <c r="H9" s="121"/>
      <c r="I9" s="121"/>
      <c r="J9" s="121"/>
      <c r="K9" s="332"/>
      <c r="L9" s="121"/>
      <c r="M9" s="23"/>
      <c r="N9" s="23" t="str">
        <f t="shared" ref="N9:N28" si="1">IF(I9-J9=0,"",(M9-I9+J9)/(I9-J9)*100)</f>
        <v/>
      </c>
      <c r="O9" s="21"/>
      <c r="P9" s="9" t="s">
        <v>1463</v>
      </c>
    </row>
    <row r="10" s="9" customFormat="1" ht="15.75" customHeight="1" spans="1:16">
      <c r="A10" s="20" t="str">
        <f t="shared" si="0"/>
        <v/>
      </c>
      <c r="B10" s="21"/>
      <c r="C10" s="20"/>
      <c r="D10" s="21"/>
      <c r="E10" s="23"/>
      <c r="F10" s="21"/>
      <c r="G10" s="332"/>
      <c r="H10" s="121"/>
      <c r="I10" s="121"/>
      <c r="J10" s="121"/>
      <c r="K10" s="332"/>
      <c r="L10" s="121"/>
      <c r="M10" s="23"/>
      <c r="N10" s="23" t="str">
        <f t="shared" si="1"/>
        <v/>
      </c>
      <c r="O10" s="21"/>
      <c r="P10" s="9" t="s">
        <v>1464</v>
      </c>
    </row>
    <row r="11" s="9" customFormat="1" ht="15.75" customHeight="1" spans="1:16">
      <c r="A11" s="20" t="str">
        <f t="shared" si="0"/>
        <v/>
      </c>
      <c r="B11" s="21"/>
      <c r="C11" s="20"/>
      <c r="D11" s="21"/>
      <c r="E11" s="23"/>
      <c r="F11" s="21"/>
      <c r="G11" s="332"/>
      <c r="H11" s="121"/>
      <c r="I11" s="121"/>
      <c r="J11" s="121"/>
      <c r="K11" s="332"/>
      <c r="L11" s="121"/>
      <c r="M11" s="23"/>
      <c r="N11" s="23" t="str">
        <f t="shared" si="1"/>
        <v/>
      </c>
      <c r="O11" s="21"/>
      <c r="P11" s="9" t="s">
        <v>1465</v>
      </c>
    </row>
    <row r="12" s="9" customFormat="1" ht="15.75" customHeight="1" spans="1:16">
      <c r="A12" s="20" t="str">
        <f t="shared" si="0"/>
        <v/>
      </c>
      <c r="B12" s="21"/>
      <c r="C12" s="20"/>
      <c r="D12" s="21"/>
      <c r="E12" s="23"/>
      <c r="F12" s="21"/>
      <c r="G12" s="332"/>
      <c r="H12" s="121"/>
      <c r="I12" s="121"/>
      <c r="J12" s="121"/>
      <c r="K12" s="332"/>
      <c r="L12" s="121"/>
      <c r="M12" s="23"/>
      <c r="N12" s="23" t="str">
        <f t="shared" si="1"/>
        <v/>
      </c>
      <c r="O12" s="21"/>
      <c r="P12" s="9" t="s">
        <v>1466</v>
      </c>
    </row>
    <row r="13" s="9" customFormat="1" ht="15.75" customHeight="1" spans="1:16">
      <c r="A13" s="20" t="str">
        <f t="shared" si="0"/>
        <v/>
      </c>
      <c r="B13" s="21"/>
      <c r="C13" s="20"/>
      <c r="D13" s="21"/>
      <c r="E13" s="23"/>
      <c r="F13" s="21"/>
      <c r="G13" s="332"/>
      <c r="H13" s="121"/>
      <c r="I13" s="121"/>
      <c r="J13" s="121"/>
      <c r="K13" s="332"/>
      <c r="L13" s="121"/>
      <c r="M13" s="23"/>
      <c r="N13" s="23" t="str">
        <f t="shared" si="1"/>
        <v/>
      </c>
      <c r="O13" s="21"/>
      <c r="P13" s="9" t="s">
        <v>1467</v>
      </c>
    </row>
    <row r="14" s="9" customFormat="1" ht="15.75" customHeight="1" spans="1:16">
      <c r="A14" s="20" t="str">
        <f t="shared" si="0"/>
        <v/>
      </c>
      <c r="B14" s="21"/>
      <c r="C14" s="20"/>
      <c r="D14" s="21"/>
      <c r="E14" s="23"/>
      <c r="F14" s="21"/>
      <c r="G14" s="332"/>
      <c r="H14" s="121"/>
      <c r="I14" s="121"/>
      <c r="J14" s="121"/>
      <c r="K14" s="332"/>
      <c r="L14" s="121"/>
      <c r="M14" s="23"/>
      <c r="N14" s="23" t="str">
        <f t="shared" si="1"/>
        <v/>
      </c>
      <c r="O14" s="21"/>
      <c r="P14" s="9" t="s">
        <v>1468</v>
      </c>
    </row>
    <row r="15" s="9" customFormat="1" ht="15.75" customHeight="1" spans="1:16">
      <c r="A15" s="20" t="str">
        <f t="shared" si="0"/>
        <v/>
      </c>
      <c r="B15" s="21"/>
      <c r="C15" s="20"/>
      <c r="D15" s="21"/>
      <c r="E15" s="23"/>
      <c r="F15" s="21"/>
      <c r="G15" s="332"/>
      <c r="H15" s="121"/>
      <c r="I15" s="121"/>
      <c r="J15" s="121"/>
      <c r="K15" s="332"/>
      <c r="L15" s="121"/>
      <c r="M15" s="23"/>
      <c r="N15" s="23" t="str">
        <f t="shared" si="1"/>
        <v/>
      </c>
      <c r="O15" s="21"/>
      <c r="P15" s="9" t="s">
        <v>1469</v>
      </c>
    </row>
    <row r="16" s="9" customFormat="1" ht="15.75" customHeight="1" spans="1:16">
      <c r="A16" s="20" t="str">
        <f t="shared" si="0"/>
        <v/>
      </c>
      <c r="B16" s="21"/>
      <c r="C16" s="20"/>
      <c r="D16" s="21"/>
      <c r="E16" s="23"/>
      <c r="F16" s="21"/>
      <c r="G16" s="332"/>
      <c r="H16" s="121"/>
      <c r="I16" s="121"/>
      <c r="J16" s="121"/>
      <c r="K16" s="332"/>
      <c r="L16" s="121"/>
      <c r="M16" s="23"/>
      <c r="N16" s="23" t="str">
        <f t="shared" si="1"/>
        <v/>
      </c>
      <c r="O16" s="21"/>
      <c r="P16" s="9" t="s">
        <v>1470</v>
      </c>
    </row>
    <row r="17" s="9" customFormat="1" ht="15.75" customHeight="1" spans="1:16">
      <c r="A17" s="20" t="str">
        <f t="shared" si="0"/>
        <v/>
      </c>
      <c r="B17" s="21"/>
      <c r="C17" s="20"/>
      <c r="D17" s="21"/>
      <c r="E17" s="23"/>
      <c r="F17" s="21"/>
      <c r="G17" s="332"/>
      <c r="H17" s="121"/>
      <c r="I17" s="121"/>
      <c r="J17" s="121"/>
      <c r="K17" s="332"/>
      <c r="L17" s="121"/>
      <c r="M17" s="23"/>
      <c r="N17" s="23" t="str">
        <f t="shared" si="1"/>
        <v/>
      </c>
      <c r="O17" s="21"/>
      <c r="P17" s="9" t="s">
        <v>1471</v>
      </c>
    </row>
    <row r="18" s="9" customFormat="1" ht="15.75" customHeight="1" spans="1:16">
      <c r="A18" s="20" t="str">
        <f t="shared" si="0"/>
        <v/>
      </c>
      <c r="B18" s="21"/>
      <c r="C18" s="20"/>
      <c r="D18" s="21"/>
      <c r="E18" s="23"/>
      <c r="F18" s="21"/>
      <c r="G18" s="332"/>
      <c r="H18" s="121"/>
      <c r="I18" s="121"/>
      <c r="J18" s="121"/>
      <c r="K18" s="332"/>
      <c r="L18" s="121"/>
      <c r="M18" s="23"/>
      <c r="N18" s="23" t="str">
        <f t="shared" si="1"/>
        <v/>
      </c>
      <c r="O18" s="21"/>
      <c r="P18" s="9" t="s">
        <v>1472</v>
      </c>
    </row>
    <row r="19" s="9" customFormat="1" ht="15.75" customHeight="1" spans="1:16">
      <c r="A19" s="20" t="str">
        <f t="shared" si="0"/>
        <v/>
      </c>
      <c r="B19" s="21"/>
      <c r="C19" s="20"/>
      <c r="D19" s="21"/>
      <c r="E19" s="23"/>
      <c r="F19" s="21"/>
      <c r="G19" s="332"/>
      <c r="H19" s="121"/>
      <c r="I19" s="121"/>
      <c r="J19" s="121"/>
      <c r="K19" s="332"/>
      <c r="L19" s="121"/>
      <c r="M19" s="23"/>
      <c r="N19" s="23" t="str">
        <f t="shared" si="1"/>
        <v/>
      </c>
      <c r="O19" s="21"/>
      <c r="P19" s="9" t="s">
        <v>1473</v>
      </c>
    </row>
    <row r="20" s="9" customFormat="1" ht="15.75" customHeight="1" spans="1:16">
      <c r="A20" s="20" t="str">
        <f t="shared" si="0"/>
        <v/>
      </c>
      <c r="B20" s="21"/>
      <c r="C20" s="20"/>
      <c r="D20" s="21"/>
      <c r="E20" s="23"/>
      <c r="F20" s="21"/>
      <c r="G20" s="332"/>
      <c r="H20" s="121"/>
      <c r="I20" s="121"/>
      <c r="J20" s="121"/>
      <c r="K20" s="332"/>
      <c r="L20" s="121"/>
      <c r="M20" s="23"/>
      <c r="N20" s="23" t="str">
        <f t="shared" si="1"/>
        <v/>
      </c>
      <c r="O20" s="21"/>
      <c r="P20" s="9" t="s">
        <v>1474</v>
      </c>
    </row>
    <row r="21" s="9" customFormat="1" ht="15.75" customHeight="1" spans="1:16">
      <c r="A21" s="20" t="str">
        <f t="shared" si="0"/>
        <v/>
      </c>
      <c r="B21" s="21"/>
      <c r="C21" s="20"/>
      <c r="D21" s="21"/>
      <c r="E21" s="23"/>
      <c r="F21" s="21"/>
      <c r="G21" s="332"/>
      <c r="H21" s="121"/>
      <c r="I21" s="121"/>
      <c r="J21" s="121"/>
      <c r="K21" s="332"/>
      <c r="L21" s="121"/>
      <c r="M21" s="23"/>
      <c r="N21" s="23" t="str">
        <f t="shared" si="1"/>
        <v/>
      </c>
      <c r="O21" s="21"/>
      <c r="P21" s="9" t="s">
        <v>1475</v>
      </c>
    </row>
    <row r="22" s="9" customFormat="1" ht="15.75" customHeight="1" spans="1:16">
      <c r="A22" s="20" t="str">
        <f t="shared" si="0"/>
        <v/>
      </c>
      <c r="B22" s="21"/>
      <c r="C22" s="20"/>
      <c r="D22" s="21"/>
      <c r="E22" s="23"/>
      <c r="F22" s="21"/>
      <c r="G22" s="332"/>
      <c r="H22" s="121"/>
      <c r="I22" s="121"/>
      <c r="J22" s="121"/>
      <c r="K22" s="332"/>
      <c r="L22" s="121"/>
      <c r="M22" s="23"/>
      <c r="N22" s="23" t="str">
        <f t="shared" si="1"/>
        <v/>
      </c>
      <c r="O22" s="21"/>
      <c r="P22" s="9" t="s">
        <v>1476</v>
      </c>
    </row>
    <row r="23" s="9" customFormat="1" ht="15.75" customHeight="1" spans="1:16">
      <c r="A23" s="20" t="str">
        <f t="shared" si="0"/>
        <v/>
      </c>
      <c r="B23" s="21"/>
      <c r="C23" s="20"/>
      <c r="D23" s="21"/>
      <c r="E23" s="23"/>
      <c r="F23" s="21"/>
      <c r="G23" s="332"/>
      <c r="H23" s="121"/>
      <c r="I23" s="121"/>
      <c r="J23" s="121"/>
      <c r="K23" s="332"/>
      <c r="L23" s="121"/>
      <c r="M23" s="23"/>
      <c r="N23" s="23" t="str">
        <f t="shared" si="1"/>
        <v/>
      </c>
      <c r="O23" s="21"/>
      <c r="P23" s="9" t="s">
        <v>1477</v>
      </c>
    </row>
    <row r="24" s="9" customFormat="1" ht="15.75" customHeight="1" spans="1:16">
      <c r="A24" s="20" t="str">
        <f t="shared" si="0"/>
        <v/>
      </c>
      <c r="B24" s="21"/>
      <c r="C24" s="20"/>
      <c r="D24" s="21"/>
      <c r="E24" s="23"/>
      <c r="F24" s="21"/>
      <c r="G24" s="332"/>
      <c r="H24" s="121"/>
      <c r="I24" s="121"/>
      <c r="J24" s="121"/>
      <c r="K24" s="332"/>
      <c r="L24" s="121"/>
      <c r="M24" s="23"/>
      <c r="N24" s="23" t="str">
        <f t="shared" si="1"/>
        <v/>
      </c>
      <c r="O24" s="21"/>
      <c r="P24" s="9" t="s">
        <v>1478</v>
      </c>
    </row>
    <row r="25" s="10" customFormat="1" spans="1:16">
      <c r="A25" s="20" t="str">
        <f t="shared" si="0"/>
        <v/>
      </c>
      <c r="B25" s="21"/>
      <c r="C25" s="20"/>
      <c r="D25" s="21"/>
      <c r="E25" s="23"/>
      <c r="F25" s="21"/>
      <c r="G25" s="332"/>
      <c r="H25" s="121"/>
      <c r="I25" s="121"/>
      <c r="J25" s="121"/>
      <c r="K25" s="332"/>
      <c r="L25" s="121"/>
      <c r="M25" s="23"/>
      <c r="N25" s="23" t="str">
        <f t="shared" si="1"/>
        <v/>
      </c>
      <c r="O25" s="21"/>
      <c r="P25" s="9" t="s">
        <v>1479</v>
      </c>
    </row>
    <row r="26" s="10" customFormat="1" ht="15.75" customHeight="1" spans="1:16">
      <c r="A26" s="20" t="s">
        <v>1480</v>
      </c>
      <c r="B26" s="182"/>
      <c r="C26" s="20"/>
      <c r="D26" s="21"/>
      <c r="E26" s="23"/>
      <c r="F26" s="21"/>
      <c r="G26" s="332"/>
      <c r="H26" s="121"/>
      <c r="I26" s="121">
        <f>SUM(I8:I25)</f>
        <v>0</v>
      </c>
      <c r="J26" s="121">
        <f>SUM(J8:J25)</f>
        <v>0</v>
      </c>
      <c r="K26" s="332"/>
      <c r="L26" s="121"/>
      <c r="M26" s="121">
        <f>SUM(M8:M25)</f>
        <v>0</v>
      </c>
      <c r="N26" s="23" t="str">
        <f t="shared" si="1"/>
        <v/>
      </c>
      <c r="O26" s="21"/>
      <c r="P26" s="9"/>
    </row>
    <row r="27" s="10" customFormat="1" ht="15.75" customHeight="1" spans="1:16">
      <c r="A27" s="20" t="s">
        <v>1481</v>
      </c>
      <c r="B27" s="182"/>
      <c r="C27" s="20"/>
      <c r="D27" s="21"/>
      <c r="E27" s="23"/>
      <c r="F27" s="21"/>
      <c r="G27" s="332"/>
      <c r="H27" s="121"/>
      <c r="I27" s="121">
        <f>J26</f>
        <v>0</v>
      </c>
      <c r="J27" s="121"/>
      <c r="K27" s="332"/>
      <c r="L27" s="121"/>
      <c r="M27" s="23"/>
      <c r="N27" s="23"/>
      <c r="O27" s="21"/>
      <c r="P27" s="9"/>
    </row>
    <row r="28" s="10" customFormat="1" ht="15.75" customHeight="1" spans="1:16">
      <c r="A28" s="24" t="s">
        <v>1482</v>
      </c>
      <c r="B28" s="186"/>
      <c r="C28" s="24"/>
      <c r="D28" s="27"/>
      <c r="E28" s="27"/>
      <c r="F28" s="27"/>
      <c r="G28" s="333"/>
      <c r="H28" s="333"/>
      <c r="I28" s="333">
        <f>I26-I27</f>
        <v>0</v>
      </c>
      <c r="J28" s="31"/>
      <c r="K28" s="31"/>
      <c r="L28" s="31"/>
      <c r="M28" s="31">
        <f>M26</f>
        <v>0</v>
      </c>
      <c r="N28" s="23" t="str">
        <f t="shared" si="1"/>
        <v/>
      </c>
      <c r="O28" s="27"/>
      <c r="P28" s="9"/>
    </row>
    <row r="29" s="10" customFormat="1" ht="15.75" customHeight="1" spans="1:16">
      <c r="A29" s="10" t="str">
        <f>基本信息输入表!$K$6&amp;"填表人："&amp;基本信息输入表!$M$39</f>
        <v>产权持有单位填表人：刘亚鑫</v>
      </c>
      <c r="M29" s="10" t="str">
        <f>"评估人员："&amp;基本信息输入表!$Q$39</f>
        <v>评估人员：王庆国</v>
      </c>
      <c r="P29" s="10" t="s">
        <v>1483</v>
      </c>
    </row>
    <row r="30" s="10" customFormat="1" ht="15.75" customHeight="1" spans="1:1">
      <c r="A30" s="10" t="str">
        <f>"填表日期："&amp;YEAR(基本信息输入表!$O$39)&amp;"年"&amp;MONTH(基本信息输入表!$O$39)&amp;"月"&amp;DAY(基本信息输入表!$O$39)&amp;"日"</f>
        <v>填表日期：2025年2月22日</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sheetData>
  <mergeCells count="16">
    <mergeCell ref="A2:O2"/>
    <mergeCell ref="A3:O3"/>
    <mergeCell ref="G6:I6"/>
    <mergeCell ref="K6:M6"/>
    <mergeCell ref="A26:B26"/>
    <mergeCell ref="A27:B27"/>
    <mergeCell ref="A28:B28"/>
    <mergeCell ref="A6:A7"/>
    <mergeCell ref="B6:B7"/>
    <mergeCell ref="C6:C7"/>
    <mergeCell ref="D6:D7"/>
    <mergeCell ref="E6:E7"/>
    <mergeCell ref="F6:F7"/>
    <mergeCell ref="J6:J7"/>
    <mergeCell ref="N6:N7"/>
    <mergeCell ref="O6:O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colBreaks count="2" manualBreakCount="2">
    <brk id="6" max="28" man="1"/>
    <brk id="15" max="6553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28"/>
  <sheetViews>
    <sheetView showGridLines="0" zoomScale="78" zoomScaleNormal="78" topLeftCell="I1" workbookViewId="0">
      <selection activeCell="AD31" sqref="AD31"/>
    </sheetView>
  </sheetViews>
  <sheetFormatPr defaultColWidth="8.7" defaultRowHeight="12.75"/>
  <cols>
    <col min="1" max="1" width="4.7" style="10" customWidth="1"/>
    <col min="2" max="3" width="8" style="10" customWidth="1"/>
    <col min="4" max="4" width="8.1" style="10" customWidth="1"/>
    <col min="5" max="6" width="8" style="10" customWidth="1"/>
    <col min="7" max="7" width="13.2" style="10" customWidth="1"/>
    <col min="8" max="11" width="6.6" style="10" customWidth="1"/>
    <col min="12" max="12" width="6.2" style="10" customWidth="1"/>
    <col min="13" max="13" width="9.7" style="10" customWidth="1"/>
    <col min="14" max="14" width="8.7" style="10" customWidth="1"/>
    <col min="15" max="17" width="6.6" style="10" customWidth="1"/>
    <col min="18" max="18" width="4.9" style="10" customWidth="1"/>
    <col min="19" max="23" width="8.2" style="10" customWidth="1"/>
    <col min="24" max="24" width="10.5" style="10" customWidth="1"/>
    <col min="25" max="26" width="8.2" style="10" customWidth="1"/>
    <col min="27" max="27" width="9.7" style="10" customWidth="1"/>
    <col min="28" max="28" width="6.6" style="10" customWidth="1"/>
    <col min="29" max="29" width="7.7" style="10" customWidth="1"/>
    <col min="30" max="30" width="16.7" style="10" customWidth="1"/>
    <col min="31" max="32" width="9" style="10" customWidth="1"/>
    <col min="33" max="16384" width="8.7" style="10" customWidth="1"/>
  </cols>
  <sheetData>
    <row r="1" ht="15.75" customHeight="1" spans="1:1">
      <c r="A1" s="311" t="s">
        <v>0</v>
      </c>
    </row>
    <row r="2" s="8" customFormat="1" ht="30" customHeight="1" spans="1:1">
      <c r="A2" s="312" t="s">
        <v>1484</v>
      </c>
    </row>
    <row r="3" ht="15.75" customHeight="1" spans="1:1">
      <c r="A3" s="9" t="str">
        <f>"评估基准日："&amp;TEXT(基本信息输入表!M7,"yyyy年mm月dd日")</f>
        <v>评估基准日：2025年02月20日</v>
      </c>
    </row>
    <row r="4" ht="14.25" customHeight="1" spans="1:30">
      <c r="A4" s="9"/>
      <c r="B4" s="9"/>
      <c r="C4" s="9"/>
      <c r="D4" s="9"/>
      <c r="E4" s="9"/>
      <c r="F4" s="9"/>
      <c r="G4" s="9"/>
      <c r="H4" s="9"/>
      <c r="I4" s="9"/>
      <c r="J4" s="9"/>
      <c r="K4" s="9"/>
      <c r="L4" s="9"/>
      <c r="M4" s="9"/>
      <c r="N4" s="9"/>
      <c r="O4" s="9"/>
      <c r="P4" s="9"/>
      <c r="Q4" s="9"/>
      <c r="R4" s="9"/>
      <c r="S4" s="9"/>
      <c r="T4" s="9"/>
      <c r="U4" s="9"/>
      <c r="V4" s="9"/>
      <c r="AD4" s="14" t="s">
        <v>1485</v>
      </c>
    </row>
    <row r="5" ht="15.75" customHeight="1" spans="1:30">
      <c r="A5" s="10" t="str">
        <f>基本信息输入表!K6&amp;"："&amp;基本信息输入表!M6</f>
        <v>产权持有单位：中国石油天然气股份有限公司塔里木油田分公司塔西南勘探开发公司</v>
      </c>
      <c r="W5" s="14"/>
      <c r="AD5" s="14" t="s">
        <v>821</v>
      </c>
    </row>
    <row r="6" s="9" customFormat="1" ht="15.75" customHeight="1" spans="1:30">
      <c r="A6" s="313" t="s">
        <v>4</v>
      </c>
      <c r="B6" s="313" t="s">
        <v>1374</v>
      </c>
      <c r="C6" s="313" t="s">
        <v>1210</v>
      </c>
      <c r="D6" s="313" t="s">
        <v>1486</v>
      </c>
      <c r="E6" s="313" t="s">
        <v>1487</v>
      </c>
      <c r="F6" s="313" t="s">
        <v>1488</v>
      </c>
      <c r="G6" s="313" t="s">
        <v>1489</v>
      </c>
      <c r="H6" s="313" t="s">
        <v>1490</v>
      </c>
      <c r="I6" s="313" t="s">
        <v>1491</v>
      </c>
      <c r="J6" s="313" t="s">
        <v>1491</v>
      </c>
      <c r="K6" s="313" t="s">
        <v>6</v>
      </c>
      <c r="L6" s="89"/>
      <c r="M6" s="89"/>
      <c r="N6" s="89"/>
      <c r="O6" s="89"/>
      <c r="P6" s="89"/>
      <c r="Q6" s="89"/>
      <c r="R6" s="89"/>
      <c r="S6" s="89"/>
      <c r="T6" s="89"/>
      <c r="U6" s="89"/>
      <c r="V6" s="89"/>
      <c r="W6" s="89"/>
      <c r="X6" s="86"/>
      <c r="Y6" s="313" t="s">
        <v>7</v>
      </c>
      <c r="Z6" s="89"/>
      <c r="AA6" s="86"/>
      <c r="AB6" s="313" t="s">
        <v>823</v>
      </c>
      <c r="AC6" s="313" t="s">
        <v>686</v>
      </c>
      <c r="AD6" s="313" t="s">
        <v>176</v>
      </c>
    </row>
    <row r="7" s="9" customFormat="1" ht="15.75" customHeight="1" spans="1:31">
      <c r="A7" s="106"/>
      <c r="B7" s="106"/>
      <c r="C7" s="106"/>
      <c r="D7" s="106"/>
      <c r="E7" s="106"/>
      <c r="F7" s="106"/>
      <c r="G7" s="106"/>
      <c r="H7" s="313" t="s">
        <v>1492</v>
      </c>
      <c r="I7" s="313" t="s">
        <v>962</v>
      </c>
      <c r="J7" s="313" t="s">
        <v>1493</v>
      </c>
      <c r="K7" s="321" t="s">
        <v>1494</v>
      </c>
      <c r="L7" s="321" t="s">
        <v>1495</v>
      </c>
      <c r="M7" s="321" t="s">
        <v>1496</v>
      </c>
      <c r="N7" s="321" t="s">
        <v>1497</v>
      </c>
      <c r="O7" s="321" t="s">
        <v>1498</v>
      </c>
      <c r="P7" s="321" t="s">
        <v>1499</v>
      </c>
      <c r="Q7" s="321" t="s">
        <v>1500</v>
      </c>
      <c r="R7" s="321" t="s">
        <v>1501</v>
      </c>
      <c r="S7" s="321" t="s">
        <v>1502</v>
      </c>
      <c r="T7" s="321" t="s">
        <v>1503</v>
      </c>
      <c r="U7" s="321" t="s">
        <v>1504</v>
      </c>
      <c r="V7" s="321" t="s">
        <v>1505</v>
      </c>
      <c r="W7" s="321" t="s">
        <v>1506</v>
      </c>
      <c r="X7" s="313" t="s">
        <v>1213</v>
      </c>
      <c r="Y7" s="313" t="s">
        <v>1214</v>
      </c>
      <c r="Z7" s="313" t="s">
        <v>1215</v>
      </c>
      <c r="AA7" s="313" t="s">
        <v>1213</v>
      </c>
      <c r="AB7" s="106"/>
      <c r="AC7" s="106"/>
      <c r="AD7" s="106"/>
      <c r="AE7" s="9" t="s">
        <v>1461</v>
      </c>
    </row>
    <row r="8" s="9" customFormat="1" ht="15.75" customHeight="1" spans="1:31">
      <c r="A8" s="314" t="str">
        <f>IF(B8="","",ROW()-7)</f>
        <v/>
      </c>
      <c r="B8" s="315"/>
      <c r="C8" s="316"/>
      <c r="D8" s="71"/>
      <c r="E8" s="317"/>
      <c r="F8" s="317"/>
      <c r="G8" s="318"/>
      <c r="H8" s="319"/>
      <c r="I8" s="28"/>
      <c r="J8" s="28"/>
      <c r="K8" s="28"/>
      <c r="L8" s="28"/>
      <c r="M8" s="28"/>
      <c r="N8" s="28"/>
      <c r="O8" s="322"/>
      <c r="P8" s="322"/>
      <c r="Q8" s="322"/>
      <c r="R8" s="322"/>
      <c r="S8" s="322"/>
      <c r="T8" s="322"/>
      <c r="U8" s="323">
        <f>SUM(K8:T8)</f>
        <v>0</v>
      </c>
      <c r="V8" s="74"/>
      <c r="W8" s="324"/>
      <c r="X8" s="323"/>
      <c r="Y8" s="325"/>
      <c r="Z8" s="320"/>
      <c r="AA8" s="323"/>
      <c r="AB8" s="197">
        <f>AA8-X8</f>
        <v>0</v>
      </c>
      <c r="AC8" s="74" t="str">
        <f>IF(X8=0,"",AB8/X8*100)</f>
        <v/>
      </c>
      <c r="AD8" s="326"/>
      <c r="AE8" s="9" t="s">
        <v>1507</v>
      </c>
    </row>
    <row r="9" s="9" customFormat="1" ht="15.75" customHeight="1" spans="1:31">
      <c r="A9" s="314" t="str">
        <f t="shared" ref="A9:A24" si="0">IF(B9="","",ROW()-7)</f>
        <v/>
      </c>
      <c r="B9" s="315"/>
      <c r="C9" s="316"/>
      <c r="D9" s="71"/>
      <c r="E9" s="317"/>
      <c r="F9" s="317"/>
      <c r="G9" s="318"/>
      <c r="H9" s="319"/>
      <c r="I9" s="28"/>
      <c r="J9" s="28"/>
      <c r="K9" s="28"/>
      <c r="L9" s="28"/>
      <c r="M9" s="28"/>
      <c r="N9" s="28"/>
      <c r="O9" s="322"/>
      <c r="P9" s="322"/>
      <c r="Q9" s="322"/>
      <c r="R9" s="322"/>
      <c r="S9" s="322"/>
      <c r="T9" s="322"/>
      <c r="U9" s="323">
        <f t="shared" ref="U9:U24" si="1">SUM(K9:T9)</f>
        <v>0</v>
      </c>
      <c r="V9" s="74"/>
      <c r="W9" s="324"/>
      <c r="X9" s="323"/>
      <c r="Y9" s="325"/>
      <c r="Z9" s="320"/>
      <c r="AA9" s="323"/>
      <c r="AB9" s="197">
        <f t="shared" ref="AB9:AB25" si="2">AA9-X9</f>
        <v>0</v>
      </c>
      <c r="AC9" s="74" t="str">
        <f t="shared" ref="AC9:AC25" si="3">IF(X9=0,"",AB9/X9*100)</f>
        <v/>
      </c>
      <c r="AD9" s="326"/>
      <c r="AE9" s="9" t="s">
        <v>1508</v>
      </c>
    </row>
    <row r="10" s="9" customFormat="1" ht="15.75" customHeight="1" spans="1:31">
      <c r="A10" s="314" t="str">
        <f t="shared" si="0"/>
        <v/>
      </c>
      <c r="B10" s="315"/>
      <c r="C10" s="316"/>
      <c r="D10" s="71"/>
      <c r="E10" s="317"/>
      <c r="F10" s="317"/>
      <c r="G10" s="318"/>
      <c r="H10" s="319"/>
      <c r="I10" s="28"/>
      <c r="J10" s="28"/>
      <c r="K10" s="28"/>
      <c r="L10" s="28"/>
      <c r="M10" s="28"/>
      <c r="N10" s="28"/>
      <c r="O10" s="322"/>
      <c r="P10" s="322"/>
      <c r="Q10" s="322"/>
      <c r="R10" s="322"/>
      <c r="S10" s="322"/>
      <c r="T10" s="322"/>
      <c r="U10" s="323">
        <f t="shared" si="1"/>
        <v>0</v>
      </c>
      <c r="V10" s="74"/>
      <c r="W10" s="324"/>
      <c r="X10" s="323"/>
      <c r="Y10" s="325"/>
      <c r="Z10" s="320"/>
      <c r="AA10" s="323"/>
      <c r="AB10" s="197">
        <f t="shared" si="2"/>
        <v>0</v>
      </c>
      <c r="AC10" s="74" t="str">
        <f t="shared" si="3"/>
        <v/>
      </c>
      <c r="AD10" s="326"/>
      <c r="AE10" s="9" t="s">
        <v>1509</v>
      </c>
    </row>
    <row r="11" s="9" customFormat="1" ht="15.75" customHeight="1" spans="1:31">
      <c r="A11" s="314" t="str">
        <f t="shared" si="0"/>
        <v/>
      </c>
      <c r="B11" s="315"/>
      <c r="C11" s="316"/>
      <c r="D11" s="71"/>
      <c r="E11" s="317"/>
      <c r="F11" s="317"/>
      <c r="G11" s="318"/>
      <c r="H11" s="319"/>
      <c r="I11" s="28"/>
      <c r="J11" s="28"/>
      <c r="K11" s="28"/>
      <c r="L11" s="28"/>
      <c r="M11" s="28"/>
      <c r="N11" s="28"/>
      <c r="O11" s="322"/>
      <c r="P11" s="322"/>
      <c r="Q11" s="322"/>
      <c r="R11" s="322"/>
      <c r="S11" s="322"/>
      <c r="T11" s="322"/>
      <c r="U11" s="323">
        <f t="shared" si="1"/>
        <v>0</v>
      </c>
      <c r="V11" s="74"/>
      <c r="W11" s="324"/>
      <c r="X11" s="323"/>
      <c r="Y11" s="325"/>
      <c r="Z11" s="320"/>
      <c r="AA11" s="323"/>
      <c r="AB11" s="197">
        <f t="shared" si="2"/>
        <v>0</v>
      </c>
      <c r="AC11" s="74" t="str">
        <f t="shared" si="3"/>
        <v/>
      </c>
      <c r="AD11" s="326"/>
      <c r="AE11" s="9" t="s">
        <v>1510</v>
      </c>
    </row>
    <row r="12" s="9" customFormat="1" ht="15.75" customHeight="1" spans="1:31">
      <c r="A12" s="314" t="str">
        <f t="shared" si="0"/>
        <v/>
      </c>
      <c r="B12" s="315"/>
      <c r="C12" s="316"/>
      <c r="D12" s="71"/>
      <c r="E12" s="317"/>
      <c r="F12" s="317"/>
      <c r="G12" s="318"/>
      <c r="H12" s="319"/>
      <c r="I12" s="28"/>
      <c r="J12" s="28"/>
      <c r="K12" s="28"/>
      <c r="L12" s="28"/>
      <c r="M12" s="28"/>
      <c r="N12" s="28"/>
      <c r="O12" s="322"/>
      <c r="P12" s="322"/>
      <c r="Q12" s="322"/>
      <c r="R12" s="322"/>
      <c r="S12" s="322"/>
      <c r="T12" s="322"/>
      <c r="U12" s="323">
        <f t="shared" si="1"/>
        <v>0</v>
      </c>
      <c r="V12" s="74"/>
      <c r="W12" s="324"/>
      <c r="X12" s="323"/>
      <c r="Y12" s="325"/>
      <c r="Z12" s="320"/>
      <c r="AA12" s="323"/>
      <c r="AB12" s="197">
        <f t="shared" si="2"/>
        <v>0</v>
      </c>
      <c r="AC12" s="74" t="str">
        <f t="shared" si="3"/>
        <v/>
      </c>
      <c r="AD12" s="326"/>
      <c r="AE12" s="9" t="s">
        <v>1511</v>
      </c>
    </row>
    <row r="13" s="9" customFormat="1" ht="15.75" customHeight="1" spans="1:31">
      <c r="A13" s="314" t="str">
        <f t="shared" si="0"/>
        <v/>
      </c>
      <c r="B13" s="315"/>
      <c r="C13" s="316"/>
      <c r="D13" s="71"/>
      <c r="E13" s="317"/>
      <c r="F13" s="317"/>
      <c r="G13" s="318"/>
      <c r="H13" s="319"/>
      <c r="I13" s="28"/>
      <c r="J13" s="28"/>
      <c r="K13" s="28"/>
      <c r="L13" s="28"/>
      <c r="M13" s="28"/>
      <c r="N13" s="28"/>
      <c r="O13" s="322"/>
      <c r="P13" s="322"/>
      <c r="Q13" s="322"/>
      <c r="R13" s="322"/>
      <c r="S13" s="322"/>
      <c r="T13" s="322"/>
      <c r="U13" s="325">
        <f t="shared" si="1"/>
        <v>0</v>
      </c>
      <c r="V13" s="74"/>
      <c r="W13" s="324"/>
      <c r="X13" s="323"/>
      <c r="Y13" s="325"/>
      <c r="Z13" s="320"/>
      <c r="AA13" s="323"/>
      <c r="AB13" s="197">
        <f t="shared" si="2"/>
        <v>0</v>
      </c>
      <c r="AC13" s="74" t="str">
        <f t="shared" si="3"/>
        <v/>
      </c>
      <c r="AD13" s="326"/>
      <c r="AE13" s="9" t="s">
        <v>1512</v>
      </c>
    </row>
    <row r="14" s="9" customFormat="1" ht="15.75" customHeight="1" spans="1:31">
      <c r="A14" s="314" t="str">
        <f t="shared" si="0"/>
        <v/>
      </c>
      <c r="B14" s="315"/>
      <c r="C14" s="316"/>
      <c r="D14" s="71"/>
      <c r="E14" s="317"/>
      <c r="F14" s="317"/>
      <c r="G14" s="318"/>
      <c r="H14" s="319"/>
      <c r="I14" s="28"/>
      <c r="J14" s="28"/>
      <c r="K14" s="28"/>
      <c r="L14" s="28"/>
      <c r="M14" s="28"/>
      <c r="N14" s="28"/>
      <c r="O14" s="322"/>
      <c r="P14" s="322"/>
      <c r="Q14" s="322"/>
      <c r="R14" s="322"/>
      <c r="S14" s="322"/>
      <c r="T14" s="322"/>
      <c r="U14" s="325">
        <f t="shared" si="1"/>
        <v>0</v>
      </c>
      <c r="V14" s="74"/>
      <c r="W14" s="324"/>
      <c r="X14" s="323"/>
      <c r="Y14" s="325"/>
      <c r="Z14" s="320"/>
      <c r="AA14" s="323"/>
      <c r="AB14" s="197">
        <f t="shared" si="2"/>
        <v>0</v>
      </c>
      <c r="AC14" s="74" t="str">
        <f t="shared" si="3"/>
        <v/>
      </c>
      <c r="AD14" s="326"/>
      <c r="AE14" s="9" t="s">
        <v>1513</v>
      </c>
    </row>
    <row r="15" s="9" customFormat="1" ht="15.75" customHeight="1" spans="1:31">
      <c r="A15" s="314" t="str">
        <f t="shared" si="0"/>
        <v/>
      </c>
      <c r="B15" s="315"/>
      <c r="C15" s="316"/>
      <c r="D15" s="71"/>
      <c r="E15" s="317"/>
      <c r="F15" s="317"/>
      <c r="G15" s="318"/>
      <c r="H15" s="319"/>
      <c r="I15" s="28"/>
      <c r="J15" s="28"/>
      <c r="K15" s="28"/>
      <c r="L15" s="28"/>
      <c r="M15" s="28"/>
      <c r="N15" s="28"/>
      <c r="O15" s="322"/>
      <c r="P15" s="322"/>
      <c r="Q15" s="322"/>
      <c r="R15" s="322"/>
      <c r="S15" s="322"/>
      <c r="T15" s="322"/>
      <c r="U15" s="325">
        <f t="shared" si="1"/>
        <v>0</v>
      </c>
      <c r="V15" s="74"/>
      <c r="W15" s="324"/>
      <c r="X15" s="323"/>
      <c r="Y15" s="325"/>
      <c r="Z15" s="320"/>
      <c r="AA15" s="323"/>
      <c r="AB15" s="197">
        <f t="shared" si="2"/>
        <v>0</v>
      </c>
      <c r="AC15" s="74" t="str">
        <f t="shared" si="3"/>
        <v/>
      </c>
      <c r="AD15" s="326"/>
      <c r="AE15" s="9" t="s">
        <v>1514</v>
      </c>
    </row>
    <row r="16" s="9" customFormat="1" ht="15.75" customHeight="1" spans="1:31">
      <c r="A16" s="314" t="str">
        <f t="shared" si="0"/>
        <v/>
      </c>
      <c r="B16" s="315"/>
      <c r="C16" s="316"/>
      <c r="D16" s="71"/>
      <c r="E16" s="317"/>
      <c r="F16" s="317"/>
      <c r="G16" s="318"/>
      <c r="H16" s="319"/>
      <c r="I16" s="28"/>
      <c r="J16" s="28"/>
      <c r="K16" s="28"/>
      <c r="L16" s="28"/>
      <c r="M16" s="28"/>
      <c r="N16" s="28"/>
      <c r="O16" s="322"/>
      <c r="P16" s="322"/>
      <c r="Q16" s="322"/>
      <c r="R16" s="322"/>
      <c r="S16" s="322"/>
      <c r="T16" s="322"/>
      <c r="U16" s="325">
        <f t="shared" si="1"/>
        <v>0</v>
      </c>
      <c r="V16" s="74"/>
      <c r="W16" s="324"/>
      <c r="X16" s="323"/>
      <c r="Y16" s="325"/>
      <c r="Z16" s="320"/>
      <c r="AA16" s="323"/>
      <c r="AB16" s="197">
        <f t="shared" si="2"/>
        <v>0</v>
      </c>
      <c r="AC16" s="74" t="str">
        <f t="shared" si="3"/>
        <v/>
      </c>
      <c r="AD16" s="326"/>
      <c r="AE16" s="9" t="s">
        <v>1515</v>
      </c>
    </row>
    <row r="17" s="9" customFormat="1" ht="15.75" customHeight="1" spans="1:31">
      <c r="A17" s="314" t="str">
        <f t="shared" si="0"/>
        <v/>
      </c>
      <c r="B17" s="315"/>
      <c r="C17" s="316"/>
      <c r="D17" s="71"/>
      <c r="E17" s="317"/>
      <c r="F17" s="317"/>
      <c r="G17" s="318"/>
      <c r="H17" s="319"/>
      <c r="I17" s="28"/>
      <c r="J17" s="28"/>
      <c r="K17" s="28"/>
      <c r="L17" s="28"/>
      <c r="M17" s="28"/>
      <c r="N17" s="28"/>
      <c r="O17" s="322"/>
      <c r="P17" s="322"/>
      <c r="Q17" s="322"/>
      <c r="R17" s="322"/>
      <c r="S17" s="322"/>
      <c r="T17" s="322"/>
      <c r="U17" s="325">
        <f t="shared" si="1"/>
        <v>0</v>
      </c>
      <c r="V17" s="74"/>
      <c r="W17" s="324"/>
      <c r="X17" s="323"/>
      <c r="Y17" s="325"/>
      <c r="Z17" s="320"/>
      <c r="AA17" s="323"/>
      <c r="AB17" s="197">
        <f t="shared" si="2"/>
        <v>0</v>
      </c>
      <c r="AC17" s="74" t="str">
        <f t="shared" si="3"/>
        <v/>
      </c>
      <c r="AD17" s="326"/>
      <c r="AE17" s="9" t="s">
        <v>1516</v>
      </c>
    </row>
    <row r="18" s="9" customFormat="1" ht="15.75" customHeight="1" spans="1:31">
      <c r="A18" s="314" t="str">
        <f t="shared" si="0"/>
        <v/>
      </c>
      <c r="B18" s="315"/>
      <c r="C18" s="316"/>
      <c r="D18" s="71"/>
      <c r="E18" s="317"/>
      <c r="F18" s="317"/>
      <c r="G18" s="318"/>
      <c r="H18" s="319"/>
      <c r="I18" s="28"/>
      <c r="J18" s="28"/>
      <c r="K18" s="28"/>
      <c r="L18" s="28"/>
      <c r="M18" s="28"/>
      <c r="N18" s="28"/>
      <c r="O18" s="322"/>
      <c r="P18" s="322"/>
      <c r="Q18" s="322"/>
      <c r="R18" s="322"/>
      <c r="S18" s="322"/>
      <c r="T18" s="322"/>
      <c r="U18" s="325">
        <f t="shared" si="1"/>
        <v>0</v>
      </c>
      <c r="V18" s="74"/>
      <c r="W18" s="324"/>
      <c r="X18" s="323"/>
      <c r="Y18" s="325"/>
      <c r="Z18" s="320"/>
      <c r="AA18" s="323"/>
      <c r="AB18" s="197">
        <f t="shared" si="2"/>
        <v>0</v>
      </c>
      <c r="AC18" s="74" t="str">
        <f t="shared" si="3"/>
        <v/>
      </c>
      <c r="AD18" s="326"/>
      <c r="AE18" s="9" t="s">
        <v>1517</v>
      </c>
    </row>
    <row r="19" s="9" customFormat="1" ht="15.75" customHeight="1" spans="1:31">
      <c r="A19" s="314" t="str">
        <f t="shared" si="0"/>
        <v/>
      </c>
      <c r="B19" s="315"/>
      <c r="C19" s="316"/>
      <c r="D19" s="71"/>
      <c r="E19" s="317"/>
      <c r="F19" s="317"/>
      <c r="G19" s="318"/>
      <c r="H19" s="319"/>
      <c r="I19" s="28"/>
      <c r="J19" s="28"/>
      <c r="K19" s="28"/>
      <c r="L19" s="28"/>
      <c r="M19" s="28"/>
      <c r="N19" s="28"/>
      <c r="O19" s="322"/>
      <c r="P19" s="322"/>
      <c r="Q19" s="322"/>
      <c r="R19" s="322"/>
      <c r="S19" s="322"/>
      <c r="T19" s="322"/>
      <c r="U19" s="325">
        <f t="shared" si="1"/>
        <v>0</v>
      </c>
      <c r="V19" s="74"/>
      <c r="W19" s="324"/>
      <c r="X19" s="323"/>
      <c r="Y19" s="325"/>
      <c r="Z19" s="320"/>
      <c r="AA19" s="323"/>
      <c r="AB19" s="197">
        <f t="shared" si="2"/>
        <v>0</v>
      </c>
      <c r="AC19" s="74" t="str">
        <f t="shared" si="3"/>
        <v/>
      </c>
      <c r="AD19" s="326"/>
      <c r="AE19" s="9" t="s">
        <v>1518</v>
      </c>
    </row>
    <row r="20" s="9" customFormat="1" ht="15.75" customHeight="1" spans="1:31">
      <c r="A20" s="314" t="str">
        <f t="shared" si="0"/>
        <v/>
      </c>
      <c r="B20" s="315"/>
      <c r="C20" s="316"/>
      <c r="D20" s="71"/>
      <c r="E20" s="317"/>
      <c r="F20" s="317"/>
      <c r="G20" s="318"/>
      <c r="H20" s="319"/>
      <c r="I20" s="28"/>
      <c r="J20" s="28"/>
      <c r="K20" s="28"/>
      <c r="L20" s="28"/>
      <c r="M20" s="28"/>
      <c r="N20" s="28"/>
      <c r="O20" s="322"/>
      <c r="P20" s="322"/>
      <c r="Q20" s="322"/>
      <c r="R20" s="322"/>
      <c r="S20" s="322"/>
      <c r="T20" s="322"/>
      <c r="U20" s="325">
        <f t="shared" si="1"/>
        <v>0</v>
      </c>
      <c r="V20" s="74"/>
      <c r="W20" s="324"/>
      <c r="X20" s="323"/>
      <c r="Y20" s="325"/>
      <c r="Z20" s="320"/>
      <c r="AA20" s="323"/>
      <c r="AB20" s="197">
        <f t="shared" si="2"/>
        <v>0</v>
      </c>
      <c r="AC20" s="74" t="str">
        <f t="shared" si="3"/>
        <v/>
      </c>
      <c r="AD20" s="326"/>
      <c r="AE20" s="9" t="s">
        <v>1519</v>
      </c>
    </row>
    <row r="21" s="9" customFormat="1" ht="15.75" customHeight="1" spans="1:31">
      <c r="A21" s="314" t="str">
        <f t="shared" si="0"/>
        <v/>
      </c>
      <c r="B21" s="315"/>
      <c r="C21" s="316"/>
      <c r="D21" s="71"/>
      <c r="E21" s="317"/>
      <c r="F21" s="317"/>
      <c r="G21" s="318"/>
      <c r="H21" s="319"/>
      <c r="I21" s="28"/>
      <c r="J21" s="28"/>
      <c r="K21" s="28"/>
      <c r="L21" s="28"/>
      <c r="M21" s="28"/>
      <c r="N21" s="28"/>
      <c r="O21" s="322"/>
      <c r="P21" s="322"/>
      <c r="Q21" s="322"/>
      <c r="R21" s="322"/>
      <c r="S21" s="322"/>
      <c r="T21" s="322"/>
      <c r="U21" s="325">
        <f t="shared" si="1"/>
        <v>0</v>
      </c>
      <c r="V21" s="74"/>
      <c r="W21" s="324"/>
      <c r="X21" s="323"/>
      <c r="Y21" s="325"/>
      <c r="Z21" s="320"/>
      <c r="AA21" s="323"/>
      <c r="AB21" s="197">
        <f t="shared" si="2"/>
        <v>0</v>
      </c>
      <c r="AC21" s="74" t="str">
        <f t="shared" si="3"/>
        <v/>
      </c>
      <c r="AD21" s="326"/>
      <c r="AE21" s="9" t="s">
        <v>1520</v>
      </c>
    </row>
    <row r="22" s="9" customFormat="1" ht="15.75" customHeight="1" spans="1:31">
      <c r="A22" s="314" t="str">
        <f t="shared" si="0"/>
        <v/>
      </c>
      <c r="B22" s="315"/>
      <c r="C22" s="316"/>
      <c r="D22" s="71"/>
      <c r="E22" s="317"/>
      <c r="F22" s="317"/>
      <c r="G22" s="318"/>
      <c r="H22" s="319"/>
      <c r="I22" s="28"/>
      <c r="J22" s="28"/>
      <c r="K22" s="28"/>
      <c r="L22" s="28"/>
      <c r="M22" s="28"/>
      <c r="N22" s="28"/>
      <c r="O22" s="322"/>
      <c r="P22" s="322"/>
      <c r="Q22" s="322"/>
      <c r="R22" s="322"/>
      <c r="S22" s="322"/>
      <c r="T22" s="322"/>
      <c r="U22" s="325">
        <f t="shared" si="1"/>
        <v>0</v>
      </c>
      <c r="V22" s="74"/>
      <c r="W22" s="324"/>
      <c r="X22" s="323"/>
      <c r="Y22" s="325"/>
      <c r="Z22" s="320"/>
      <c r="AA22" s="323"/>
      <c r="AB22" s="197">
        <f t="shared" si="2"/>
        <v>0</v>
      </c>
      <c r="AC22" s="74" t="str">
        <f t="shared" si="3"/>
        <v/>
      </c>
      <c r="AD22" s="326"/>
      <c r="AE22" s="9" t="s">
        <v>1521</v>
      </c>
    </row>
    <row r="23" s="9" customFormat="1" ht="15.75" customHeight="1" spans="1:31">
      <c r="A23" s="314" t="str">
        <f t="shared" si="0"/>
        <v/>
      </c>
      <c r="B23" s="315"/>
      <c r="C23" s="316"/>
      <c r="D23" s="71"/>
      <c r="E23" s="317"/>
      <c r="F23" s="317"/>
      <c r="G23" s="318"/>
      <c r="H23" s="319"/>
      <c r="I23" s="28"/>
      <c r="J23" s="28"/>
      <c r="K23" s="28"/>
      <c r="L23" s="28"/>
      <c r="M23" s="28"/>
      <c r="N23" s="28"/>
      <c r="O23" s="322"/>
      <c r="P23" s="322"/>
      <c r="Q23" s="322"/>
      <c r="R23" s="322"/>
      <c r="S23" s="322"/>
      <c r="T23" s="322"/>
      <c r="U23" s="325">
        <f t="shared" si="1"/>
        <v>0</v>
      </c>
      <c r="V23" s="74"/>
      <c r="W23" s="324"/>
      <c r="X23" s="323"/>
      <c r="Y23" s="325"/>
      <c r="Z23" s="320"/>
      <c r="AA23" s="323"/>
      <c r="AB23" s="197">
        <f t="shared" si="2"/>
        <v>0</v>
      </c>
      <c r="AC23" s="74" t="str">
        <f t="shared" si="3"/>
        <v/>
      </c>
      <c r="AD23" s="326"/>
      <c r="AE23" s="9" t="s">
        <v>1522</v>
      </c>
    </row>
    <row r="24" s="9" customFormat="1" ht="15" customHeight="1" spans="1:31">
      <c r="A24" s="314" t="str">
        <f t="shared" si="0"/>
        <v/>
      </c>
      <c r="B24" s="315"/>
      <c r="C24" s="316"/>
      <c r="D24" s="71"/>
      <c r="E24" s="317"/>
      <c r="F24" s="317"/>
      <c r="G24" s="318"/>
      <c r="H24" s="319"/>
      <c r="I24" s="28"/>
      <c r="J24" s="28"/>
      <c r="K24" s="28"/>
      <c r="L24" s="28"/>
      <c r="M24" s="28"/>
      <c r="N24" s="28"/>
      <c r="O24" s="322"/>
      <c r="P24" s="322"/>
      <c r="Q24" s="322"/>
      <c r="R24" s="322"/>
      <c r="S24" s="322"/>
      <c r="T24" s="322"/>
      <c r="U24" s="325">
        <f t="shared" si="1"/>
        <v>0</v>
      </c>
      <c r="V24" s="74"/>
      <c r="W24" s="324"/>
      <c r="X24" s="323"/>
      <c r="Y24" s="325"/>
      <c r="Z24" s="320"/>
      <c r="AA24" s="323"/>
      <c r="AB24" s="197">
        <f t="shared" si="2"/>
        <v>0</v>
      </c>
      <c r="AC24" s="74" t="str">
        <f t="shared" si="3"/>
        <v/>
      </c>
      <c r="AD24" s="326"/>
      <c r="AE24" s="9" t="s">
        <v>1523</v>
      </c>
    </row>
    <row r="25" s="9" customFormat="1" ht="15" customHeight="1" spans="1:30">
      <c r="A25" s="36" t="s">
        <v>1524</v>
      </c>
      <c r="B25" s="86"/>
      <c r="C25" s="71"/>
      <c r="D25" s="320">
        <f>SUM(D8:D24)</f>
        <v>0</v>
      </c>
      <c r="E25" s="320"/>
      <c r="F25" s="320"/>
      <c r="G25" s="320"/>
      <c r="H25" s="320">
        <f t="shared" ref="H25:AA25" si="4">SUM(H8:H24)</f>
        <v>0</v>
      </c>
      <c r="I25" s="320">
        <f t="shared" si="4"/>
        <v>0</v>
      </c>
      <c r="J25" s="320">
        <f t="shared" si="4"/>
        <v>0</v>
      </c>
      <c r="K25" s="320">
        <f t="shared" si="4"/>
        <v>0</v>
      </c>
      <c r="L25" s="320">
        <f t="shared" si="4"/>
        <v>0</v>
      </c>
      <c r="M25" s="320">
        <f t="shared" si="4"/>
        <v>0</v>
      </c>
      <c r="N25" s="320">
        <f t="shared" si="4"/>
        <v>0</v>
      </c>
      <c r="O25" s="320">
        <f t="shared" si="4"/>
        <v>0</v>
      </c>
      <c r="P25" s="320">
        <f t="shared" si="4"/>
        <v>0</v>
      </c>
      <c r="Q25" s="320">
        <f t="shared" si="4"/>
        <v>0</v>
      </c>
      <c r="R25" s="320">
        <f t="shared" si="4"/>
        <v>0</v>
      </c>
      <c r="S25" s="320">
        <f t="shared" si="4"/>
        <v>0</v>
      </c>
      <c r="T25" s="320">
        <f t="shared" si="4"/>
        <v>0</v>
      </c>
      <c r="U25" s="320">
        <f t="shared" si="4"/>
        <v>0</v>
      </c>
      <c r="V25" s="320">
        <f t="shared" si="4"/>
        <v>0</v>
      </c>
      <c r="W25" s="320">
        <f t="shared" si="4"/>
        <v>0</v>
      </c>
      <c r="X25" s="320">
        <f t="shared" si="4"/>
        <v>0</v>
      </c>
      <c r="Y25" s="320">
        <f t="shared" si="4"/>
        <v>0</v>
      </c>
      <c r="Z25" s="320">
        <f t="shared" si="4"/>
        <v>0</v>
      </c>
      <c r="AA25" s="320">
        <f t="shared" si="4"/>
        <v>0</v>
      </c>
      <c r="AB25" s="197">
        <f t="shared" si="2"/>
        <v>0</v>
      </c>
      <c r="AC25" s="74" t="str">
        <f t="shared" si="3"/>
        <v/>
      </c>
      <c r="AD25" s="320"/>
    </row>
    <row r="26" ht="15.75" customHeight="1" spans="1:31">
      <c r="A26" s="10" t="str">
        <f>基本信息输入表!$K$6&amp;"填表人："&amp;基本信息输入表!$M$40</f>
        <v>产权持有单位填表人：刘亚鑫</v>
      </c>
      <c r="AA26" s="10" t="str">
        <f>"评估人员："&amp;基本信息输入表!$Q$40</f>
        <v>评估人员：王庆国</v>
      </c>
      <c r="AE26" s="10" t="s">
        <v>1483</v>
      </c>
    </row>
    <row r="27" ht="15.75" customHeight="1" spans="1:1">
      <c r="A27" s="10" t="str">
        <f>"填表日期："&amp;YEAR(基本信息输入表!$O$40)&amp;"年"&amp;MONTH(基本信息输入表!$O$40)&amp;"月"&amp;DAY(基本信息输入表!$O$40)&amp;"日"</f>
        <v>填表日期：2025年2月22日</v>
      </c>
    </row>
    <row r="28" ht="15.75" customHeight="1" spans="24:24">
      <c r="X28" s="58"/>
    </row>
  </sheetData>
  <mergeCells count="15">
    <mergeCell ref="A2:AD2"/>
    <mergeCell ref="A3:AD3"/>
    <mergeCell ref="K6:X6"/>
    <mergeCell ref="Y6:AA6"/>
    <mergeCell ref="A25:B25"/>
    <mergeCell ref="A6:A7"/>
    <mergeCell ref="B6:B7"/>
    <mergeCell ref="C6:C7"/>
    <mergeCell ref="D6:D7"/>
    <mergeCell ref="E6:E7"/>
    <mergeCell ref="F6:F7"/>
    <mergeCell ref="G6:G7"/>
    <mergeCell ref="AB6:AB7"/>
    <mergeCell ref="AC6:AC7"/>
    <mergeCell ref="AD6:AD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showGridLines="0" zoomScale="96" zoomScaleNormal="96" topLeftCell="A4" workbookViewId="0">
      <selection activeCell="Q23" sqref="Q23"/>
    </sheetView>
  </sheetViews>
  <sheetFormatPr defaultColWidth="9" defaultRowHeight="15.75" customHeight="1"/>
  <cols>
    <col min="1" max="1" width="5.2" style="10" customWidth="1"/>
    <col min="2" max="2" width="21.7" style="10" customWidth="1"/>
    <col min="3" max="4" width="8" style="10" customWidth="1"/>
    <col min="5" max="5" width="8" style="242" customWidth="1"/>
    <col min="6" max="6" width="9.7" style="10" customWidth="1"/>
    <col min="7" max="7" width="4.7" style="10" customWidth="1"/>
    <col min="8" max="8" width="11.2" style="10" customWidth="1"/>
    <col min="9" max="9" width="9.5" style="10" customWidth="1"/>
    <col min="10" max="10" width="8" style="10" customWidth="1"/>
    <col min="11" max="11" width="9.7" style="10" customWidth="1"/>
    <col min="12" max="12" width="7.7" style="10" customWidth="1"/>
    <col min="13" max="13" width="16.7" style="10" customWidth="1"/>
    <col min="14" max="14" width="8.5" style="9" customWidth="1"/>
    <col min="15" max="16" width="9" style="10" customWidth="1"/>
    <col min="17" max="16384" width="9" style="10"/>
  </cols>
  <sheetData>
    <row r="1" customHeight="1" spans="1:1">
      <c r="A1" s="11" t="s">
        <v>0</v>
      </c>
    </row>
    <row r="2" s="8" customFormat="1" ht="30" customHeight="1" spans="1:14">
      <c r="A2" s="12" t="s">
        <v>1525</v>
      </c>
      <c r="N2" s="13"/>
    </row>
    <row r="3" customHeight="1" spans="1:1">
      <c r="A3" s="9" t="str">
        <f>"评估基准日："&amp;TEXT(基本信息输入表!M7,"yyyy年mm月dd日")</f>
        <v>评估基准日：2025年02月20日</v>
      </c>
    </row>
    <row r="4" ht="14.25" customHeight="1" spans="1:13">
      <c r="A4" s="9"/>
      <c r="B4" s="9"/>
      <c r="C4" s="9"/>
      <c r="D4" s="9"/>
      <c r="E4" s="302"/>
      <c r="F4" s="9"/>
      <c r="G4" s="9"/>
      <c r="H4" s="9"/>
      <c r="I4" s="9"/>
      <c r="J4" s="9"/>
      <c r="K4" s="9"/>
      <c r="L4" s="9"/>
      <c r="M4" s="14" t="s">
        <v>1526</v>
      </c>
    </row>
    <row r="5" customHeight="1" spans="1:13">
      <c r="A5" s="10" t="str">
        <f>基本信息输入表!K6&amp;"："&amp;基本信息输入表!M6</f>
        <v>产权持有单位：中国石油天然气股份有限公司塔里木油田分公司塔西南勘探开发公司</v>
      </c>
      <c r="I5" s="85"/>
      <c r="J5" s="85"/>
      <c r="M5" s="216" t="s">
        <v>846</v>
      </c>
    </row>
    <row r="6" s="9" customFormat="1" customHeight="1" spans="1:13">
      <c r="A6" s="18" t="s">
        <v>4</v>
      </c>
      <c r="B6" s="18" t="s">
        <v>1091</v>
      </c>
      <c r="C6" s="18" t="s">
        <v>1092</v>
      </c>
      <c r="D6" s="299" t="s">
        <v>1527</v>
      </c>
      <c r="E6" s="303" t="s">
        <v>1093</v>
      </c>
      <c r="F6" s="18" t="s">
        <v>1094</v>
      </c>
      <c r="G6" s="18" t="s">
        <v>848</v>
      </c>
      <c r="H6" s="105" t="s">
        <v>849</v>
      </c>
      <c r="I6" s="286" t="s">
        <v>726</v>
      </c>
      <c r="J6" s="36" t="s">
        <v>720</v>
      </c>
      <c r="K6" s="36" t="s">
        <v>7</v>
      </c>
      <c r="L6" s="18" t="s">
        <v>686</v>
      </c>
      <c r="M6" s="18" t="s">
        <v>176</v>
      </c>
    </row>
    <row r="7" customHeight="1" spans="1:14">
      <c r="A7" s="214"/>
      <c r="B7" s="214"/>
      <c r="C7" s="214"/>
      <c r="D7" s="304"/>
      <c r="E7" s="214"/>
      <c r="F7" s="214"/>
      <c r="G7" s="214"/>
      <c r="H7" s="177"/>
      <c r="I7" s="177"/>
      <c r="J7" s="177"/>
      <c r="K7" s="177"/>
      <c r="L7" s="214"/>
      <c r="M7" s="214"/>
      <c r="N7" s="217" t="s">
        <v>851</v>
      </c>
    </row>
    <row r="8" ht="12.75" customHeight="1" spans="1:14">
      <c r="A8" s="20" t="str">
        <f>IF(B8="","",ROW()-7)</f>
        <v/>
      </c>
      <c r="B8" s="21"/>
      <c r="C8" s="21"/>
      <c r="D8" s="21"/>
      <c r="E8" s="22"/>
      <c r="F8" s="94"/>
      <c r="G8" s="21"/>
      <c r="H8" s="23"/>
      <c r="I8" s="308"/>
      <c r="J8" s="308"/>
      <c r="K8" s="308"/>
      <c r="L8" s="23" t="str">
        <f>IF(I8=0,"",(K8-I8)/(I8)*100)</f>
        <v/>
      </c>
      <c r="M8" s="21"/>
      <c r="N8" s="9" t="s">
        <v>1528</v>
      </c>
    </row>
    <row r="9" ht="12.75" customHeight="1" spans="1:14">
      <c r="A9" s="20" t="str">
        <f t="shared" ref="A9:A23" si="0">IF(B9="","",ROW()-7)</f>
        <v/>
      </c>
      <c r="B9" s="21"/>
      <c r="C9" s="21"/>
      <c r="D9" s="21"/>
      <c r="E9" s="22"/>
      <c r="F9" s="94"/>
      <c r="G9" s="21"/>
      <c r="H9" s="23"/>
      <c r="I9" s="308"/>
      <c r="J9" s="308"/>
      <c r="K9" s="308"/>
      <c r="L9" s="23" t="str">
        <f t="shared" ref="L9:L27" si="1">IF(I9=0,"",(K9-I9)/(I9)*100)</f>
        <v/>
      </c>
      <c r="M9" s="21"/>
      <c r="N9" s="9" t="s">
        <v>1529</v>
      </c>
    </row>
    <row r="10" ht="12.75" customHeight="1" spans="1:14">
      <c r="A10" s="20" t="str">
        <f t="shared" si="0"/>
        <v/>
      </c>
      <c r="B10" s="21"/>
      <c r="C10" s="21"/>
      <c r="D10" s="21"/>
      <c r="E10" s="22"/>
      <c r="F10" s="94"/>
      <c r="G10" s="21"/>
      <c r="H10" s="23"/>
      <c r="I10" s="308"/>
      <c r="J10" s="308"/>
      <c r="K10" s="308"/>
      <c r="L10" s="23" t="str">
        <f t="shared" si="1"/>
        <v/>
      </c>
      <c r="M10" s="21"/>
      <c r="N10" s="9" t="s">
        <v>1530</v>
      </c>
    </row>
    <row r="11" ht="12.75" customHeight="1" spans="1:14">
      <c r="A11" s="20" t="str">
        <f t="shared" si="0"/>
        <v/>
      </c>
      <c r="B11" s="21"/>
      <c r="C11" s="21"/>
      <c r="D11" s="21"/>
      <c r="E11" s="22"/>
      <c r="F11" s="94"/>
      <c r="G11" s="21"/>
      <c r="H11" s="23"/>
      <c r="I11" s="308"/>
      <c r="J11" s="308"/>
      <c r="K11" s="308"/>
      <c r="L11" s="23" t="str">
        <f t="shared" si="1"/>
        <v/>
      </c>
      <c r="M11" s="21"/>
      <c r="N11" s="9" t="s">
        <v>1531</v>
      </c>
    </row>
    <row r="12" ht="12.75" customHeight="1" spans="1:14">
      <c r="A12" s="20" t="str">
        <f t="shared" si="0"/>
        <v/>
      </c>
      <c r="B12" s="21"/>
      <c r="C12" s="21"/>
      <c r="D12" s="21"/>
      <c r="E12" s="22"/>
      <c r="F12" s="94"/>
      <c r="G12" s="21"/>
      <c r="H12" s="23"/>
      <c r="I12" s="308"/>
      <c r="J12" s="308"/>
      <c r="K12" s="308"/>
      <c r="L12" s="23" t="str">
        <f t="shared" si="1"/>
        <v/>
      </c>
      <c r="M12" s="21"/>
      <c r="N12" s="9" t="s">
        <v>1532</v>
      </c>
    </row>
    <row r="13" ht="12.75" customHeight="1" spans="1:14">
      <c r="A13" s="20" t="str">
        <f t="shared" si="0"/>
        <v/>
      </c>
      <c r="B13" s="21"/>
      <c r="C13" s="21"/>
      <c r="D13" s="21"/>
      <c r="E13" s="22"/>
      <c r="F13" s="94"/>
      <c r="G13" s="21"/>
      <c r="H13" s="23"/>
      <c r="I13" s="308"/>
      <c r="J13" s="308"/>
      <c r="K13" s="308"/>
      <c r="L13" s="23" t="str">
        <f t="shared" si="1"/>
        <v/>
      </c>
      <c r="M13" s="21"/>
      <c r="N13" s="9" t="s">
        <v>1533</v>
      </c>
    </row>
    <row r="14" ht="12.75" customHeight="1" spans="1:14">
      <c r="A14" s="20" t="str">
        <f t="shared" si="0"/>
        <v/>
      </c>
      <c r="B14" s="21"/>
      <c r="C14" s="21"/>
      <c r="D14" s="21"/>
      <c r="E14" s="22"/>
      <c r="F14" s="94"/>
      <c r="G14" s="21"/>
      <c r="H14" s="23"/>
      <c r="I14" s="308"/>
      <c r="J14" s="308"/>
      <c r="K14" s="308"/>
      <c r="L14" s="23" t="str">
        <f t="shared" si="1"/>
        <v/>
      </c>
      <c r="M14" s="21"/>
      <c r="N14" s="9" t="s">
        <v>1534</v>
      </c>
    </row>
    <row r="15" ht="12.75" customHeight="1" spans="1:14">
      <c r="A15" s="20" t="str">
        <f t="shared" si="0"/>
        <v/>
      </c>
      <c r="B15" s="21"/>
      <c r="C15" s="21"/>
      <c r="D15" s="21"/>
      <c r="E15" s="22"/>
      <c r="F15" s="94"/>
      <c r="G15" s="21"/>
      <c r="H15" s="23"/>
      <c r="I15" s="308"/>
      <c r="J15" s="308"/>
      <c r="K15" s="308"/>
      <c r="L15" s="23" t="str">
        <f t="shared" si="1"/>
        <v/>
      </c>
      <c r="M15" s="21"/>
      <c r="N15" s="9" t="s">
        <v>1535</v>
      </c>
    </row>
    <row r="16" ht="12.75" customHeight="1" spans="1:14">
      <c r="A16" s="20" t="str">
        <f t="shared" si="0"/>
        <v/>
      </c>
      <c r="B16" s="21"/>
      <c r="C16" s="21"/>
      <c r="D16" s="21"/>
      <c r="E16" s="22"/>
      <c r="F16" s="94"/>
      <c r="G16" s="21"/>
      <c r="H16" s="23"/>
      <c r="I16" s="308"/>
      <c r="J16" s="308"/>
      <c r="K16" s="308"/>
      <c r="L16" s="23" t="str">
        <f t="shared" si="1"/>
        <v/>
      </c>
      <c r="M16" s="21"/>
      <c r="N16" s="9" t="s">
        <v>1536</v>
      </c>
    </row>
    <row r="17" ht="12.75" customHeight="1" spans="1:14">
      <c r="A17" s="20" t="str">
        <f t="shared" si="0"/>
        <v/>
      </c>
      <c r="B17" s="21"/>
      <c r="C17" s="21"/>
      <c r="D17" s="21"/>
      <c r="E17" s="22"/>
      <c r="F17" s="94"/>
      <c r="G17" s="21"/>
      <c r="H17" s="23"/>
      <c r="I17" s="308"/>
      <c r="J17" s="308"/>
      <c r="K17" s="308"/>
      <c r="L17" s="23" t="str">
        <f t="shared" si="1"/>
        <v/>
      </c>
      <c r="M17" s="21"/>
      <c r="N17" s="9" t="s">
        <v>1537</v>
      </c>
    </row>
    <row r="18" ht="12.75" customHeight="1" spans="1:14">
      <c r="A18" s="20" t="str">
        <f t="shared" si="0"/>
        <v/>
      </c>
      <c r="B18" s="21"/>
      <c r="C18" s="21"/>
      <c r="D18" s="21"/>
      <c r="E18" s="22"/>
      <c r="F18" s="94"/>
      <c r="G18" s="21"/>
      <c r="H18" s="23"/>
      <c r="I18" s="308"/>
      <c r="J18" s="308"/>
      <c r="K18" s="308"/>
      <c r="L18" s="23" t="str">
        <f t="shared" si="1"/>
        <v/>
      </c>
      <c r="M18" s="21"/>
      <c r="N18" s="9" t="s">
        <v>1538</v>
      </c>
    </row>
    <row r="19" ht="12.75" customHeight="1" spans="1:14">
      <c r="A19" s="20" t="str">
        <f t="shared" si="0"/>
        <v/>
      </c>
      <c r="B19" s="21"/>
      <c r="C19" s="21"/>
      <c r="D19" s="21"/>
      <c r="E19" s="22"/>
      <c r="F19" s="94"/>
      <c r="G19" s="21"/>
      <c r="H19" s="23"/>
      <c r="I19" s="308"/>
      <c r="J19" s="308"/>
      <c r="K19" s="308"/>
      <c r="L19" s="23" t="str">
        <f t="shared" si="1"/>
        <v/>
      </c>
      <c r="M19" s="21"/>
      <c r="N19" s="9" t="s">
        <v>1539</v>
      </c>
    </row>
    <row r="20" ht="12.75" customHeight="1" spans="1:14">
      <c r="A20" s="20" t="str">
        <f t="shared" si="0"/>
        <v/>
      </c>
      <c r="B20" s="21"/>
      <c r="C20" s="21"/>
      <c r="D20" s="21"/>
      <c r="E20" s="22"/>
      <c r="F20" s="94"/>
      <c r="G20" s="21"/>
      <c r="H20" s="23"/>
      <c r="I20" s="308"/>
      <c r="J20" s="308"/>
      <c r="K20" s="308"/>
      <c r="L20" s="23" t="str">
        <f t="shared" si="1"/>
        <v/>
      </c>
      <c r="M20" s="21"/>
      <c r="N20" s="9" t="s">
        <v>1540</v>
      </c>
    </row>
    <row r="21" ht="12.75" customHeight="1" spans="1:14">
      <c r="A21" s="20" t="str">
        <f t="shared" si="0"/>
        <v/>
      </c>
      <c r="B21" s="21"/>
      <c r="C21" s="21"/>
      <c r="D21" s="21"/>
      <c r="E21" s="22"/>
      <c r="F21" s="94"/>
      <c r="G21" s="21"/>
      <c r="H21" s="23"/>
      <c r="I21" s="308"/>
      <c r="J21" s="308"/>
      <c r="K21" s="308"/>
      <c r="L21" s="23" t="str">
        <f t="shared" si="1"/>
        <v/>
      </c>
      <c r="M21" s="21"/>
      <c r="N21" s="9" t="s">
        <v>1541</v>
      </c>
    </row>
    <row r="22" ht="12.75" customHeight="1" spans="1:14">
      <c r="A22" s="20" t="str">
        <f t="shared" si="0"/>
        <v/>
      </c>
      <c r="B22" s="21"/>
      <c r="C22" s="21"/>
      <c r="D22" s="21"/>
      <c r="E22" s="22"/>
      <c r="F22" s="94"/>
      <c r="G22" s="21"/>
      <c r="H22" s="23"/>
      <c r="I22" s="308"/>
      <c r="J22" s="308"/>
      <c r="K22" s="308"/>
      <c r="L22" s="23" t="str">
        <f t="shared" si="1"/>
        <v/>
      </c>
      <c r="M22" s="21"/>
      <c r="N22" s="9" t="s">
        <v>1542</v>
      </c>
    </row>
    <row r="23" ht="12.75" customHeight="1" spans="1:14">
      <c r="A23" s="20" t="str">
        <f t="shared" si="0"/>
        <v/>
      </c>
      <c r="B23" s="21"/>
      <c r="C23" s="21"/>
      <c r="D23" s="21"/>
      <c r="E23" s="22"/>
      <c r="F23" s="94"/>
      <c r="G23" s="21"/>
      <c r="H23" s="23"/>
      <c r="I23" s="308"/>
      <c r="J23" s="308"/>
      <c r="K23" s="308"/>
      <c r="L23" s="23" t="str">
        <f t="shared" si="1"/>
        <v/>
      </c>
      <c r="M23" s="21"/>
      <c r="N23" s="9" t="s">
        <v>1543</v>
      </c>
    </row>
    <row r="24" ht="12.75" customHeight="1" spans="1:13">
      <c r="A24" s="305" t="s">
        <v>1544</v>
      </c>
      <c r="B24" s="182"/>
      <c r="C24" s="21"/>
      <c r="D24" s="21"/>
      <c r="E24" s="57"/>
      <c r="F24" s="94"/>
      <c r="G24" s="21"/>
      <c r="H24" s="23"/>
      <c r="I24" s="309">
        <f>SUM(I8:I23)</f>
        <v>0</v>
      </c>
      <c r="J24" s="309">
        <f>SUM(J8:J23)</f>
        <v>0</v>
      </c>
      <c r="K24" s="309">
        <f>SUM(K8:K23)</f>
        <v>0</v>
      </c>
      <c r="L24" s="23" t="str">
        <f t="shared" si="1"/>
        <v/>
      </c>
      <c r="M24" s="21"/>
    </row>
    <row r="25" ht="12.75" customHeight="1" spans="1:13">
      <c r="A25" s="305" t="s">
        <v>1114</v>
      </c>
      <c r="B25" s="182"/>
      <c r="C25" s="21"/>
      <c r="D25" s="21"/>
      <c r="E25" s="57"/>
      <c r="F25" s="94"/>
      <c r="G25" s="21"/>
      <c r="H25" s="23"/>
      <c r="I25" s="309">
        <f>J24</f>
        <v>0</v>
      </c>
      <c r="J25" s="309"/>
      <c r="K25" s="309"/>
      <c r="L25" s="23"/>
      <c r="M25" s="21"/>
    </row>
    <row r="26" ht="12.75" customHeight="1" spans="1:13">
      <c r="A26" s="20" t="s">
        <v>1115</v>
      </c>
      <c r="B26" s="182"/>
      <c r="C26" s="21"/>
      <c r="D26" s="21"/>
      <c r="E26" s="57"/>
      <c r="F26" s="94"/>
      <c r="G26" s="21"/>
      <c r="H26" s="23"/>
      <c r="I26" s="309"/>
      <c r="J26" s="309"/>
      <c r="K26" s="309">
        <f>I25</f>
        <v>0</v>
      </c>
      <c r="L26" s="23"/>
      <c r="M26" s="21"/>
    </row>
    <row r="27" customHeight="1" spans="1:13">
      <c r="A27" s="306" t="s">
        <v>730</v>
      </c>
      <c r="B27" s="186"/>
      <c r="C27" s="27"/>
      <c r="D27" s="27"/>
      <c r="E27" s="307"/>
      <c r="F27" s="27"/>
      <c r="G27" s="27"/>
      <c r="H27" s="27"/>
      <c r="I27" s="310">
        <f>I24-I25</f>
        <v>0</v>
      </c>
      <c r="J27" s="310"/>
      <c r="K27" s="310">
        <f>K24-K26</f>
        <v>0</v>
      </c>
      <c r="L27" s="23" t="str">
        <f t="shared" si="1"/>
        <v/>
      </c>
      <c r="M27" s="27"/>
    </row>
    <row r="28" customHeight="1" spans="1:14">
      <c r="A28" s="10" t="str">
        <f>基本信息输入表!$K$6&amp;"填表人："&amp;基本信息输入表!$M$41</f>
        <v>产权持有单位填表人：刘亚鑫</v>
      </c>
      <c r="K28" s="10" t="str">
        <f>"评估人员："&amp;基本信息输入表!$Q$41</f>
        <v>评估人员：王庆国</v>
      </c>
      <c r="N28" s="217" t="s">
        <v>837</v>
      </c>
    </row>
    <row r="29" customHeight="1" spans="1:1">
      <c r="A29" s="10" t="str">
        <f>"填表日期："&amp;YEAR(基本信息输入表!$O$41)&amp;"年"&amp;MONTH(基本信息输入表!$O$41)&amp;"月"&amp;DAY(基本信息输入表!$O$41)&amp;"日"</f>
        <v>填表日期：2025年2月22日</v>
      </c>
    </row>
  </sheetData>
  <mergeCells count="19">
    <mergeCell ref="A2:M2"/>
    <mergeCell ref="A3:M3"/>
    <mergeCell ref="A24:B24"/>
    <mergeCell ref="A25:B25"/>
    <mergeCell ref="A26:B26"/>
    <mergeCell ref="A27:B27"/>
    <mergeCell ref="A6:A7"/>
    <mergeCell ref="B6:B7"/>
    <mergeCell ref="C6:C7"/>
    <mergeCell ref="D6:D7"/>
    <mergeCell ref="E6:E7"/>
    <mergeCell ref="F6:F7"/>
    <mergeCell ref="G6:G7"/>
    <mergeCell ref="H6:H7"/>
    <mergeCell ref="I6:I7"/>
    <mergeCell ref="J6:J7"/>
    <mergeCell ref="K6:K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topLeftCell="A3" workbookViewId="0">
      <selection activeCell="P16" sqref="P16"/>
    </sheetView>
  </sheetViews>
  <sheetFormatPr defaultColWidth="8.7" defaultRowHeight="15.75"/>
  <cols>
    <col min="1" max="1" width="6.2" style="295" customWidth="1"/>
    <col min="2" max="2" width="11.2" style="295" customWidth="1"/>
    <col min="3" max="5" width="8.2" style="295" customWidth="1"/>
    <col min="6" max="6" width="17.5" style="295" customWidth="1"/>
    <col min="7" max="7" width="8.2" style="295" customWidth="1"/>
    <col min="8" max="9" width="11.7" style="295" customWidth="1"/>
    <col min="10" max="10" width="14.7" style="295" customWidth="1"/>
    <col min="11" max="11" width="16.2" style="295" customWidth="1"/>
    <col min="12" max="12" width="13.2" style="295" customWidth="1"/>
    <col min="13" max="13" width="10.7" style="295" customWidth="1"/>
    <col min="14" max="14" width="9.7" style="295" customWidth="1"/>
    <col min="15" max="16384" width="8.7" style="295"/>
  </cols>
  <sheetData>
    <row r="1" spans="1:14">
      <c r="A1" s="11" t="s">
        <v>0</v>
      </c>
      <c r="B1" s="10"/>
      <c r="C1" s="10"/>
      <c r="D1" s="10"/>
      <c r="E1" s="10"/>
      <c r="F1" s="10"/>
      <c r="G1" s="10"/>
      <c r="H1" s="10"/>
      <c r="I1" s="10"/>
      <c r="J1" s="10"/>
      <c r="K1" s="10"/>
      <c r="L1" s="10"/>
      <c r="M1" s="10"/>
      <c r="N1" s="10"/>
    </row>
    <row r="2" ht="22.5" spans="1:14">
      <c r="A2" s="12" t="s">
        <v>1545</v>
      </c>
      <c r="B2" s="8"/>
      <c r="C2" s="8"/>
      <c r="D2" s="8"/>
      <c r="E2" s="8"/>
      <c r="F2" s="8"/>
      <c r="G2" s="8"/>
      <c r="H2" s="8"/>
      <c r="I2" s="8"/>
      <c r="J2" s="8"/>
      <c r="K2" s="8"/>
      <c r="L2" s="8"/>
      <c r="M2" s="8"/>
      <c r="N2" s="10"/>
    </row>
    <row r="3" s="165" customFormat="1" ht="12.75" spans="1:14">
      <c r="A3" s="9" t="str">
        <f>"评估基准日："&amp;TEXT(基本信息输入表!M7,"yyyy年mm月dd日")</f>
        <v>评估基准日：2025年02月20日</v>
      </c>
      <c r="B3" s="10"/>
      <c r="C3" s="10"/>
      <c r="D3" s="10"/>
      <c r="E3" s="10"/>
      <c r="F3" s="10"/>
      <c r="G3" s="10"/>
      <c r="H3" s="10"/>
      <c r="I3" s="10"/>
      <c r="J3" s="10"/>
      <c r="K3" s="10"/>
      <c r="L3" s="10"/>
      <c r="M3" s="10"/>
      <c r="N3" s="58"/>
    </row>
    <row r="4" s="165" customFormat="1" ht="12.75" spans="1:14">
      <c r="A4" s="9"/>
      <c r="B4" s="9"/>
      <c r="C4" s="9"/>
      <c r="D4" s="9"/>
      <c r="E4" s="9"/>
      <c r="F4" s="9"/>
      <c r="G4" s="9"/>
      <c r="H4" s="9"/>
      <c r="I4" s="9"/>
      <c r="J4" s="9"/>
      <c r="K4" s="9"/>
      <c r="L4" s="9"/>
      <c r="M4" s="14" t="s">
        <v>1546</v>
      </c>
      <c r="N4" s="10"/>
    </row>
    <row r="5" s="165" customFormat="1" ht="12.75" spans="1:14">
      <c r="A5" s="10" t="str">
        <f>基本信息输入表!K6&amp;"："&amp;基本信息输入表!M6</f>
        <v>产权持有单位：中国石油天然气股份有限公司塔里木油田分公司塔西南勘探开发公司</v>
      </c>
      <c r="B5" s="10"/>
      <c r="C5" s="10"/>
      <c r="D5" s="10"/>
      <c r="E5" s="10"/>
      <c r="F5" s="10"/>
      <c r="G5" s="10"/>
      <c r="H5" s="10"/>
      <c r="I5" s="10"/>
      <c r="J5" s="10"/>
      <c r="K5" s="10"/>
      <c r="L5" s="10"/>
      <c r="M5" s="216" t="s">
        <v>846</v>
      </c>
      <c r="N5" s="10"/>
    </row>
    <row r="6" s="165" customFormat="1" ht="12.75" customHeight="1" spans="1:14">
      <c r="A6" s="18" t="s">
        <v>4</v>
      </c>
      <c r="B6" s="299" t="s">
        <v>1547</v>
      </c>
      <c r="C6" s="299" t="s">
        <v>1548</v>
      </c>
      <c r="D6" s="299" t="s">
        <v>1147</v>
      </c>
      <c r="E6" s="299" t="s">
        <v>1092</v>
      </c>
      <c r="F6" s="84" t="s">
        <v>6</v>
      </c>
      <c r="G6" s="213" t="s">
        <v>769</v>
      </c>
      <c r="H6" s="213" t="s">
        <v>1549</v>
      </c>
      <c r="I6" s="213" t="s">
        <v>1550</v>
      </c>
      <c r="J6" s="213" t="s">
        <v>1551</v>
      </c>
      <c r="K6" s="18" t="s">
        <v>7</v>
      </c>
      <c r="L6" s="18" t="s">
        <v>686</v>
      </c>
      <c r="M6" s="18" t="s">
        <v>176</v>
      </c>
      <c r="N6" s="217" t="s">
        <v>851</v>
      </c>
    </row>
    <row r="7" s="165" customFormat="1" ht="12.75" customHeight="1" spans="1:14">
      <c r="A7" s="20" t="str">
        <f>IF(B7="","",ROW()-6)</f>
        <v/>
      </c>
      <c r="B7" s="21"/>
      <c r="C7" s="57"/>
      <c r="D7" s="22"/>
      <c r="E7" s="57"/>
      <c r="F7" s="23"/>
      <c r="G7" s="23"/>
      <c r="H7" s="23"/>
      <c r="I7" s="300"/>
      <c r="J7" s="300"/>
      <c r="K7" s="23"/>
      <c r="L7" s="23" t="str">
        <f>IF(F7=0,"",(K7-F7)/F7*100)</f>
        <v/>
      </c>
      <c r="M7" s="21"/>
      <c r="N7" s="9" t="s">
        <v>1552</v>
      </c>
    </row>
    <row r="8" s="165" customFormat="1" ht="12.75" customHeight="1" spans="1:14">
      <c r="A8" s="20" t="str">
        <f t="shared" ref="A8:A26" si="0">IF(B8="","",ROW()-6)</f>
        <v/>
      </c>
      <c r="B8" s="21"/>
      <c r="C8" s="57"/>
      <c r="D8" s="22"/>
      <c r="E8" s="57"/>
      <c r="F8" s="23"/>
      <c r="G8" s="23"/>
      <c r="H8" s="23"/>
      <c r="I8" s="300"/>
      <c r="J8" s="300"/>
      <c r="K8" s="23"/>
      <c r="L8" s="23" t="str">
        <f t="shared" ref="L8:L27" si="1">IF(F8=0,"",(K8-F8)/F8*100)</f>
        <v/>
      </c>
      <c r="M8" s="21"/>
      <c r="N8" s="9" t="s">
        <v>1553</v>
      </c>
    </row>
    <row r="9" s="165" customFormat="1" ht="12.75" customHeight="1" spans="1:14">
      <c r="A9" s="20" t="str">
        <f t="shared" si="0"/>
        <v/>
      </c>
      <c r="B9" s="21"/>
      <c r="C9" s="57"/>
      <c r="D9" s="22"/>
      <c r="E9" s="57"/>
      <c r="F9" s="23"/>
      <c r="G9" s="23"/>
      <c r="H9" s="23"/>
      <c r="I9" s="300"/>
      <c r="J9" s="300"/>
      <c r="K9" s="23"/>
      <c r="L9" s="23" t="str">
        <f t="shared" si="1"/>
        <v/>
      </c>
      <c r="M9" s="21"/>
      <c r="N9" s="9" t="s">
        <v>1554</v>
      </c>
    </row>
    <row r="10" s="165" customFormat="1" ht="12.75" customHeight="1" spans="1:14">
      <c r="A10" s="20" t="str">
        <f t="shared" si="0"/>
        <v/>
      </c>
      <c r="B10" s="21"/>
      <c r="C10" s="57"/>
      <c r="D10" s="22"/>
      <c r="E10" s="57"/>
      <c r="F10" s="23"/>
      <c r="G10" s="23"/>
      <c r="H10" s="23"/>
      <c r="I10" s="300"/>
      <c r="J10" s="300"/>
      <c r="K10" s="23"/>
      <c r="L10" s="23" t="str">
        <f t="shared" si="1"/>
        <v/>
      </c>
      <c r="M10" s="21"/>
      <c r="N10" s="9" t="s">
        <v>1555</v>
      </c>
    </row>
    <row r="11" s="165" customFormat="1" ht="12.75" customHeight="1" spans="1:14">
      <c r="A11" s="20" t="str">
        <f t="shared" si="0"/>
        <v/>
      </c>
      <c r="B11" s="21"/>
      <c r="C11" s="57"/>
      <c r="D11" s="22"/>
      <c r="E11" s="57"/>
      <c r="F11" s="23"/>
      <c r="G11" s="23"/>
      <c r="H11" s="23"/>
      <c r="I11" s="300"/>
      <c r="J11" s="300"/>
      <c r="K11" s="23"/>
      <c r="L11" s="23" t="str">
        <f t="shared" si="1"/>
        <v/>
      </c>
      <c r="M11" s="21"/>
      <c r="N11" s="9" t="s">
        <v>1556</v>
      </c>
    </row>
    <row r="12" s="165" customFormat="1" ht="12.75" customHeight="1" spans="1:14">
      <c r="A12" s="20" t="str">
        <f t="shared" si="0"/>
        <v/>
      </c>
      <c r="B12" s="21"/>
      <c r="C12" s="57"/>
      <c r="D12" s="22"/>
      <c r="E12" s="57"/>
      <c r="F12" s="23"/>
      <c r="G12" s="23"/>
      <c r="H12" s="23"/>
      <c r="I12" s="300"/>
      <c r="J12" s="300"/>
      <c r="K12" s="23"/>
      <c r="L12" s="23" t="str">
        <f t="shared" si="1"/>
        <v/>
      </c>
      <c r="M12" s="21"/>
      <c r="N12" s="9" t="s">
        <v>1557</v>
      </c>
    </row>
    <row r="13" s="165" customFormat="1" ht="12.75" customHeight="1" spans="1:14">
      <c r="A13" s="20" t="str">
        <f t="shared" si="0"/>
        <v/>
      </c>
      <c r="B13" s="21"/>
      <c r="C13" s="57"/>
      <c r="D13" s="22"/>
      <c r="E13" s="57"/>
      <c r="F13" s="23"/>
      <c r="G13" s="23"/>
      <c r="H13" s="23"/>
      <c r="I13" s="300"/>
      <c r="J13" s="300"/>
      <c r="K13" s="23"/>
      <c r="L13" s="23" t="str">
        <f t="shared" si="1"/>
        <v/>
      </c>
      <c r="M13" s="21"/>
      <c r="N13" s="9" t="s">
        <v>1558</v>
      </c>
    </row>
    <row r="14" s="165" customFormat="1" ht="12.75" customHeight="1" spans="1:14">
      <c r="A14" s="20" t="str">
        <f t="shared" si="0"/>
        <v/>
      </c>
      <c r="B14" s="21"/>
      <c r="C14" s="57"/>
      <c r="D14" s="22"/>
      <c r="E14" s="57"/>
      <c r="F14" s="23"/>
      <c r="G14" s="23"/>
      <c r="H14" s="23"/>
      <c r="I14" s="300"/>
      <c r="J14" s="300"/>
      <c r="K14" s="23"/>
      <c r="L14" s="23" t="str">
        <f t="shared" si="1"/>
        <v/>
      </c>
      <c r="M14" s="21"/>
      <c r="N14" s="9" t="s">
        <v>1559</v>
      </c>
    </row>
    <row r="15" s="165" customFormat="1" ht="12.75" customHeight="1" spans="1:14">
      <c r="A15" s="20" t="str">
        <f t="shared" si="0"/>
        <v/>
      </c>
      <c r="B15" s="21"/>
      <c r="C15" s="57"/>
      <c r="D15" s="22"/>
      <c r="E15" s="57"/>
      <c r="F15" s="23"/>
      <c r="G15" s="23"/>
      <c r="H15" s="23"/>
      <c r="I15" s="300"/>
      <c r="J15" s="300"/>
      <c r="K15" s="23"/>
      <c r="L15" s="23" t="str">
        <f t="shared" si="1"/>
        <v/>
      </c>
      <c r="M15" s="21"/>
      <c r="N15" s="9" t="s">
        <v>1560</v>
      </c>
    </row>
    <row r="16" s="165" customFormat="1" ht="12.75" customHeight="1" spans="1:14">
      <c r="A16" s="20" t="str">
        <f t="shared" si="0"/>
        <v/>
      </c>
      <c r="B16" s="21"/>
      <c r="C16" s="57"/>
      <c r="D16" s="22"/>
      <c r="E16" s="57"/>
      <c r="F16" s="23"/>
      <c r="G16" s="23"/>
      <c r="H16" s="23"/>
      <c r="I16" s="300"/>
      <c r="J16" s="300"/>
      <c r="K16" s="23"/>
      <c r="L16" s="23" t="str">
        <f t="shared" si="1"/>
        <v/>
      </c>
      <c r="M16" s="21"/>
      <c r="N16" s="9" t="s">
        <v>1561</v>
      </c>
    </row>
    <row r="17" s="165" customFormat="1" ht="12.75" customHeight="1" spans="1:14">
      <c r="A17" s="20" t="str">
        <f t="shared" si="0"/>
        <v/>
      </c>
      <c r="B17" s="21"/>
      <c r="C17" s="57"/>
      <c r="D17" s="22"/>
      <c r="E17" s="57"/>
      <c r="F17" s="23"/>
      <c r="G17" s="23"/>
      <c r="H17" s="23"/>
      <c r="I17" s="300"/>
      <c r="J17" s="300"/>
      <c r="K17" s="23"/>
      <c r="L17" s="23" t="str">
        <f t="shared" si="1"/>
        <v/>
      </c>
      <c r="M17" s="21"/>
      <c r="N17" s="9" t="s">
        <v>1562</v>
      </c>
    </row>
    <row r="18" s="165" customFormat="1" ht="12.75" customHeight="1" spans="1:14">
      <c r="A18" s="20" t="str">
        <f t="shared" si="0"/>
        <v/>
      </c>
      <c r="B18" s="21"/>
      <c r="C18" s="57"/>
      <c r="D18" s="22"/>
      <c r="E18" s="57"/>
      <c r="F18" s="23"/>
      <c r="G18" s="23"/>
      <c r="H18" s="23"/>
      <c r="I18" s="300"/>
      <c r="J18" s="300"/>
      <c r="K18" s="23"/>
      <c r="L18" s="23" t="str">
        <f t="shared" si="1"/>
        <v/>
      </c>
      <c r="M18" s="21"/>
      <c r="N18" s="9" t="s">
        <v>1563</v>
      </c>
    </row>
    <row r="19" s="165" customFormat="1" ht="12.75" customHeight="1" spans="1:14">
      <c r="A19" s="20" t="str">
        <f t="shared" si="0"/>
        <v/>
      </c>
      <c r="B19" s="21"/>
      <c r="C19" s="57"/>
      <c r="D19" s="22"/>
      <c r="E19" s="57"/>
      <c r="F19" s="23"/>
      <c r="G19" s="23"/>
      <c r="H19" s="23"/>
      <c r="I19" s="300"/>
      <c r="J19" s="300"/>
      <c r="K19" s="23"/>
      <c r="L19" s="23" t="str">
        <f t="shared" si="1"/>
        <v/>
      </c>
      <c r="M19" s="21"/>
      <c r="N19" s="9" t="s">
        <v>1564</v>
      </c>
    </row>
    <row r="20" s="165" customFormat="1" ht="12.75" customHeight="1" spans="1:14">
      <c r="A20" s="20" t="str">
        <f t="shared" si="0"/>
        <v/>
      </c>
      <c r="B20" s="21"/>
      <c r="C20" s="57"/>
      <c r="D20" s="22"/>
      <c r="E20" s="57"/>
      <c r="F20" s="23"/>
      <c r="G20" s="23"/>
      <c r="H20" s="23"/>
      <c r="I20" s="300"/>
      <c r="J20" s="300"/>
      <c r="K20" s="23"/>
      <c r="L20" s="23" t="str">
        <f t="shared" si="1"/>
        <v/>
      </c>
      <c r="M20" s="21"/>
      <c r="N20" s="9" t="s">
        <v>1565</v>
      </c>
    </row>
    <row r="21" s="165" customFormat="1" ht="12.75" customHeight="1" spans="1:14">
      <c r="A21" s="20" t="str">
        <f t="shared" si="0"/>
        <v/>
      </c>
      <c r="B21" s="21"/>
      <c r="C21" s="57"/>
      <c r="D21" s="22"/>
      <c r="E21" s="57"/>
      <c r="F21" s="23"/>
      <c r="G21" s="23"/>
      <c r="H21" s="23"/>
      <c r="I21" s="300"/>
      <c r="J21" s="300"/>
      <c r="K21" s="23"/>
      <c r="L21" s="23" t="str">
        <f t="shared" si="1"/>
        <v/>
      </c>
      <c r="M21" s="21"/>
      <c r="N21" s="9" t="s">
        <v>1566</v>
      </c>
    </row>
    <row r="22" s="165" customFormat="1" ht="12.75" customHeight="1" spans="1:14">
      <c r="A22" s="20" t="str">
        <f t="shared" si="0"/>
        <v/>
      </c>
      <c r="B22" s="21"/>
      <c r="C22" s="57"/>
      <c r="D22" s="22"/>
      <c r="E22" s="57"/>
      <c r="F22" s="23"/>
      <c r="G22" s="23"/>
      <c r="H22" s="23"/>
      <c r="I22" s="300"/>
      <c r="J22" s="300"/>
      <c r="K22" s="23"/>
      <c r="L22" s="23" t="str">
        <f t="shared" si="1"/>
        <v/>
      </c>
      <c r="M22" s="21"/>
      <c r="N22" s="9" t="s">
        <v>1567</v>
      </c>
    </row>
    <row r="23" s="165" customFormat="1" ht="12.75" customHeight="1" spans="1:14">
      <c r="A23" s="20" t="str">
        <f t="shared" si="0"/>
        <v/>
      </c>
      <c r="B23" s="21"/>
      <c r="C23" s="57"/>
      <c r="D23" s="22"/>
      <c r="E23" s="57"/>
      <c r="F23" s="23"/>
      <c r="G23" s="23"/>
      <c r="H23" s="23"/>
      <c r="I23" s="300"/>
      <c r="J23" s="300"/>
      <c r="K23" s="23"/>
      <c r="L23" s="23" t="str">
        <f t="shared" si="1"/>
        <v/>
      </c>
      <c r="M23" s="21"/>
      <c r="N23" s="9" t="s">
        <v>1568</v>
      </c>
    </row>
    <row r="24" s="165" customFormat="1" ht="12.75" customHeight="1" spans="1:14">
      <c r="A24" s="20" t="str">
        <f t="shared" si="0"/>
        <v/>
      </c>
      <c r="B24" s="21"/>
      <c r="C24" s="57"/>
      <c r="D24" s="22"/>
      <c r="E24" s="57"/>
      <c r="F24" s="23"/>
      <c r="G24" s="23"/>
      <c r="H24" s="23"/>
      <c r="I24" s="300"/>
      <c r="J24" s="300"/>
      <c r="K24" s="23"/>
      <c r="L24" s="23" t="str">
        <f t="shared" si="1"/>
        <v/>
      </c>
      <c r="M24" s="21"/>
      <c r="N24" s="9" t="s">
        <v>1569</v>
      </c>
    </row>
    <row r="25" s="165" customFormat="1" ht="12.75" customHeight="1" spans="1:14">
      <c r="A25" s="20" t="str">
        <f t="shared" si="0"/>
        <v/>
      </c>
      <c r="B25" s="21"/>
      <c r="C25" s="57"/>
      <c r="D25" s="22"/>
      <c r="E25" s="57"/>
      <c r="F25" s="23"/>
      <c r="G25" s="23"/>
      <c r="H25" s="23"/>
      <c r="I25" s="300"/>
      <c r="J25" s="300"/>
      <c r="K25" s="23"/>
      <c r="L25" s="23" t="str">
        <f t="shared" si="1"/>
        <v/>
      </c>
      <c r="M25" s="21"/>
      <c r="N25" s="9" t="s">
        <v>1570</v>
      </c>
    </row>
    <row r="26" s="165" customFormat="1" ht="12.75" customHeight="1" spans="1:14">
      <c r="A26" s="20" t="str">
        <f t="shared" si="0"/>
        <v/>
      </c>
      <c r="B26" s="21"/>
      <c r="C26" s="57"/>
      <c r="D26" s="22"/>
      <c r="E26" s="57"/>
      <c r="F26" s="23"/>
      <c r="G26" s="23"/>
      <c r="H26" s="23"/>
      <c r="I26" s="300"/>
      <c r="J26" s="300"/>
      <c r="K26" s="23"/>
      <c r="L26" s="23" t="str">
        <f t="shared" si="1"/>
        <v/>
      </c>
      <c r="M26" s="21"/>
      <c r="N26" s="9" t="s">
        <v>1571</v>
      </c>
    </row>
    <row r="27" s="165" customFormat="1" ht="12.75" customHeight="1" spans="1:14">
      <c r="A27" s="24" t="s">
        <v>1524</v>
      </c>
      <c r="B27" s="186"/>
      <c r="C27" s="24"/>
      <c r="D27" s="24"/>
      <c r="E27" s="24"/>
      <c r="F27" s="31">
        <f>SUM(F7:F26)</f>
        <v>0</v>
      </c>
      <c r="G27" s="31"/>
      <c r="H27" s="31"/>
      <c r="I27" s="301"/>
      <c r="J27" s="301"/>
      <c r="K27" s="31">
        <f>SUM(K7:K26)</f>
        <v>0</v>
      </c>
      <c r="L27" s="23" t="str">
        <f t="shared" si="1"/>
        <v/>
      </c>
      <c r="M27" s="27"/>
      <c r="N27" s="10"/>
    </row>
    <row r="28" s="165" customFormat="1" ht="12.75" spans="1:14">
      <c r="A28" s="10" t="str">
        <f>基本信息输入表!$K$6&amp;"填表人："&amp;基本信息输入表!$M$42</f>
        <v>产权持有单位填表人：刘亚鑫</v>
      </c>
      <c r="B28" s="10"/>
      <c r="C28" s="10"/>
      <c r="D28" s="10"/>
      <c r="E28" s="10"/>
      <c r="F28" s="10"/>
      <c r="G28" s="10"/>
      <c r="H28" s="10"/>
      <c r="I28" s="10"/>
      <c r="J28" s="10"/>
      <c r="K28" s="10" t="str">
        <f>"评估人员："&amp;基本信息输入表!$Q$42</f>
        <v>评估人员：王庆国</v>
      </c>
      <c r="L28" s="10"/>
      <c r="M28" s="10"/>
      <c r="N28" s="58" t="s">
        <v>837</v>
      </c>
    </row>
    <row r="29" s="165" customFormat="1" ht="12.75" spans="1:14">
      <c r="A29" s="10" t="str">
        <f>"填表日期："&amp;YEAR(基本信息输入表!$O$42)&amp;"年"&amp;MONTH(基本信息输入表!$O$42)&amp;"月"&amp;DAY(基本信息输入表!$O$42)&amp;"日"</f>
        <v>填表日期：2025年2月22日</v>
      </c>
      <c r="B29" s="10"/>
      <c r="C29" s="10"/>
      <c r="D29" s="10"/>
      <c r="E29" s="10"/>
      <c r="F29" s="10"/>
      <c r="G29" s="10"/>
      <c r="H29" s="10"/>
      <c r="I29" s="10"/>
      <c r="J29" s="10"/>
      <c r="K29" s="10"/>
      <c r="L29" s="10"/>
      <c r="M29" s="10"/>
      <c r="N29" s="10"/>
    </row>
  </sheetData>
  <mergeCells count="3">
    <mergeCell ref="A2:M2"/>
    <mergeCell ref="A3:M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zoomScale="96" zoomScaleNormal="96" workbookViewId="0">
      <selection activeCell="M19" sqref="M19"/>
    </sheetView>
  </sheetViews>
  <sheetFormatPr defaultColWidth="9" defaultRowHeight="15.75" customHeight="1"/>
  <cols>
    <col min="1" max="1" width="5.7" style="10" customWidth="1"/>
    <col min="2" max="2" width="17.7" style="10" customWidth="1"/>
    <col min="3" max="3" width="12.2" style="10" customWidth="1"/>
    <col min="4" max="4" width="15.5" style="10" customWidth="1"/>
    <col min="5" max="5" width="15.7" style="10" customWidth="1"/>
    <col min="6" max="7" width="12.7" style="10" customWidth="1"/>
    <col min="8" max="8" width="15.7" style="10" customWidth="1"/>
    <col min="9" max="10" width="9" style="10" customWidth="1"/>
    <col min="11" max="16384" width="9" style="10"/>
  </cols>
  <sheetData>
    <row r="1" customHeight="1" spans="1:1">
      <c r="A1" s="11" t="s">
        <v>0</v>
      </c>
    </row>
    <row r="2" s="8" customFormat="1" ht="30" customHeight="1" spans="1:9">
      <c r="A2" s="12" t="s">
        <v>1572</v>
      </c>
      <c r="I2" s="10"/>
    </row>
    <row r="3" customHeight="1" spans="1:9">
      <c r="A3" s="9" t="str">
        <f>"评估基准日："&amp;TEXT(基本信息输入表!M7,"yyyy年mm月dd日")</f>
        <v>评估基准日：2025年02月20日</v>
      </c>
      <c r="I3" s="58"/>
    </row>
    <row r="4" ht="14.25" customHeight="1" spans="1:8">
      <c r="A4" s="9"/>
      <c r="B4" s="9"/>
      <c r="C4" s="9"/>
      <c r="D4" s="9"/>
      <c r="E4" s="9"/>
      <c r="F4" s="9"/>
      <c r="G4" s="9"/>
      <c r="H4" s="14" t="s">
        <v>1573</v>
      </c>
    </row>
    <row r="5" customHeight="1" spans="1:8">
      <c r="A5" s="10" t="str">
        <f>基本信息输入表!K6&amp;"："&amp;基本信息输入表!M6</f>
        <v>产权持有单位：中国石油天然气股份有限公司塔里木油田分公司塔西南勘探开发公司</v>
      </c>
      <c r="H5" s="216" t="s">
        <v>846</v>
      </c>
    </row>
    <row r="6" s="9" customFormat="1" customHeight="1" spans="1:9">
      <c r="A6" s="18" t="s">
        <v>4</v>
      </c>
      <c r="B6" s="18" t="s">
        <v>1574</v>
      </c>
      <c r="C6" s="18" t="s">
        <v>1147</v>
      </c>
      <c r="D6" s="18" t="s">
        <v>1575</v>
      </c>
      <c r="E6" s="84" t="s">
        <v>6</v>
      </c>
      <c r="F6" s="18" t="s">
        <v>7</v>
      </c>
      <c r="G6" s="18" t="s">
        <v>686</v>
      </c>
      <c r="H6" s="18" t="s">
        <v>176</v>
      </c>
      <c r="I6" s="217" t="s">
        <v>851</v>
      </c>
    </row>
    <row r="7" ht="12.75" customHeight="1" spans="1:9">
      <c r="A7" s="20" t="str">
        <f>IF(B7="","",ROW()-6)</f>
        <v/>
      </c>
      <c r="B7" s="21"/>
      <c r="C7" s="22"/>
      <c r="D7" s="21"/>
      <c r="E7" s="23"/>
      <c r="F7" s="23"/>
      <c r="G7" s="23" t="str">
        <f>IF(E7=0,"",(F7-E7)/E7*100)</f>
        <v/>
      </c>
      <c r="H7" s="21"/>
      <c r="I7" s="9" t="s">
        <v>1576</v>
      </c>
    </row>
    <row r="8" ht="12.75" customHeight="1" spans="1:9">
      <c r="A8" s="20" t="str">
        <f t="shared" ref="A8:A26" si="0">IF(B8="","",ROW()-6)</f>
        <v/>
      </c>
      <c r="B8" s="21"/>
      <c r="C8" s="22"/>
      <c r="D8" s="21"/>
      <c r="E8" s="23"/>
      <c r="F8" s="23"/>
      <c r="G8" s="23" t="str">
        <f t="shared" ref="G8:G27" si="1">IF(E8=0,"",(F8-E8)/E8*100)</f>
        <v/>
      </c>
      <c r="H8" s="21"/>
      <c r="I8" s="9" t="s">
        <v>1577</v>
      </c>
    </row>
    <row r="9" ht="12.75" customHeight="1" spans="1:9">
      <c r="A9" s="20" t="str">
        <f t="shared" si="0"/>
        <v/>
      </c>
      <c r="B9" s="21"/>
      <c r="C9" s="22"/>
      <c r="D9" s="21"/>
      <c r="E9" s="23"/>
      <c r="F9" s="23"/>
      <c r="G9" s="23" t="str">
        <f t="shared" si="1"/>
        <v/>
      </c>
      <c r="H9" s="21"/>
      <c r="I9" s="9" t="s">
        <v>1578</v>
      </c>
    </row>
    <row r="10" ht="12.75" customHeight="1" spans="1:9">
      <c r="A10" s="20" t="str">
        <f t="shared" si="0"/>
        <v/>
      </c>
      <c r="B10" s="21"/>
      <c r="C10" s="22"/>
      <c r="D10" s="21"/>
      <c r="E10" s="23"/>
      <c r="F10" s="23"/>
      <c r="G10" s="23" t="str">
        <f t="shared" si="1"/>
        <v/>
      </c>
      <c r="H10" s="21"/>
      <c r="I10" s="9" t="s">
        <v>1579</v>
      </c>
    </row>
    <row r="11" ht="12.75" customHeight="1" spans="1:9">
      <c r="A11" s="20" t="str">
        <f t="shared" si="0"/>
        <v/>
      </c>
      <c r="B11" s="21"/>
      <c r="C11" s="22"/>
      <c r="D11" s="21"/>
      <c r="E11" s="23"/>
      <c r="F11" s="23"/>
      <c r="G11" s="23" t="str">
        <f t="shared" si="1"/>
        <v/>
      </c>
      <c r="H11" s="21"/>
      <c r="I11" s="9" t="s">
        <v>1580</v>
      </c>
    </row>
    <row r="12" ht="12.75" customHeight="1" spans="1:9">
      <c r="A12" s="20" t="str">
        <f t="shared" si="0"/>
        <v/>
      </c>
      <c r="B12" s="21"/>
      <c r="C12" s="22"/>
      <c r="D12" s="21"/>
      <c r="E12" s="23"/>
      <c r="F12" s="23"/>
      <c r="G12" s="23" t="str">
        <f t="shared" si="1"/>
        <v/>
      </c>
      <c r="H12" s="21"/>
      <c r="I12" s="9" t="s">
        <v>1581</v>
      </c>
    </row>
    <row r="13" ht="12.75" customHeight="1" spans="1:9">
      <c r="A13" s="20" t="str">
        <f t="shared" si="0"/>
        <v/>
      </c>
      <c r="B13" s="21"/>
      <c r="C13" s="22"/>
      <c r="D13" s="21"/>
      <c r="E13" s="23"/>
      <c r="F13" s="23"/>
      <c r="G13" s="23" t="str">
        <f t="shared" si="1"/>
        <v/>
      </c>
      <c r="H13" s="21"/>
      <c r="I13" s="9" t="s">
        <v>1582</v>
      </c>
    </row>
    <row r="14" ht="12.75" customHeight="1" spans="1:9">
      <c r="A14" s="20" t="str">
        <f t="shared" si="0"/>
        <v/>
      </c>
      <c r="B14" s="21"/>
      <c r="C14" s="22"/>
      <c r="D14" s="21"/>
      <c r="E14" s="23"/>
      <c r="F14" s="23"/>
      <c r="G14" s="23" t="str">
        <f t="shared" si="1"/>
        <v/>
      </c>
      <c r="H14" s="21"/>
      <c r="I14" s="9" t="s">
        <v>1583</v>
      </c>
    </row>
    <row r="15" ht="12.75" customHeight="1" spans="1:9">
      <c r="A15" s="20" t="str">
        <f t="shared" si="0"/>
        <v/>
      </c>
      <c r="B15" s="21"/>
      <c r="C15" s="22"/>
      <c r="D15" s="21"/>
      <c r="E15" s="23"/>
      <c r="F15" s="23"/>
      <c r="G15" s="23" t="str">
        <f t="shared" si="1"/>
        <v/>
      </c>
      <c r="H15" s="21"/>
      <c r="I15" s="9" t="s">
        <v>1584</v>
      </c>
    </row>
    <row r="16" ht="12.75" customHeight="1" spans="1:9">
      <c r="A16" s="20" t="str">
        <f t="shared" si="0"/>
        <v/>
      </c>
      <c r="B16" s="21"/>
      <c r="C16" s="22"/>
      <c r="D16" s="21"/>
      <c r="E16" s="23"/>
      <c r="F16" s="23"/>
      <c r="G16" s="23" t="str">
        <f t="shared" si="1"/>
        <v/>
      </c>
      <c r="H16" s="21"/>
      <c r="I16" s="9" t="s">
        <v>1585</v>
      </c>
    </row>
    <row r="17" ht="12.75" customHeight="1" spans="1:9">
      <c r="A17" s="20" t="str">
        <f t="shared" si="0"/>
        <v/>
      </c>
      <c r="B17" s="21"/>
      <c r="C17" s="22"/>
      <c r="D17" s="21"/>
      <c r="E17" s="23"/>
      <c r="F17" s="23"/>
      <c r="G17" s="23" t="str">
        <f t="shared" si="1"/>
        <v/>
      </c>
      <c r="H17" s="21"/>
      <c r="I17" s="9" t="s">
        <v>1586</v>
      </c>
    </row>
    <row r="18" ht="12.75" customHeight="1" spans="1:9">
      <c r="A18" s="20" t="str">
        <f t="shared" si="0"/>
        <v/>
      </c>
      <c r="B18" s="21"/>
      <c r="C18" s="22"/>
      <c r="D18" s="21"/>
      <c r="E18" s="23"/>
      <c r="F18" s="23"/>
      <c r="G18" s="23" t="str">
        <f t="shared" si="1"/>
        <v/>
      </c>
      <c r="H18" s="21"/>
      <c r="I18" s="9" t="s">
        <v>1587</v>
      </c>
    </row>
    <row r="19" ht="12.75" customHeight="1" spans="1:9">
      <c r="A19" s="20" t="str">
        <f t="shared" si="0"/>
        <v/>
      </c>
      <c r="B19" s="21"/>
      <c r="C19" s="22"/>
      <c r="D19" s="21"/>
      <c r="E19" s="23"/>
      <c r="F19" s="23"/>
      <c r="G19" s="23" t="str">
        <f t="shared" si="1"/>
        <v/>
      </c>
      <c r="H19" s="21"/>
      <c r="I19" s="9" t="s">
        <v>1588</v>
      </c>
    </row>
    <row r="20" ht="12.75" customHeight="1" spans="1:9">
      <c r="A20" s="20" t="str">
        <f t="shared" si="0"/>
        <v/>
      </c>
      <c r="B20" s="21"/>
      <c r="C20" s="22"/>
      <c r="D20" s="21"/>
      <c r="E20" s="23"/>
      <c r="F20" s="23"/>
      <c r="G20" s="23" t="str">
        <f t="shared" si="1"/>
        <v/>
      </c>
      <c r="H20" s="21"/>
      <c r="I20" s="9" t="s">
        <v>1589</v>
      </c>
    </row>
    <row r="21" ht="12.75" customHeight="1" spans="1:9">
      <c r="A21" s="20" t="str">
        <f t="shared" si="0"/>
        <v/>
      </c>
      <c r="B21" s="21"/>
      <c r="C21" s="22"/>
      <c r="D21" s="21"/>
      <c r="E21" s="23"/>
      <c r="F21" s="23"/>
      <c r="G21" s="23" t="str">
        <f t="shared" si="1"/>
        <v/>
      </c>
      <c r="H21" s="21"/>
      <c r="I21" s="9" t="s">
        <v>1590</v>
      </c>
    </row>
    <row r="22" ht="12.75" customHeight="1" spans="1:9">
      <c r="A22" s="20" t="str">
        <f t="shared" si="0"/>
        <v/>
      </c>
      <c r="B22" s="21"/>
      <c r="C22" s="22"/>
      <c r="D22" s="21"/>
      <c r="E22" s="23"/>
      <c r="F22" s="23"/>
      <c r="G22" s="23" t="str">
        <f t="shared" si="1"/>
        <v/>
      </c>
      <c r="H22" s="21"/>
      <c r="I22" s="9" t="s">
        <v>1591</v>
      </c>
    </row>
    <row r="23" ht="12.75" customHeight="1" spans="1:9">
      <c r="A23" s="20" t="str">
        <f t="shared" si="0"/>
        <v/>
      </c>
      <c r="B23" s="21"/>
      <c r="C23" s="22"/>
      <c r="D23" s="21"/>
      <c r="E23" s="23"/>
      <c r="F23" s="23"/>
      <c r="G23" s="23" t="str">
        <f t="shared" si="1"/>
        <v/>
      </c>
      <c r="H23" s="21"/>
      <c r="I23" s="9" t="s">
        <v>1592</v>
      </c>
    </row>
    <row r="24" ht="12.75" customHeight="1" spans="1:9">
      <c r="A24" s="20" t="str">
        <f t="shared" si="0"/>
        <v/>
      </c>
      <c r="B24" s="21"/>
      <c r="C24" s="22"/>
      <c r="D24" s="21"/>
      <c r="E24" s="23"/>
      <c r="F24" s="23"/>
      <c r="G24" s="23" t="str">
        <f t="shared" si="1"/>
        <v/>
      </c>
      <c r="H24" s="21"/>
      <c r="I24" s="9" t="s">
        <v>1593</v>
      </c>
    </row>
    <row r="25" ht="12.75" customHeight="1" spans="1:9">
      <c r="A25" s="20" t="str">
        <f t="shared" si="0"/>
        <v/>
      </c>
      <c r="B25" s="21"/>
      <c r="C25" s="22"/>
      <c r="D25" s="21"/>
      <c r="E25" s="23"/>
      <c r="F25" s="23"/>
      <c r="G25" s="23" t="str">
        <f t="shared" si="1"/>
        <v/>
      </c>
      <c r="H25" s="21"/>
      <c r="I25" s="9" t="s">
        <v>1594</v>
      </c>
    </row>
    <row r="26" ht="12.75" customHeight="1" spans="1:9">
      <c r="A26" s="20" t="str">
        <f t="shared" si="0"/>
        <v/>
      </c>
      <c r="B26" s="21"/>
      <c r="C26" s="22"/>
      <c r="D26" s="21"/>
      <c r="E26" s="23"/>
      <c r="F26" s="23"/>
      <c r="G26" s="23" t="str">
        <f t="shared" si="1"/>
        <v/>
      </c>
      <c r="H26" s="21"/>
      <c r="I26" s="9" t="s">
        <v>1595</v>
      </c>
    </row>
    <row r="27" customHeight="1" spans="1:8">
      <c r="A27" s="24" t="s">
        <v>1524</v>
      </c>
      <c r="B27" s="186"/>
      <c r="C27" s="24"/>
      <c r="D27" s="24"/>
      <c r="E27" s="31">
        <f>SUM(E7:E26)</f>
        <v>0</v>
      </c>
      <c r="F27" s="31">
        <f>SUM(F7:F26)</f>
        <v>0</v>
      </c>
      <c r="G27" s="23" t="str">
        <f t="shared" si="1"/>
        <v/>
      </c>
      <c r="H27" s="27"/>
    </row>
    <row r="28" customHeight="1" spans="1:9">
      <c r="A28" s="10" t="str">
        <f>基本信息输入表!$K$6&amp;"填表人："&amp;基本信息输入表!$M$43</f>
        <v>产权持有单位填表人：刘亚鑫</v>
      </c>
      <c r="F28" s="10" t="str">
        <f>"评估人员："&amp;基本信息输入表!$Q$43</f>
        <v>评估人员：王庆国</v>
      </c>
      <c r="I28" s="58" t="s">
        <v>837</v>
      </c>
    </row>
    <row r="29" customHeight="1" spans="1:1">
      <c r="A29" s="10" t="str">
        <f>"填表日期："&amp;YEAR(基本信息输入表!$O$43)&amp;"年"&amp;MONTH(基本信息输入表!$O$43)&amp;"月"&amp;DAY(基本信息输入表!$O$43)&amp;"日"</f>
        <v>填表日期：2025年2月22日</v>
      </c>
    </row>
  </sheetData>
  <mergeCells count="3">
    <mergeCell ref="A2:H2"/>
    <mergeCell ref="A3:H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showGridLines="0" zoomScale="96" zoomScaleNormal="96" topLeftCell="A4" workbookViewId="0">
      <selection activeCell="L28" sqref="L28"/>
    </sheetView>
  </sheetViews>
  <sheetFormatPr defaultColWidth="9" defaultRowHeight="15.75" customHeight="1"/>
  <cols>
    <col min="1" max="1" width="5.5" style="10" customWidth="1"/>
    <col min="2" max="2" width="18.2" style="10" customWidth="1"/>
    <col min="3" max="3" width="8.2" style="10" customWidth="1"/>
    <col min="4" max="7" width="12.7" style="10" customWidth="1"/>
    <col min="8" max="8" width="9.7" style="10" customWidth="1"/>
    <col min="9" max="9" width="13.2" style="10" customWidth="1"/>
    <col min="10" max="10" width="9" style="9" customWidth="1"/>
    <col min="11" max="12" width="9" style="10" customWidth="1"/>
    <col min="13" max="16384" width="9" style="10"/>
  </cols>
  <sheetData>
    <row r="1" customHeight="1" spans="1:1">
      <c r="A1" s="11" t="s">
        <v>0</v>
      </c>
    </row>
    <row r="2" s="8" customFormat="1" ht="30" customHeight="1" spans="1:10">
      <c r="A2" s="12" t="s">
        <v>1596</v>
      </c>
      <c r="J2" s="13"/>
    </row>
    <row r="3" customHeight="1" spans="1:1">
      <c r="A3" s="9" t="str">
        <f>"评估基准日："&amp;TEXT(基本信息输入表!M7,"yyyy年mm月dd日")</f>
        <v>评估基准日：2025年02月20日</v>
      </c>
    </row>
    <row r="4" ht="14.25" customHeight="1" spans="1:9">
      <c r="A4" s="9"/>
      <c r="B4" s="9"/>
      <c r="C4" s="9"/>
      <c r="D4" s="9"/>
      <c r="E4" s="9"/>
      <c r="F4" s="9"/>
      <c r="G4" s="9"/>
      <c r="H4" s="9"/>
      <c r="I4" s="14" t="s">
        <v>1597</v>
      </c>
    </row>
    <row r="5" customHeight="1" spans="1:9">
      <c r="A5" s="10" t="str">
        <f>基本信息输入表!K6&amp;"："&amp;基本信息输入表!M6</f>
        <v>产权持有单位：中国石油天然气股份有限公司塔里木油田分公司塔西南勘探开发公司</v>
      </c>
      <c r="I5" s="14" t="s">
        <v>1444</v>
      </c>
    </row>
    <row r="6" s="9" customFormat="1" customHeight="1" spans="1:10">
      <c r="A6" s="18" t="s">
        <v>4</v>
      </c>
      <c r="B6" s="18" t="s">
        <v>1574</v>
      </c>
      <c r="C6" s="18" t="s">
        <v>1147</v>
      </c>
      <c r="D6" s="18" t="s">
        <v>1575</v>
      </c>
      <c r="E6" s="18" t="s">
        <v>962</v>
      </c>
      <c r="F6" s="84" t="s">
        <v>6</v>
      </c>
      <c r="G6" s="18" t="s">
        <v>7</v>
      </c>
      <c r="H6" s="18" t="s">
        <v>686</v>
      </c>
      <c r="I6" s="18" t="s">
        <v>176</v>
      </c>
      <c r="J6" s="9" t="s">
        <v>1461</v>
      </c>
    </row>
    <row r="7" ht="12.75" customHeight="1" spans="1:10">
      <c r="A7" s="20" t="str">
        <f>IF(B7="","",ROW()-6)</f>
        <v/>
      </c>
      <c r="B7" s="21"/>
      <c r="C7" s="22"/>
      <c r="D7" s="21"/>
      <c r="E7" s="23"/>
      <c r="F7" s="23"/>
      <c r="G7" s="23"/>
      <c r="H7" s="23" t="str">
        <f>IF(F7=0,"",(G7-F7)/F7*100)</f>
        <v/>
      </c>
      <c r="I7" s="21"/>
      <c r="J7" s="9" t="s">
        <v>1598</v>
      </c>
    </row>
    <row r="8" ht="12.75" customHeight="1" spans="1:10">
      <c r="A8" s="20" t="str">
        <f t="shared" ref="A8:A27" si="0">IF(B8="","",ROW()-6)</f>
        <v/>
      </c>
      <c r="B8" s="21"/>
      <c r="C8" s="22"/>
      <c r="D8" s="21"/>
      <c r="E8" s="23"/>
      <c r="F8" s="23"/>
      <c r="G8" s="23"/>
      <c r="H8" s="23" t="str">
        <f t="shared" ref="H8:H28" si="1">IF(F8=0,"",(G8-F8)/F8*100)</f>
        <v/>
      </c>
      <c r="I8" s="21"/>
      <c r="J8" s="9" t="s">
        <v>1599</v>
      </c>
    </row>
    <row r="9" ht="12.75" customHeight="1" spans="1:10">
      <c r="A9" s="20" t="str">
        <f t="shared" si="0"/>
        <v/>
      </c>
      <c r="B9" s="21"/>
      <c r="C9" s="22"/>
      <c r="D9" s="21"/>
      <c r="E9" s="23"/>
      <c r="F9" s="23"/>
      <c r="G9" s="23"/>
      <c r="H9" s="23" t="str">
        <f t="shared" si="1"/>
        <v/>
      </c>
      <c r="I9" s="21"/>
      <c r="J9" s="9" t="s">
        <v>1600</v>
      </c>
    </row>
    <row r="10" ht="12.75" customHeight="1" spans="1:10">
      <c r="A10" s="20" t="str">
        <f t="shared" si="0"/>
        <v/>
      </c>
      <c r="B10" s="21"/>
      <c r="C10" s="22"/>
      <c r="D10" s="21"/>
      <c r="E10" s="23"/>
      <c r="F10" s="23"/>
      <c r="G10" s="23"/>
      <c r="H10" s="23" t="str">
        <f t="shared" si="1"/>
        <v/>
      </c>
      <c r="I10" s="21"/>
      <c r="J10" s="9" t="s">
        <v>1601</v>
      </c>
    </row>
    <row r="11" ht="12.75" customHeight="1" spans="1:10">
      <c r="A11" s="20" t="str">
        <f t="shared" si="0"/>
        <v/>
      </c>
      <c r="B11" s="21"/>
      <c r="C11" s="22"/>
      <c r="D11" s="21"/>
      <c r="E11" s="23"/>
      <c r="F11" s="23"/>
      <c r="G11" s="23"/>
      <c r="H11" s="23" t="str">
        <f t="shared" si="1"/>
        <v/>
      </c>
      <c r="I11" s="21"/>
      <c r="J11" s="9" t="s">
        <v>1602</v>
      </c>
    </row>
    <row r="12" ht="12.75" customHeight="1" spans="1:10">
      <c r="A12" s="20" t="str">
        <f t="shared" si="0"/>
        <v/>
      </c>
      <c r="B12" s="21"/>
      <c r="C12" s="22"/>
      <c r="D12" s="21"/>
      <c r="E12" s="23"/>
      <c r="F12" s="23"/>
      <c r="G12" s="23"/>
      <c r="H12" s="23" t="str">
        <f t="shared" si="1"/>
        <v/>
      </c>
      <c r="I12" s="21"/>
      <c r="J12" s="9" t="s">
        <v>1603</v>
      </c>
    </row>
    <row r="13" ht="12.75" customHeight="1" spans="1:10">
      <c r="A13" s="20" t="str">
        <f t="shared" si="0"/>
        <v/>
      </c>
      <c r="B13" s="21"/>
      <c r="C13" s="22"/>
      <c r="D13" s="21"/>
      <c r="E13" s="23"/>
      <c r="F13" s="23"/>
      <c r="G13" s="23"/>
      <c r="H13" s="23" t="str">
        <f t="shared" si="1"/>
        <v/>
      </c>
      <c r="I13" s="21"/>
      <c r="J13" s="9" t="s">
        <v>1604</v>
      </c>
    </row>
    <row r="14" ht="12.75" customHeight="1" spans="1:10">
      <c r="A14" s="20" t="str">
        <f t="shared" si="0"/>
        <v/>
      </c>
      <c r="B14" s="21"/>
      <c r="C14" s="22"/>
      <c r="D14" s="21"/>
      <c r="E14" s="23"/>
      <c r="F14" s="23"/>
      <c r="G14" s="23"/>
      <c r="H14" s="23" t="str">
        <f t="shared" si="1"/>
        <v/>
      </c>
      <c r="I14" s="21"/>
      <c r="J14" s="9" t="s">
        <v>1605</v>
      </c>
    </row>
    <row r="15" ht="12.75" customHeight="1" spans="1:10">
      <c r="A15" s="20" t="str">
        <f t="shared" si="0"/>
        <v/>
      </c>
      <c r="B15" s="21"/>
      <c r="C15" s="22"/>
      <c r="D15" s="21"/>
      <c r="E15" s="23"/>
      <c r="F15" s="23"/>
      <c r="G15" s="23"/>
      <c r="H15" s="23" t="str">
        <f t="shared" si="1"/>
        <v/>
      </c>
      <c r="I15" s="21"/>
      <c r="J15" s="9" t="s">
        <v>1606</v>
      </c>
    </row>
    <row r="16" ht="12.75" customHeight="1" spans="1:10">
      <c r="A16" s="20" t="str">
        <f t="shared" si="0"/>
        <v/>
      </c>
      <c r="B16" s="21"/>
      <c r="C16" s="22"/>
      <c r="D16" s="21"/>
      <c r="E16" s="23"/>
      <c r="F16" s="23"/>
      <c r="G16" s="23"/>
      <c r="H16" s="23" t="str">
        <f t="shared" si="1"/>
        <v/>
      </c>
      <c r="I16" s="21"/>
      <c r="J16" s="9" t="s">
        <v>1607</v>
      </c>
    </row>
    <row r="17" ht="12.75" customHeight="1" spans="1:10">
      <c r="A17" s="20" t="str">
        <f t="shared" si="0"/>
        <v/>
      </c>
      <c r="B17" s="21"/>
      <c r="C17" s="22"/>
      <c r="D17" s="21"/>
      <c r="E17" s="23"/>
      <c r="F17" s="23"/>
      <c r="G17" s="23"/>
      <c r="H17" s="23" t="str">
        <f t="shared" si="1"/>
        <v/>
      </c>
      <c r="I17" s="21"/>
      <c r="J17" s="9" t="s">
        <v>1608</v>
      </c>
    </row>
    <row r="18" ht="12.75" customHeight="1" spans="1:10">
      <c r="A18" s="20" t="str">
        <f t="shared" si="0"/>
        <v/>
      </c>
      <c r="B18" s="21"/>
      <c r="C18" s="22"/>
      <c r="D18" s="21"/>
      <c r="E18" s="23"/>
      <c r="F18" s="23"/>
      <c r="G18" s="23"/>
      <c r="H18" s="23" t="str">
        <f t="shared" si="1"/>
        <v/>
      </c>
      <c r="I18" s="21"/>
      <c r="J18" s="9" t="s">
        <v>1609</v>
      </c>
    </row>
    <row r="19" ht="12.75" customHeight="1" spans="1:10">
      <c r="A19" s="20" t="str">
        <f t="shared" si="0"/>
        <v/>
      </c>
      <c r="B19" s="21"/>
      <c r="C19" s="22"/>
      <c r="D19" s="21"/>
      <c r="E19" s="23"/>
      <c r="F19" s="23"/>
      <c r="G19" s="23"/>
      <c r="H19" s="23" t="str">
        <f t="shared" si="1"/>
        <v/>
      </c>
      <c r="I19" s="21"/>
      <c r="J19" s="9" t="s">
        <v>1610</v>
      </c>
    </row>
    <row r="20" ht="12.75" customHeight="1" spans="1:10">
      <c r="A20" s="20" t="str">
        <f t="shared" si="0"/>
        <v/>
      </c>
      <c r="B20" s="21"/>
      <c r="C20" s="22"/>
      <c r="D20" s="21"/>
      <c r="E20" s="23"/>
      <c r="F20" s="23"/>
      <c r="G20" s="23"/>
      <c r="H20" s="23" t="str">
        <f t="shared" si="1"/>
        <v/>
      </c>
      <c r="I20" s="21"/>
      <c r="J20" s="9" t="s">
        <v>1611</v>
      </c>
    </row>
    <row r="21" ht="12.75" customHeight="1" spans="1:10">
      <c r="A21" s="20" t="str">
        <f t="shared" si="0"/>
        <v/>
      </c>
      <c r="B21" s="21"/>
      <c r="C21" s="22"/>
      <c r="D21" s="21"/>
      <c r="E21" s="23"/>
      <c r="F21" s="23"/>
      <c r="G21" s="23"/>
      <c r="H21" s="23" t="str">
        <f t="shared" si="1"/>
        <v/>
      </c>
      <c r="I21" s="21"/>
      <c r="J21" s="9" t="s">
        <v>1612</v>
      </c>
    </row>
    <row r="22" ht="12.75" customHeight="1" spans="1:10">
      <c r="A22" s="20" t="str">
        <f t="shared" si="0"/>
        <v/>
      </c>
      <c r="B22" s="21"/>
      <c r="C22" s="22"/>
      <c r="D22" s="21"/>
      <c r="E22" s="23"/>
      <c r="F22" s="23"/>
      <c r="G22" s="23"/>
      <c r="H22" s="23" t="str">
        <f t="shared" si="1"/>
        <v/>
      </c>
      <c r="I22" s="21"/>
      <c r="J22" s="9" t="s">
        <v>1613</v>
      </c>
    </row>
    <row r="23" ht="12.75" customHeight="1" spans="1:10">
      <c r="A23" s="20" t="str">
        <f t="shared" si="0"/>
        <v/>
      </c>
      <c r="B23" s="21"/>
      <c r="C23" s="22"/>
      <c r="D23" s="21"/>
      <c r="E23" s="23"/>
      <c r="F23" s="23"/>
      <c r="G23" s="23"/>
      <c r="H23" s="23" t="str">
        <f t="shared" si="1"/>
        <v/>
      </c>
      <c r="I23" s="21"/>
      <c r="J23" s="9" t="s">
        <v>1614</v>
      </c>
    </row>
    <row r="24" ht="12.75" customHeight="1" spans="1:10">
      <c r="A24" s="20" t="str">
        <f t="shared" si="0"/>
        <v/>
      </c>
      <c r="B24" s="21"/>
      <c r="C24" s="22"/>
      <c r="D24" s="21"/>
      <c r="E24" s="23"/>
      <c r="F24" s="23"/>
      <c r="G24" s="23"/>
      <c r="H24" s="23" t="str">
        <f t="shared" si="1"/>
        <v/>
      </c>
      <c r="I24" s="21"/>
      <c r="J24" s="9" t="s">
        <v>1615</v>
      </c>
    </row>
    <row r="25" ht="12.75" customHeight="1" spans="1:10">
      <c r="A25" s="20" t="str">
        <f t="shared" si="0"/>
        <v/>
      </c>
      <c r="B25" s="21"/>
      <c r="C25" s="22"/>
      <c r="D25" s="21"/>
      <c r="E25" s="23"/>
      <c r="F25" s="23"/>
      <c r="G25" s="23"/>
      <c r="H25" s="23" t="str">
        <f t="shared" si="1"/>
        <v/>
      </c>
      <c r="I25" s="21"/>
      <c r="J25" s="9" t="s">
        <v>1616</v>
      </c>
    </row>
    <row r="26" ht="12.75" customHeight="1" spans="1:10">
      <c r="A26" s="20" t="str">
        <f t="shared" si="0"/>
        <v/>
      </c>
      <c r="B26" s="21"/>
      <c r="C26" s="22"/>
      <c r="D26" s="21"/>
      <c r="E26" s="23"/>
      <c r="F26" s="23"/>
      <c r="G26" s="23"/>
      <c r="H26" s="23" t="str">
        <f t="shared" si="1"/>
        <v/>
      </c>
      <c r="I26" s="21"/>
      <c r="J26" s="9" t="s">
        <v>1617</v>
      </c>
    </row>
    <row r="27" ht="12.75" customHeight="1" spans="1:10">
      <c r="A27" s="20" t="str">
        <f t="shared" si="0"/>
        <v/>
      </c>
      <c r="B27" s="21"/>
      <c r="C27" s="22"/>
      <c r="D27" s="21"/>
      <c r="E27" s="23"/>
      <c r="F27" s="23"/>
      <c r="G27" s="23"/>
      <c r="H27" s="23" t="str">
        <f t="shared" si="1"/>
        <v/>
      </c>
      <c r="I27" s="21"/>
      <c r="J27" s="9" t="s">
        <v>1618</v>
      </c>
    </row>
    <row r="28" customHeight="1" spans="1:9">
      <c r="A28" s="24" t="s">
        <v>1524</v>
      </c>
      <c r="B28" s="25"/>
      <c r="C28" s="24"/>
      <c r="D28" s="24"/>
      <c r="E28" s="31">
        <f>SUM(E7:E27)</f>
        <v>0</v>
      </c>
      <c r="F28" s="31">
        <f>SUM(F7:F27)</f>
        <v>0</v>
      </c>
      <c r="G28" s="31">
        <f>SUM(G7:G27)</f>
        <v>0</v>
      </c>
      <c r="H28" s="23" t="str">
        <f t="shared" si="1"/>
        <v/>
      </c>
      <c r="I28" s="27"/>
    </row>
    <row r="29" customHeight="1" spans="1:10">
      <c r="A29" s="10" t="str">
        <f>基本信息输入表!$K$6&amp;"填表人："&amp;基本信息输入表!$M$44</f>
        <v>产权持有单位填表人：刘亚鑫</v>
      </c>
      <c r="G29" s="10" t="str">
        <f>"评估人员："&amp;基本信息输入表!$Q$44</f>
        <v>评估人员：王庆国</v>
      </c>
      <c r="J29" s="9" t="s">
        <v>1483</v>
      </c>
    </row>
    <row r="30" customHeight="1" spans="1:1">
      <c r="A30" s="10" t="str">
        <f>"填表日期："&amp;YEAR(基本信息输入表!$O$44)&amp;"年"&amp;MONTH(基本信息输入表!$O$44)&amp;"月"&amp;DAY(基本信息输入表!$O$44)&amp;"日"</f>
        <v>填表日期：2025年2月22日</v>
      </c>
    </row>
  </sheetData>
  <mergeCells count="3">
    <mergeCell ref="A2:I2"/>
    <mergeCell ref="A3:I3"/>
    <mergeCell ref="A28:B28"/>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zoomScale="96" zoomScaleNormal="96" topLeftCell="A9" workbookViewId="0">
      <selection activeCell="N33" sqref="N33"/>
    </sheetView>
  </sheetViews>
  <sheetFormatPr defaultColWidth="9" defaultRowHeight="15.75" customHeight="1"/>
  <cols>
    <col min="1" max="1" width="4.2" style="10" customWidth="1"/>
    <col min="2" max="2" width="17.2" style="10" customWidth="1"/>
    <col min="3" max="3" width="8.2" style="10" customWidth="1"/>
    <col min="4" max="4" width="9.2" style="10" customWidth="1"/>
    <col min="5" max="5" width="11.2" style="10" customWidth="1"/>
    <col min="6" max="6" width="11.5" style="10" customWidth="1"/>
    <col min="7" max="7" width="15" style="10" customWidth="1"/>
    <col min="8" max="8" width="11.2" style="10" customWidth="1"/>
    <col min="9" max="9" width="7.7" style="10" customWidth="1"/>
    <col min="10" max="10" width="9.7" style="10" customWidth="1"/>
    <col min="11" max="11" width="9" style="9" customWidth="1"/>
    <col min="12" max="13" width="9" style="10" customWidth="1"/>
    <col min="14" max="16384" width="9" style="10"/>
  </cols>
  <sheetData>
    <row r="1" customHeight="1" spans="1:1">
      <c r="A1" s="11" t="s">
        <v>0</v>
      </c>
    </row>
    <row r="2" s="8" customFormat="1" ht="30" customHeight="1" spans="1:11">
      <c r="A2" s="12" t="s">
        <v>1619</v>
      </c>
      <c r="K2" s="13"/>
    </row>
    <row r="3" customHeight="1" spans="1:1">
      <c r="A3" s="9" t="str">
        <f>"评估基准日："&amp;TEXT(基本信息输入表!M7,"yyyy年mm月dd日")</f>
        <v>评估基准日：2025年02月20日</v>
      </c>
    </row>
    <row r="4" ht="14.25" customHeight="1" spans="1:10">
      <c r="A4" s="9"/>
      <c r="B4" s="9"/>
      <c r="C4" s="9"/>
      <c r="D4" s="9"/>
      <c r="E4" s="9"/>
      <c r="F4" s="9"/>
      <c r="G4" s="9"/>
      <c r="H4" s="9"/>
      <c r="I4" s="9"/>
      <c r="J4" s="14" t="s">
        <v>1620</v>
      </c>
    </row>
    <row r="5" customHeight="1" spans="1:10">
      <c r="A5" s="10" t="str">
        <f>基本信息输入表!K6&amp;"："&amp;基本信息输入表!M6</f>
        <v>产权持有单位：中国石油天然气股份有限公司塔里木油田分公司塔西南勘探开发公司</v>
      </c>
      <c r="J5" s="14" t="s">
        <v>1444</v>
      </c>
    </row>
    <row r="6" s="9" customFormat="1" customHeight="1" spans="1:10">
      <c r="A6" s="18" t="s">
        <v>4</v>
      </c>
      <c r="B6" s="18" t="s">
        <v>1621</v>
      </c>
      <c r="C6" s="18" t="s">
        <v>1622</v>
      </c>
      <c r="D6" s="18" t="s">
        <v>1623</v>
      </c>
      <c r="E6" s="18" t="s">
        <v>1624</v>
      </c>
      <c r="F6" s="84" t="s">
        <v>6</v>
      </c>
      <c r="G6" s="84" t="s">
        <v>1192</v>
      </c>
      <c r="H6" s="18" t="s">
        <v>7</v>
      </c>
      <c r="I6" s="18" t="s">
        <v>686</v>
      </c>
      <c r="J6" s="18" t="s">
        <v>176</v>
      </c>
    </row>
    <row r="7" ht="12.75" customHeight="1" spans="1:11">
      <c r="A7" s="101"/>
      <c r="B7" s="101"/>
      <c r="C7" s="101"/>
      <c r="D7" s="101"/>
      <c r="E7" s="101"/>
      <c r="F7" s="101"/>
      <c r="G7" s="101"/>
      <c r="H7" s="101"/>
      <c r="I7" s="101"/>
      <c r="J7" s="101"/>
      <c r="K7" s="9" t="s">
        <v>1461</v>
      </c>
    </row>
    <row r="8" ht="12.75" customHeight="1" spans="1:11">
      <c r="A8" s="20" t="str">
        <f>IF(B8="","",ROW()-7)</f>
        <v/>
      </c>
      <c r="B8" s="21"/>
      <c r="C8" s="22"/>
      <c r="D8" s="291"/>
      <c r="E8" s="23"/>
      <c r="F8" s="23"/>
      <c r="G8" s="23"/>
      <c r="H8" s="23"/>
      <c r="I8" s="23" t="str">
        <f>IF(F8-G8=0,"",(H8-F8+G8)/(F8-G8)*100)</f>
        <v/>
      </c>
      <c r="J8" s="21"/>
      <c r="K8" s="9" t="s">
        <v>1625</v>
      </c>
    </row>
    <row r="9" ht="12.75" customHeight="1" spans="1:11">
      <c r="A9" s="20" t="str">
        <f t="shared" ref="A9:A24" si="0">IF(B9="","",ROW()-7)</f>
        <v/>
      </c>
      <c r="B9" s="21"/>
      <c r="C9" s="22"/>
      <c r="D9" s="291"/>
      <c r="E9" s="23"/>
      <c r="F9" s="23"/>
      <c r="G9" s="23"/>
      <c r="H9" s="23"/>
      <c r="I9" s="23" t="str">
        <f t="shared" ref="I9:I27" si="1">IF(F9-G9=0,"",(H9-F9+G9)/(F9-G9)*100)</f>
        <v/>
      </c>
      <c r="J9" s="21"/>
      <c r="K9" s="9" t="s">
        <v>1626</v>
      </c>
    </row>
    <row r="10" ht="12.75" customHeight="1" spans="1:11">
      <c r="A10" s="20" t="str">
        <f t="shared" si="0"/>
        <v/>
      </c>
      <c r="B10" s="21"/>
      <c r="C10" s="22"/>
      <c r="D10" s="291"/>
      <c r="E10" s="23"/>
      <c r="F10" s="23"/>
      <c r="G10" s="23"/>
      <c r="H10" s="23"/>
      <c r="I10" s="23" t="str">
        <f t="shared" si="1"/>
        <v/>
      </c>
      <c r="J10" s="21"/>
      <c r="K10" s="9" t="s">
        <v>1627</v>
      </c>
    </row>
    <row r="11" ht="12.75" customHeight="1" spans="1:11">
      <c r="A11" s="20" t="str">
        <f t="shared" si="0"/>
        <v/>
      </c>
      <c r="B11" s="21"/>
      <c r="C11" s="22"/>
      <c r="D11" s="291"/>
      <c r="E11" s="23"/>
      <c r="F11" s="23"/>
      <c r="G11" s="23"/>
      <c r="H11" s="23"/>
      <c r="I11" s="23" t="str">
        <f t="shared" si="1"/>
        <v/>
      </c>
      <c r="J11" s="21"/>
      <c r="K11" s="9" t="s">
        <v>1628</v>
      </c>
    </row>
    <row r="12" ht="12.75" customHeight="1" spans="1:11">
      <c r="A12" s="20" t="str">
        <f t="shared" si="0"/>
        <v/>
      </c>
      <c r="B12" s="21"/>
      <c r="C12" s="22"/>
      <c r="D12" s="291"/>
      <c r="E12" s="23"/>
      <c r="F12" s="23"/>
      <c r="G12" s="23"/>
      <c r="H12" s="23"/>
      <c r="I12" s="23" t="str">
        <f t="shared" si="1"/>
        <v/>
      </c>
      <c r="J12" s="21"/>
      <c r="K12" s="9" t="s">
        <v>1629</v>
      </c>
    </row>
    <row r="13" ht="12.75" customHeight="1" spans="1:11">
      <c r="A13" s="20" t="str">
        <f t="shared" si="0"/>
        <v/>
      </c>
      <c r="B13" s="21"/>
      <c r="C13" s="22"/>
      <c r="D13" s="291"/>
      <c r="E13" s="23"/>
      <c r="F13" s="23"/>
      <c r="G13" s="23"/>
      <c r="H13" s="23"/>
      <c r="I13" s="23" t="str">
        <f t="shared" si="1"/>
        <v/>
      </c>
      <c r="J13" s="21"/>
      <c r="K13" s="9" t="s">
        <v>1630</v>
      </c>
    </row>
    <row r="14" ht="12.75" customHeight="1" spans="1:11">
      <c r="A14" s="20" t="str">
        <f t="shared" si="0"/>
        <v/>
      </c>
      <c r="B14" s="21"/>
      <c r="C14" s="22"/>
      <c r="D14" s="291"/>
      <c r="E14" s="23"/>
      <c r="F14" s="23"/>
      <c r="G14" s="23"/>
      <c r="H14" s="23"/>
      <c r="I14" s="23" t="str">
        <f t="shared" si="1"/>
        <v/>
      </c>
      <c r="J14" s="21"/>
      <c r="K14" s="9" t="s">
        <v>1631</v>
      </c>
    </row>
    <row r="15" ht="12.75" customHeight="1" spans="1:11">
      <c r="A15" s="20" t="str">
        <f t="shared" si="0"/>
        <v/>
      </c>
      <c r="B15" s="21"/>
      <c r="C15" s="22"/>
      <c r="D15" s="291"/>
      <c r="E15" s="23"/>
      <c r="F15" s="23"/>
      <c r="G15" s="23"/>
      <c r="H15" s="23"/>
      <c r="I15" s="23" t="str">
        <f t="shared" si="1"/>
        <v/>
      </c>
      <c r="J15" s="21"/>
      <c r="K15" s="9" t="s">
        <v>1632</v>
      </c>
    </row>
    <row r="16" ht="12.75" customHeight="1" spans="1:11">
      <c r="A16" s="20" t="str">
        <f t="shared" si="0"/>
        <v/>
      </c>
      <c r="B16" s="21"/>
      <c r="C16" s="22"/>
      <c r="D16" s="291"/>
      <c r="E16" s="23"/>
      <c r="F16" s="23"/>
      <c r="G16" s="23"/>
      <c r="H16" s="23"/>
      <c r="I16" s="23" t="str">
        <f t="shared" si="1"/>
        <v/>
      </c>
      <c r="J16" s="21"/>
      <c r="K16" s="9" t="s">
        <v>1633</v>
      </c>
    </row>
    <row r="17" ht="12.75" customHeight="1" spans="1:11">
      <c r="A17" s="20" t="str">
        <f t="shared" si="0"/>
        <v/>
      </c>
      <c r="B17" s="21"/>
      <c r="C17" s="22"/>
      <c r="D17" s="291"/>
      <c r="E17" s="23"/>
      <c r="F17" s="23"/>
      <c r="G17" s="23"/>
      <c r="H17" s="23"/>
      <c r="I17" s="23" t="str">
        <f t="shared" si="1"/>
        <v/>
      </c>
      <c r="J17" s="21"/>
      <c r="K17" s="9" t="s">
        <v>1634</v>
      </c>
    </row>
    <row r="18" ht="12.75" customHeight="1" spans="1:11">
      <c r="A18" s="20" t="str">
        <f t="shared" si="0"/>
        <v/>
      </c>
      <c r="B18" s="21"/>
      <c r="C18" s="22"/>
      <c r="D18" s="291"/>
      <c r="E18" s="23"/>
      <c r="F18" s="23"/>
      <c r="G18" s="23"/>
      <c r="H18" s="23"/>
      <c r="I18" s="23" t="str">
        <f t="shared" si="1"/>
        <v/>
      </c>
      <c r="J18" s="21"/>
      <c r="K18" s="9" t="s">
        <v>1635</v>
      </c>
    </row>
    <row r="19" ht="12.75" customHeight="1" spans="1:11">
      <c r="A19" s="20" t="str">
        <f t="shared" si="0"/>
        <v/>
      </c>
      <c r="B19" s="21"/>
      <c r="C19" s="22"/>
      <c r="D19" s="291"/>
      <c r="E19" s="23"/>
      <c r="F19" s="23"/>
      <c r="G19" s="23"/>
      <c r="H19" s="23"/>
      <c r="I19" s="23" t="str">
        <f t="shared" si="1"/>
        <v/>
      </c>
      <c r="J19" s="21"/>
      <c r="K19" s="9" t="s">
        <v>1636</v>
      </c>
    </row>
    <row r="20" ht="12.75" customHeight="1" spans="1:11">
      <c r="A20" s="20" t="str">
        <f t="shared" si="0"/>
        <v/>
      </c>
      <c r="B20" s="21"/>
      <c r="C20" s="22"/>
      <c r="D20" s="291"/>
      <c r="E20" s="23"/>
      <c r="F20" s="23"/>
      <c r="G20" s="23"/>
      <c r="H20" s="23"/>
      <c r="I20" s="23" t="str">
        <f t="shared" si="1"/>
        <v/>
      </c>
      <c r="J20" s="21"/>
      <c r="K20" s="9" t="s">
        <v>1637</v>
      </c>
    </row>
    <row r="21" ht="12.75" customHeight="1" spans="1:11">
      <c r="A21" s="20" t="str">
        <f t="shared" si="0"/>
        <v/>
      </c>
      <c r="B21" s="21"/>
      <c r="C21" s="22"/>
      <c r="D21" s="291"/>
      <c r="E21" s="23"/>
      <c r="F21" s="23"/>
      <c r="G21" s="23"/>
      <c r="H21" s="23"/>
      <c r="I21" s="23" t="str">
        <f t="shared" si="1"/>
        <v/>
      </c>
      <c r="J21" s="21"/>
      <c r="K21" s="9" t="s">
        <v>1638</v>
      </c>
    </row>
    <row r="22" ht="12.75" customHeight="1" spans="1:11">
      <c r="A22" s="20" t="str">
        <f t="shared" si="0"/>
        <v/>
      </c>
      <c r="B22" s="21"/>
      <c r="C22" s="22"/>
      <c r="D22" s="291"/>
      <c r="E22" s="23"/>
      <c r="F22" s="23"/>
      <c r="G22" s="23"/>
      <c r="H22" s="23"/>
      <c r="I22" s="23" t="str">
        <f t="shared" si="1"/>
        <v/>
      </c>
      <c r="J22" s="21"/>
      <c r="K22" s="9" t="s">
        <v>1639</v>
      </c>
    </row>
    <row r="23" ht="12.75" customHeight="1" spans="1:11">
      <c r="A23" s="20" t="str">
        <f t="shared" si="0"/>
        <v/>
      </c>
      <c r="B23" s="21"/>
      <c r="C23" s="22"/>
      <c r="D23" s="291"/>
      <c r="E23" s="23"/>
      <c r="F23" s="23"/>
      <c r="G23" s="23"/>
      <c r="H23" s="23"/>
      <c r="I23" s="23" t="str">
        <f t="shared" si="1"/>
        <v/>
      </c>
      <c r="J23" s="21"/>
      <c r="K23" s="9" t="s">
        <v>1640</v>
      </c>
    </row>
    <row r="24" ht="12.75" customHeight="1" spans="1:11">
      <c r="A24" s="20" t="str">
        <f t="shared" si="0"/>
        <v/>
      </c>
      <c r="B24" s="21"/>
      <c r="C24" s="22"/>
      <c r="D24" s="291"/>
      <c r="E24" s="23"/>
      <c r="F24" s="23"/>
      <c r="G24" s="23"/>
      <c r="H24" s="23"/>
      <c r="I24" s="23" t="str">
        <f t="shared" si="1"/>
        <v/>
      </c>
      <c r="J24" s="21"/>
      <c r="K24" s="9" t="s">
        <v>1641</v>
      </c>
    </row>
    <row r="25" ht="12.75" customHeight="1" spans="1:10">
      <c r="A25" s="20" t="s">
        <v>1642</v>
      </c>
      <c r="B25" s="86"/>
      <c r="C25" s="57"/>
      <c r="D25" s="59"/>
      <c r="E25" s="23"/>
      <c r="F25" s="23">
        <f>SUM(F8:F24)</f>
        <v>0</v>
      </c>
      <c r="G25" s="23">
        <f>SUM(G8:G24)</f>
        <v>0</v>
      </c>
      <c r="H25" s="23">
        <f>SUM(H8:H24)</f>
        <v>0</v>
      </c>
      <c r="I25" s="23" t="str">
        <f t="shared" si="1"/>
        <v/>
      </c>
      <c r="J25" s="21"/>
    </row>
    <row r="26" ht="12.75" customHeight="1" spans="1:10">
      <c r="A26" s="20" t="s">
        <v>1643</v>
      </c>
      <c r="B26" s="86"/>
      <c r="C26" s="57"/>
      <c r="D26" s="59"/>
      <c r="E26" s="23"/>
      <c r="F26" s="23">
        <f>G25</f>
        <v>0</v>
      </c>
      <c r="G26" s="23"/>
      <c r="H26" s="23"/>
      <c r="I26" s="23"/>
      <c r="J26" s="21"/>
    </row>
    <row r="27" customHeight="1" spans="1:10">
      <c r="A27" s="24" t="s">
        <v>1644</v>
      </c>
      <c r="B27" s="25"/>
      <c r="C27" s="31"/>
      <c r="D27" s="31"/>
      <c r="E27" s="27"/>
      <c r="F27" s="26">
        <f>F25-F26</f>
        <v>0</v>
      </c>
      <c r="G27" s="26"/>
      <c r="H27" s="31">
        <f>H25</f>
        <v>0</v>
      </c>
      <c r="I27" s="23" t="str">
        <f t="shared" si="1"/>
        <v/>
      </c>
      <c r="J27" s="27"/>
    </row>
    <row r="28" customHeight="1" spans="1:11">
      <c r="A28" s="10" t="str">
        <f>基本信息输入表!$K$6&amp;"填表人："&amp;基本信息输入表!$M$45</f>
        <v>产权持有单位填表人：刘亚鑫</v>
      </c>
      <c r="H28" s="10" t="str">
        <f>"评估人员："&amp;基本信息输入表!$Q$45</f>
        <v>评估人员：王庆国</v>
      </c>
      <c r="K28" s="9" t="s">
        <v>1483</v>
      </c>
    </row>
    <row r="29" customHeight="1" spans="1:1">
      <c r="A29" s="10" t="str">
        <f>"填表日期："&amp;YEAR(基本信息输入表!$O$45)&amp;"年"&amp;MONTH(基本信息输入表!$O$45)&amp;"月"&amp;DAY(基本信息输入表!$O$45)&amp;"日"</f>
        <v>填表日期：2025年2月22日</v>
      </c>
    </row>
  </sheetData>
  <mergeCells count="15">
    <mergeCell ref="A2:J2"/>
    <mergeCell ref="A3:J3"/>
    <mergeCell ref="A25:B25"/>
    <mergeCell ref="A26:B26"/>
    <mergeCell ref="A27:B27"/>
    <mergeCell ref="A6:A7"/>
    <mergeCell ref="B6:B7"/>
    <mergeCell ref="C6:C7"/>
    <mergeCell ref="D6:D7"/>
    <mergeCell ref="E6:E7"/>
    <mergeCell ref="F6:F7"/>
    <mergeCell ref="G6:G7"/>
    <mergeCell ref="H6:H7"/>
    <mergeCell ref="I6:I7"/>
    <mergeCell ref="J6:J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selection activeCell="M22" sqref="M22"/>
    </sheetView>
  </sheetViews>
  <sheetFormatPr defaultColWidth="8.7" defaultRowHeight="15.75"/>
  <cols>
    <col min="1" max="1" width="8.7" style="295"/>
    <col min="2" max="2" width="18.5" style="295" customWidth="1"/>
    <col min="3" max="3" width="14.7" style="295" customWidth="1"/>
    <col min="4" max="4" width="10.7" style="295" customWidth="1"/>
    <col min="5" max="5" width="8.7" style="295"/>
    <col min="6" max="6" width="11.4" style="295" customWidth="1"/>
    <col min="7" max="7" width="13.7" style="295" customWidth="1"/>
    <col min="8" max="8" width="7.6" style="295" customWidth="1"/>
    <col min="9" max="16384" width="8.7" style="295"/>
  </cols>
  <sheetData>
    <row r="1" spans="1:10">
      <c r="A1" s="11" t="s">
        <v>0</v>
      </c>
      <c r="B1" s="10"/>
      <c r="C1" s="10"/>
      <c r="D1" s="10"/>
      <c r="E1" s="10"/>
      <c r="F1" s="10"/>
      <c r="G1" s="10"/>
      <c r="H1" s="10"/>
      <c r="I1" s="10"/>
      <c r="J1" s="9"/>
    </row>
    <row r="2" ht="22.5" spans="1:10">
      <c r="A2" s="12" t="s">
        <v>1645</v>
      </c>
      <c r="B2" s="8"/>
      <c r="C2" s="8"/>
      <c r="D2" s="8"/>
      <c r="E2" s="8"/>
      <c r="F2" s="8"/>
      <c r="G2" s="8"/>
      <c r="H2" s="8"/>
      <c r="I2" s="8"/>
      <c r="J2" s="13"/>
    </row>
    <row r="3" s="294" customFormat="1" spans="1:10">
      <c r="A3" s="9" t="str">
        <f>"评估基准日："&amp;TEXT(基本信息输入表!M7,"yyyy年mm月dd日")</f>
        <v>评估基准日：2025年02月20日</v>
      </c>
      <c r="B3" s="10"/>
      <c r="C3" s="10"/>
      <c r="D3" s="10"/>
      <c r="E3" s="10"/>
      <c r="F3" s="10"/>
      <c r="G3" s="10"/>
      <c r="H3" s="10"/>
      <c r="I3" s="10"/>
      <c r="J3" s="9"/>
    </row>
    <row r="4" s="294" customFormat="1" spans="1:10">
      <c r="A4" s="9"/>
      <c r="B4" s="9"/>
      <c r="C4" s="9"/>
      <c r="D4" s="9"/>
      <c r="E4" s="9"/>
      <c r="F4" s="9"/>
      <c r="G4" s="9"/>
      <c r="H4" s="14" t="s">
        <v>1646</v>
      </c>
      <c r="I4" s="10"/>
      <c r="J4" s="9"/>
    </row>
    <row r="5" s="294" customFormat="1" spans="1:10">
      <c r="A5" s="10" t="str">
        <f>基本信息输入表!K6&amp;"："&amp;基本信息输入表!M6</f>
        <v>产权持有单位：中国石油天然气股份有限公司塔里木油田分公司塔西南勘探开发公司</v>
      </c>
      <c r="B5" s="10"/>
      <c r="C5" s="10"/>
      <c r="D5" s="10"/>
      <c r="E5" s="10"/>
      <c r="F5" s="10"/>
      <c r="G5" s="10"/>
      <c r="H5" s="95" t="s">
        <v>846</v>
      </c>
      <c r="I5" s="16"/>
      <c r="J5" s="9"/>
    </row>
    <row r="6" s="294" customFormat="1" ht="12.75" customHeight="1" spans="1:10">
      <c r="A6" s="18" t="s">
        <v>4</v>
      </c>
      <c r="B6" s="18" t="s">
        <v>1647</v>
      </c>
      <c r="C6" s="18" t="s">
        <v>1648</v>
      </c>
      <c r="D6" s="18" t="s">
        <v>1649</v>
      </c>
      <c r="E6" s="296" t="s">
        <v>1650</v>
      </c>
      <c r="F6" s="18" t="s">
        <v>6</v>
      </c>
      <c r="G6" s="18" t="s">
        <v>7</v>
      </c>
      <c r="H6" s="18" t="s">
        <v>686</v>
      </c>
      <c r="I6" s="18" t="s">
        <v>176</v>
      </c>
      <c r="J6" s="9" t="s">
        <v>1461</v>
      </c>
    </row>
    <row r="7" s="294" customFormat="1" ht="12.75" customHeight="1" spans="1:10">
      <c r="A7" s="18" t="str">
        <f>IF(C7="","",ROW()-6)</f>
        <v/>
      </c>
      <c r="B7" s="18"/>
      <c r="C7" s="22"/>
      <c r="D7" s="297"/>
      <c r="E7" s="18"/>
      <c r="F7" s="18"/>
      <c r="G7" s="23"/>
      <c r="H7" s="18" t="str">
        <f>IF(F7=0,"",(G7-F7)/F7*100)</f>
        <v/>
      </c>
      <c r="I7" s="18"/>
      <c r="J7" s="9" t="s">
        <v>1651</v>
      </c>
    </row>
    <row r="8" s="294" customFormat="1" ht="12.75" customHeight="1" spans="1:10">
      <c r="A8" s="18" t="str">
        <f t="shared" ref="A8:A26" si="0">IF(C8="","",ROW()-6)</f>
        <v/>
      </c>
      <c r="B8" s="18"/>
      <c r="C8" s="22"/>
      <c r="D8" s="297"/>
      <c r="E8" s="18"/>
      <c r="F8" s="18"/>
      <c r="G8" s="23"/>
      <c r="H8" s="18" t="str">
        <f t="shared" ref="H8:H27" si="1">IF(F8=0,"",(G8-F8)/F8*100)</f>
        <v/>
      </c>
      <c r="I8" s="18"/>
      <c r="J8" s="9" t="s">
        <v>1652</v>
      </c>
    </row>
    <row r="9" s="294" customFormat="1" ht="12.75" customHeight="1" spans="1:10">
      <c r="A9" s="18" t="str">
        <f t="shared" si="0"/>
        <v/>
      </c>
      <c r="B9" s="18"/>
      <c r="C9" s="22"/>
      <c r="D9" s="297"/>
      <c r="E9" s="18"/>
      <c r="F9" s="18"/>
      <c r="G9" s="23"/>
      <c r="H9" s="18" t="str">
        <f t="shared" si="1"/>
        <v/>
      </c>
      <c r="I9" s="18"/>
      <c r="J9" s="9" t="s">
        <v>1653</v>
      </c>
    </row>
    <row r="10" s="294" customFormat="1" ht="12.75" customHeight="1" spans="1:10">
      <c r="A10" s="18" t="str">
        <f t="shared" si="0"/>
        <v/>
      </c>
      <c r="B10" s="18"/>
      <c r="C10" s="22"/>
      <c r="D10" s="297"/>
      <c r="E10" s="18"/>
      <c r="F10" s="18"/>
      <c r="G10" s="23"/>
      <c r="H10" s="18" t="str">
        <f t="shared" si="1"/>
        <v/>
      </c>
      <c r="I10" s="18"/>
      <c r="J10" s="9" t="s">
        <v>1654</v>
      </c>
    </row>
    <row r="11" s="294" customFormat="1" ht="12.75" customHeight="1" spans="1:10">
      <c r="A11" s="18" t="str">
        <f t="shared" si="0"/>
        <v/>
      </c>
      <c r="B11" s="18"/>
      <c r="C11" s="22"/>
      <c r="D11" s="297"/>
      <c r="E11" s="18"/>
      <c r="F11" s="18"/>
      <c r="G11" s="23"/>
      <c r="H11" s="18" t="str">
        <f t="shared" si="1"/>
        <v/>
      </c>
      <c r="I11" s="18"/>
      <c r="J11" s="9" t="s">
        <v>1655</v>
      </c>
    </row>
    <row r="12" s="294" customFormat="1" ht="12.75" customHeight="1" spans="1:10">
      <c r="A12" s="18" t="str">
        <f t="shared" si="0"/>
        <v/>
      </c>
      <c r="B12" s="18"/>
      <c r="C12" s="22"/>
      <c r="D12" s="297"/>
      <c r="E12" s="18"/>
      <c r="F12" s="18"/>
      <c r="G12" s="23"/>
      <c r="H12" s="18" t="str">
        <f t="shared" si="1"/>
        <v/>
      </c>
      <c r="I12" s="18"/>
      <c r="J12" s="9" t="s">
        <v>1656</v>
      </c>
    </row>
    <row r="13" s="294" customFormat="1" ht="12.75" customHeight="1" spans="1:10">
      <c r="A13" s="18" t="str">
        <f t="shared" si="0"/>
        <v/>
      </c>
      <c r="B13" s="18"/>
      <c r="C13" s="22"/>
      <c r="D13" s="297"/>
      <c r="E13" s="18"/>
      <c r="F13" s="18"/>
      <c r="G13" s="23"/>
      <c r="H13" s="18" t="str">
        <f t="shared" si="1"/>
        <v/>
      </c>
      <c r="I13" s="18"/>
      <c r="J13" s="9" t="s">
        <v>1657</v>
      </c>
    </row>
    <row r="14" s="294" customFormat="1" ht="12.75" customHeight="1" spans="1:10">
      <c r="A14" s="18" t="str">
        <f t="shared" si="0"/>
        <v/>
      </c>
      <c r="B14" s="18"/>
      <c r="C14" s="22"/>
      <c r="D14" s="297"/>
      <c r="E14" s="18"/>
      <c r="F14" s="18"/>
      <c r="G14" s="23"/>
      <c r="H14" s="18" t="str">
        <f t="shared" si="1"/>
        <v/>
      </c>
      <c r="I14" s="18"/>
      <c r="J14" s="9" t="s">
        <v>1658</v>
      </c>
    </row>
    <row r="15" s="294" customFormat="1" ht="12.75" customHeight="1" spans="1:10">
      <c r="A15" s="18" t="str">
        <f t="shared" si="0"/>
        <v/>
      </c>
      <c r="B15" s="18"/>
      <c r="C15" s="22"/>
      <c r="D15" s="297"/>
      <c r="E15" s="18"/>
      <c r="F15" s="18"/>
      <c r="G15" s="23"/>
      <c r="H15" s="18" t="str">
        <f t="shared" si="1"/>
        <v/>
      </c>
      <c r="I15" s="18"/>
      <c r="J15" s="9" t="s">
        <v>1659</v>
      </c>
    </row>
    <row r="16" s="294" customFormat="1" ht="12.75" customHeight="1" spans="1:10">
      <c r="A16" s="18" t="str">
        <f t="shared" si="0"/>
        <v/>
      </c>
      <c r="B16" s="18"/>
      <c r="C16" s="22"/>
      <c r="D16" s="297"/>
      <c r="E16" s="18"/>
      <c r="F16" s="18"/>
      <c r="G16" s="23"/>
      <c r="H16" s="18" t="str">
        <f t="shared" si="1"/>
        <v/>
      </c>
      <c r="I16" s="18"/>
      <c r="J16" s="9" t="s">
        <v>1660</v>
      </c>
    </row>
    <row r="17" s="294" customFormat="1" ht="12.75" customHeight="1" spans="1:10">
      <c r="A17" s="18" t="str">
        <f t="shared" si="0"/>
        <v/>
      </c>
      <c r="B17" s="18"/>
      <c r="C17" s="22"/>
      <c r="D17" s="297"/>
      <c r="E17" s="18"/>
      <c r="F17" s="18"/>
      <c r="G17" s="23"/>
      <c r="H17" s="18" t="str">
        <f t="shared" si="1"/>
        <v/>
      </c>
      <c r="I17" s="18"/>
      <c r="J17" s="9" t="s">
        <v>1661</v>
      </c>
    </row>
    <row r="18" s="294" customFormat="1" ht="12.75" customHeight="1" spans="1:10">
      <c r="A18" s="18" t="str">
        <f t="shared" si="0"/>
        <v/>
      </c>
      <c r="B18" s="18"/>
      <c r="C18" s="22"/>
      <c r="D18" s="297"/>
      <c r="E18" s="18"/>
      <c r="F18" s="18"/>
      <c r="G18" s="23"/>
      <c r="H18" s="18" t="str">
        <f t="shared" si="1"/>
        <v/>
      </c>
      <c r="I18" s="18"/>
      <c r="J18" s="9" t="s">
        <v>1662</v>
      </c>
    </row>
    <row r="19" s="294" customFormat="1" ht="12.75" customHeight="1" spans="1:10">
      <c r="A19" s="18" t="str">
        <f t="shared" si="0"/>
        <v/>
      </c>
      <c r="B19" s="18"/>
      <c r="C19" s="22"/>
      <c r="D19" s="297"/>
      <c r="E19" s="18"/>
      <c r="F19" s="18"/>
      <c r="G19" s="23"/>
      <c r="H19" s="18" t="str">
        <f t="shared" si="1"/>
        <v/>
      </c>
      <c r="I19" s="18"/>
      <c r="J19" s="9" t="s">
        <v>1663</v>
      </c>
    </row>
    <row r="20" s="294" customFormat="1" ht="12.75" customHeight="1" spans="1:10">
      <c r="A20" s="18" t="str">
        <f t="shared" si="0"/>
        <v/>
      </c>
      <c r="B20" s="18"/>
      <c r="C20" s="22"/>
      <c r="D20" s="297"/>
      <c r="E20" s="18"/>
      <c r="F20" s="18"/>
      <c r="G20" s="23"/>
      <c r="H20" s="18" t="str">
        <f t="shared" si="1"/>
        <v/>
      </c>
      <c r="I20" s="18"/>
      <c r="J20" s="9" t="s">
        <v>1664</v>
      </c>
    </row>
    <row r="21" s="294" customFormat="1" ht="12.75" customHeight="1" spans="1:10">
      <c r="A21" s="18" t="str">
        <f t="shared" si="0"/>
        <v/>
      </c>
      <c r="B21" s="18"/>
      <c r="C21" s="22"/>
      <c r="D21" s="297"/>
      <c r="E21" s="18"/>
      <c r="F21" s="18"/>
      <c r="G21" s="23"/>
      <c r="H21" s="18" t="str">
        <f t="shared" si="1"/>
        <v/>
      </c>
      <c r="I21" s="18"/>
      <c r="J21" s="9" t="s">
        <v>1665</v>
      </c>
    </row>
    <row r="22" s="294" customFormat="1" ht="12.75" customHeight="1" spans="1:10">
      <c r="A22" s="18" t="str">
        <f t="shared" si="0"/>
        <v/>
      </c>
      <c r="B22" s="18"/>
      <c r="C22" s="22"/>
      <c r="D22" s="297"/>
      <c r="E22" s="18"/>
      <c r="F22" s="18"/>
      <c r="G22" s="23"/>
      <c r="H22" s="18" t="str">
        <f t="shared" si="1"/>
        <v/>
      </c>
      <c r="I22" s="18"/>
      <c r="J22" s="9" t="s">
        <v>1666</v>
      </c>
    </row>
    <row r="23" s="294" customFormat="1" ht="12.75" customHeight="1" spans="1:10">
      <c r="A23" s="18" t="str">
        <f t="shared" si="0"/>
        <v/>
      </c>
      <c r="B23" s="18"/>
      <c r="C23" s="22"/>
      <c r="D23" s="297"/>
      <c r="E23" s="18"/>
      <c r="F23" s="18"/>
      <c r="G23" s="23"/>
      <c r="H23" s="18" t="str">
        <f t="shared" si="1"/>
        <v/>
      </c>
      <c r="I23" s="18"/>
      <c r="J23" s="9" t="s">
        <v>1667</v>
      </c>
    </row>
    <row r="24" s="294" customFormat="1" ht="12.75" customHeight="1" spans="1:10">
      <c r="A24" s="18" t="str">
        <f t="shared" si="0"/>
        <v/>
      </c>
      <c r="B24" s="18"/>
      <c r="C24" s="298"/>
      <c r="D24" s="297"/>
      <c r="E24" s="18"/>
      <c r="F24" s="18"/>
      <c r="G24" s="23"/>
      <c r="H24" s="18" t="str">
        <f t="shared" si="1"/>
        <v/>
      </c>
      <c r="I24" s="18"/>
      <c r="J24" s="9" t="s">
        <v>1668</v>
      </c>
    </row>
    <row r="25" s="294" customFormat="1" ht="12.75" customHeight="1" spans="1:10">
      <c r="A25" s="18" t="str">
        <f t="shared" si="0"/>
        <v/>
      </c>
      <c r="B25" s="18"/>
      <c r="C25" s="298"/>
      <c r="D25" s="297"/>
      <c r="E25" s="18"/>
      <c r="F25" s="18"/>
      <c r="G25" s="23"/>
      <c r="H25" s="18" t="str">
        <f t="shared" si="1"/>
        <v/>
      </c>
      <c r="I25" s="18"/>
      <c r="J25" s="9" t="s">
        <v>1669</v>
      </c>
    </row>
    <row r="26" s="294" customFormat="1" ht="12.75" customHeight="1" spans="1:10">
      <c r="A26" s="18" t="str">
        <f t="shared" si="0"/>
        <v/>
      </c>
      <c r="B26" s="18"/>
      <c r="C26" s="298"/>
      <c r="D26" s="297"/>
      <c r="E26" s="18"/>
      <c r="F26" s="18"/>
      <c r="G26" s="23"/>
      <c r="H26" s="18" t="str">
        <f t="shared" si="1"/>
        <v/>
      </c>
      <c r="I26" s="18"/>
      <c r="J26" s="9" t="s">
        <v>1670</v>
      </c>
    </row>
    <row r="27" s="294" customFormat="1" ht="12.75" customHeight="1" spans="1:10">
      <c r="A27" s="36" t="s">
        <v>955</v>
      </c>
      <c r="B27" s="86"/>
      <c r="C27" s="21"/>
      <c r="D27" s="291"/>
      <c r="E27" s="23"/>
      <c r="F27" s="23">
        <f>SUM(F7:F26)</f>
        <v>0</v>
      </c>
      <c r="G27" s="23">
        <f>SUM(G7:G26)</f>
        <v>0</v>
      </c>
      <c r="H27" s="36" t="str">
        <f t="shared" si="1"/>
        <v/>
      </c>
      <c r="I27" s="21"/>
      <c r="J27" s="9"/>
    </row>
    <row r="28" s="294" customFormat="1" spans="1:10">
      <c r="A28" s="10" t="str">
        <f>基本信息输入表!$K$6&amp;"填表人："&amp;基本信息输入表!$M$46</f>
        <v>产权持有单位填表人：刘亚鑫</v>
      </c>
      <c r="B28" s="10"/>
      <c r="C28" s="10"/>
      <c r="E28" s="10"/>
      <c r="F28" s="10"/>
      <c r="G28" s="10" t="str">
        <f>"评估人员："&amp;基本信息输入表!$Q$46</f>
        <v>评估人员：王庆国</v>
      </c>
      <c r="H28" s="10"/>
      <c r="J28" s="9" t="s">
        <v>1483</v>
      </c>
    </row>
    <row r="29" s="294" customFormat="1" spans="1:8">
      <c r="A29" s="10" t="str">
        <f>"填表日期："&amp;YEAR(基本信息输入表!$O$46)&amp;"年"&amp;MONTH(基本信息输入表!$O$46)&amp;"月"&amp;DAY(基本信息输入表!$O$46)&amp;"日"</f>
        <v>填表日期：2025年2月22日</v>
      </c>
      <c r="B29" s="10"/>
      <c r="C29" s="10"/>
      <c r="D29" s="10"/>
      <c r="E29" s="10"/>
      <c r="F29" s="10"/>
      <c r="G29" s="9"/>
      <c r="H29" s="10"/>
    </row>
    <row r="30" spans="1:8">
      <c r="A30" s="10"/>
      <c r="B30" s="10"/>
      <c r="C30" s="10"/>
      <c r="D30" s="10"/>
      <c r="E30" s="10"/>
      <c r="F30" s="10"/>
      <c r="G30" s="9"/>
      <c r="H30" s="10"/>
    </row>
    <row r="31" spans="1:8">
      <c r="A31" s="10"/>
      <c r="B31" s="10"/>
      <c r="C31" s="10"/>
      <c r="D31" s="10"/>
      <c r="E31" s="10"/>
      <c r="F31" s="10"/>
      <c r="G31" s="9"/>
      <c r="H31" s="10"/>
    </row>
  </sheetData>
  <mergeCells count="5">
    <mergeCell ref="A2:H2"/>
    <mergeCell ref="A3:H3"/>
    <mergeCell ref="H4:I4"/>
    <mergeCell ref="H5:I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zoomScale="96" zoomScaleNormal="96" workbookViewId="0">
      <selection activeCell="M20" sqref="M20"/>
    </sheetView>
  </sheetViews>
  <sheetFormatPr defaultColWidth="9" defaultRowHeight="15.75" customHeight="1"/>
  <cols>
    <col min="1" max="1" width="5.2" style="10" customWidth="1"/>
    <col min="2" max="2" width="23.2" style="10" customWidth="1"/>
    <col min="3" max="4" width="8" style="10" customWidth="1"/>
    <col min="5" max="5" width="11.2" style="10" customWidth="1"/>
    <col min="6" max="6" width="15" style="10" customWidth="1"/>
    <col min="7" max="7" width="9.7" style="10" customWidth="1"/>
    <col min="8" max="8" width="7.7" style="10" customWidth="1"/>
    <col min="9" max="9" width="11.7" style="10" customWidth="1"/>
    <col min="10" max="10" width="9" style="9" customWidth="1"/>
    <col min="11" max="12" width="9" style="10" customWidth="1"/>
    <col min="13" max="16384" width="9" style="10"/>
  </cols>
  <sheetData>
    <row r="1" customHeight="1" spans="1:1">
      <c r="A1" s="11" t="s">
        <v>0</v>
      </c>
    </row>
    <row r="2" s="8" customFormat="1" ht="30" customHeight="1" spans="1:12">
      <c r="A2" s="12" t="s">
        <v>66</v>
      </c>
      <c r="J2" s="217"/>
      <c r="K2" s="10"/>
      <c r="L2" s="10"/>
    </row>
    <row r="3" customHeight="1" spans="1:1">
      <c r="A3" s="9" t="str">
        <f>"评估基准日："&amp;TEXT(基本信息输入表!M7,"yyyy年mm月dd日")</f>
        <v>评估基准日：2025年02月20日</v>
      </c>
    </row>
    <row r="4" ht="13.5" customHeight="1" spans="1:8">
      <c r="A4" s="9"/>
      <c r="B4" s="9"/>
      <c r="C4" s="9"/>
      <c r="D4" s="9"/>
      <c r="E4" s="9"/>
      <c r="F4" s="9"/>
      <c r="G4" s="9"/>
      <c r="H4" s="14" t="s">
        <v>1671</v>
      </c>
    </row>
    <row r="5" customHeight="1" spans="1:9">
      <c r="A5" s="10" t="str">
        <f>基本信息输入表!K6&amp;"："&amp;基本信息输入表!M6</f>
        <v>产权持有单位：中国石油天然气股份有限公司塔里木油田分公司塔西南勘探开发公司</v>
      </c>
      <c r="E5" s="85"/>
      <c r="F5" s="85"/>
      <c r="H5" s="95" t="s">
        <v>846</v>
      </c>
      <c r="I5" s="16"/>
    </row>
    <row r="6" s="9" customFormat="1" ht="12.75" customHeight="1" spans="1:12">
      <c r="A6" s="18" t="s">
        <v>4</v>
      </c>
      <c r="B6" s="18" t="s">
        <v>1091</v>
      </c>
      <c r="C6" s="18" t="s">
        <v>1092</v>
      </c>
      <c r="D6" s="18" t="s">
        <v>1147</v>
      </c>
      <c r="E6" s="84" t="s">
        <v>6</v>
      </c>
      <c r="F6" s="84" t="s">
        <v>1192</v>
      </c>
      <c r="G6" s="18" t="s">
        <v>7</v>
      </c>
      <c r="H6" s="18" t="s">
        <v>686</v>
      </c>
      <c r="I6" s="18" t="s">
        <v>176</v>
      </c>
      <c r="K6" s="10"/>
      <c r="L6" s="10"/>
    </row>
    <row r="7" ht="12.75" customHeight="1" spans="1:10">
      <c r="A7" s="101"/>
      <c r="B7" s="101"/>
      <c r="C7" s="101"/>
      <c r="D7" s="101"/>
      <c r="E7" s="101"/>
      <c r="F7" s="101"/>
      <c r="G7" s="101"/>
      <c r="H7" s="101"/>
      <c r="I7" s="101"/>
      <c r="J7" s="9" t="s">
        <v>1461</v>
      </c>
    </row>
    <row r="8" ht="12.75" customHeight="1" spans="1:10">
      <c r="A8" s="20" t="str">
        <f>IF(B8="","",ROW()-7)</f>
        <v/>
      </c>
      <c r="B8" s="21"/>
      <c r="C8" s="21"/>
      <c r="D8" s="22"/>
      <c r="E8" s="23"/>
      <c r="F8" s="23"/>
      <c r="G8" s="23"/>
      <c r="H8" s="23" t="str">
        <f>IF(E8-F8=0,"",(G8-E8+F8)/(E8-F8)*100)</f>
        <v/>
      </c>
      <c r="I8" s="21"/>
      <c r="J8" s="9" t="s">
        <v>1672</v>
      </c>
    </row>
    <row r="9" ht="12.75" customHeight="1" spans="1:10">
      <c r="A9" s="20" t="str">
        <f t="shared" ref="A9:A24" si="0">IF(B9="","",ROW()-7)</f>
        <v/>
      </c>
      <c r="B9" s="21"/>
      <c r="C9" s="21"/>
      <c r="D9" s="22"/>
      <c r="E9" s="23"/>
      <c r="F9" s="23"/>
      <c r="G9" s="23"/>
      <c r="H9" s="23" t="str">
        <f t="shared" ref="H9:H27" si="1">IF(E9-F9=0,"",(G9-E9+F9)/(E9-F9)*100)</f>
        <v/>
      </c>
      <c r="I9" s="21"/>
      <c r="J9" s="9" t="s">
        <v>1673</v>
      </c>
    </row>
    <row r="10" ht="12.75" customHeight="1" spans="1:10">
      <c r="A10" s="20" t="str">
        <f t="shared" si="0"/>
        <v/>
      </c>
      <c r="B10" s="21"/>
      <c r="C10" s="21"/>
      <c r="D10" s="22"/>
      <c r="E10" s="23"/>
      <c r="F10" s="23"/>
      <c r="G10" s="23"/>
      <c r="H10" s="23" t="str">
        <f t="shared" si="1"/>
        <v/>
      </c>
      <c r="I10" s="21"/>
      <c r="J10" s="9" t="s">
        <v>1674</v>
      </c>
    </row>
    <row r="11" ht="12.75" customHeight="1" spans="1:10">
      <c r="A11" s="20" t="str">
        <f t="shared" si="0"/>
        <v/>
      </c>
      <c r="B11" s="21"/>
      <c r="C11" s="21"/>
      <c r="D11" s="22"/>
      <c r="E11" s="23"/>
      <c r="F11" s="23"/>
      <c r="G11" s="23"/>
      <c r="H11" s="23" t="str">
        <f t="shared" si="1"/>
        <v/>
      </c>
      <c r="I11" s="21"/>
      <c r="J11" s="9" t="s">
        <v>1675</v>
      </c>
    </row>
    <row r="12" ht="12.75" customHeight="1" spans="1:10">
      <c r="A12" s="20" t="str">
        <f t="shared" si="0"/>
        <v/>
      </c>
      <c r="B12" s="21"/>
      <c r="C12" s="21"/>
      <c r="D12" s="22"/>
      <c r="E12" s="23"/>
      <c r="F12" s="23"/>
      <c r="G12" s="23"/>
      <c r="H12" s="23" t="str">
        <f t="shared" si="1"/>
        <v/>
      </c>
      <c r="I12" s="21"/>
      <c r="J12" s="9" t="s">
        <v>1676</v>
      </c>
    </row>
    <row r="13" ht="12.75" customHeight="1" spans="1:10">
      <c r="A13" s="20" t="str">
        <f t="shared" si="0"/>
        <v/>
      </c>
      <c r="B13" s="21"/>
      <c r="C13" s="21"/>
      <c r="D13" s="22"/>
      <c r="E13" s="23"/>
      <c r="F13" s="23"/>
      <c r="G13" s="23"/>
      <c r="H13" s="23" t="str">
        <f t="shared" si="1"/>
        <v/>
      </c>
      <c r="I13" s="21"/>
      <c r="J13" s="9" t="s">
        <v>1677</v>
      </c>
    </row>
    <row r="14" ht="12.75" customHeight="1" spans="1:10">
      <c r="A14" s="20" t="str">
        <f t="shared" si="0"/>
        <v/>
      </c>
      <c r="B14" s="21"/>
      <c r="C14" s="21"/>
      <c r="D14" s="22"/>
      <c r="E14" s="23"/>
      <c r="F14" s="23"/>
      <c r="G14" s="23"/>
      <c r="H14" s="23" t="str">
        <f t="shared" si="1"/>
        <v/>
      </c>
      <c r="I14" s="21"/>
      <c r="J14" s="9" t="s">
        <v>1678</v>
      </c>
    </row>
    <row r="15" ht="12.75" customHeight="1" spans="1:10">
      <c r="A15" s="20" t="str">
        <f t="shared" si="0"/>
        <v/>
      </c>
      <c r="B15" s="21"/>
      <c r="C15" s="21"/>
      <c r="D15" s="22"/>
      <c r="E15" s="23"/>
      <c r="F15" s="23"/>
      <c r="G15" s="23"/>
      <c r="H15" s="23" t="str">
        <f t="shared" si="1"/>
        <v/>
      </c>
      <c r="I15" s="21"/>
      <c r="J15" s="9" t="s">
        <v>1679</v>
      </c>
    </row>
    <row r="16" ht="12.75" customHeight="1" spans="1:10">
      <c r="A16" s="20" t="str">
        <f t="shared" si="0"/>
        <v/>
      </c>
      <c r="B16" s="21"/>
      <c r="C16" s="21"/>
      <c r="D16" s="22"/>
      <c r="E16" s="23"/>
      <c r="F16" s="23"/>
      <c r="G16" s="23"/>
      <c r="H16" s="23" t="str">
        <f t="shared" si="1"/>
        <v/>
      </c>
      <c r="I16" s="21"/>
      <c r="J16" s="9" t="s">
        <v>1680</v>
      </c>
    </row>
    <row r="17" ht="12.75" customHeight="1" spans="1:10">
      <c r="A17" s="20" t="str">
        <f t="shared" si="0"/>
        <v/>
      </c>
      <c r="B17" s="21"/>
      <c r="C17" s="21"/>
      <c r="D17" s="22"/>
      <c r="E17" s="23"/>
      <c r="F17" s="23"/>
      <c r="G17" s="23"/>
      <c r="H17" s="23" t="str">
        <f t="shared" si="1"/>
        <v/>
      </c>
      <c r="I17" s="21"/>
      <c r="J17" s="9" t="s">
        <v>1681</v>
      </c>
    </row>
    <row r="18" ht="12.75" customHeight="1" spans="1:10">
      <c r="A18" s="20" t="str">
        <f t="shared" si="0"/>
        <v/>
      </c>
      <c r="B18" s="21"/>
      <c r="C18" s="21"/>
      <c r="D18" s="22"/>
      <c r="E18" s="23"/>
      <c r="F18" s="23"/>
      <c r="G18" s="23"/>
      <c r="H18" s="23" t="str">
        <f t="shared" si="1"/>
        <v/>
      </c>
      <c r="I18" s="21"/>
      <c r="J18" s="9" t="s">
        <v>1682</v>
      </c>
    </row>
    <row r="19" ht="12.75" customHeight="1" spans="1:10">
      <c r="A19" s="20" t="str">
        <f t="shared" si="0"/>
        <v/>
      </c>
      <c r="B19" s="21"/>
      <c r="C19" s="21"/>
      <c r="D19" s="22"/>
      <c r="E19" s="23"/>
      <c r="F19" s="23"/>
      <c r="G19" s="23"/>
      <c r="H19" s="23" t="str">
        <f t="shared" si="1"/>
        <v/>
      </c>
      <c r="I19" s="21"/>
      <c r="J19" s="9" t="s">
        <v>1683</v>
      </c>
    </row>
    <row r="20" ht="12.75" customHeight="1" spans="1:10">
      <c r="A20" s="20" t="str">
        <f t="shared" si="0"/>
        <v/>
      </c>
      <c r="B20" s="21"/>
      <c r="C20" s="21"/>
      <c r="D20" s="22"/>
      <c r="E20" s="23"/>
      <c r="F20" s="23"/>
      <c r="G20" s="23"/>
      <c r="H20" s="23" t="str">
        <f t="shared" si="1"/>
        <v/>
      </c>
      <c r="I20" s="21"/>
      <c r="J20" s="9" t="s">
        <v>1684</v>
      </c>
    </row>
    <row r="21" ht="12.75" customHeight="1" spans="1:10">
      <c r="A21" s="20" t="str">
        <f t="shared" si="0"/>
        <v/>
      </c>
      <c r="B21" s="21"/>
      <c r="C21" s="21"/>
      <c r="D21" s="22"/>
      <c r="E21" s="23"/>
      <c r="F21" s="23"/>
      <c r="G21" s="23"/>
      <c r="H21" s="23" t="str">
        <f t="shared" si="1"/>
        <v/>
      </c>
      <c r="I21" s="21"/>
      <c r="J21" s="9" t="s">
        <v>1685</v>
      </c>
    </row>
    <row r="22" ht="12.75" customHeight="1" spans="1:10">
      <c r="A22" s="20" t="str">
        <f t="shared" si="0"/>
        <v/>
      </c>
      <c r="B22" s="21"/>
      <c r="C22" s="21"/>
      <c r="D22" s="22"/>
      <c r="E22" s="23"/>
      <c r="F22" s="23"/>
      <c r="G22" s="23"/>
      <c r="H22" s="23" t="str">
        <f t="shared" si="1"/>
        <v/>
      </c>
      <c r="I22" s="21"/>
      <c r="J22" s="9" t="s">
        <v>1686</v>
      </c>
    </row>
    <row r="23" ht="12.75" customHeight="1" spans="1:10">
      <c r="A23" s="20" t="str">
        <f t="shared" si="0"/>
        <v/>
      </c>
      <c r="B23" s="21"/>
      <c r="C23" s="21"/>
      <c r="D23" s="22"/>
      <c r="E23" s="23"/>
      <c r="F23" s="23"/>
      <c r="G23" s="23"/>
      <c r="H23" s="23" t="str">
        <f t="shared" si="1"/>
        <v/>
      </c>
      <c r="I23" s="21"/>
      <c r="J23" s="9" t="s">
        <v>1687</v>
      </c>
    </row>
    <row r="24" ht="12.75" customHeight="1" spans="1:10">
      <c r="A24" s="20" t="str">
        <f t="shared" si="0"/>
        <v/>
      </c>
      <c r="B24" s="21"/>
      <c r="C24" s="21"/>
      <c r="D24" s="22"/>
      <c r="E24" s="23"/>
      <c r="F24" s="23"/>
      <c r="G24" s="23"/>
      <c r="H24" s="23" t="str">
        <f t="shared" si="1"/>
        <v/>
      </c>
      <c r="I24" s="21"/>
      <c r="J24" s="9" t="s">
        <v>1688</v>
      </c>
    </row>
    <row r="25" ht="12.75" customHeight="1" spans="1:9">
      <c r="A25" s="20" t="s">
        <v>1689</v>
      </c>
      <c r="B25" s="86"/>
      <c r="C25" s="21"/>
      <c r="D25" s="57"/>
      <c r="E25" s="23">
        <f>SUM(E8:E24)</f>
        <v>0</v>
      </c>
      <c r="F25" s="23">
        <f>SUM(F8:F24)</f>
        <v>0</v>
      </c>
      <c r="G25" s="23">
        <f>SUM(G8:G24)</f>
        <v>0</v>
      </c>
      <c r="H25" s="23" t="str">
        <f t="shared" si="1"/>
        <v/>
      </c>
      <c r="I25" s="21"/>
    </row>
    <row r="26" ht="12.75" customHeight="1" spans="1:9">
      <c r="A26" s="20" t="s">
        <v>1690</v>
      </c>
      <c r="B26" s="86"/>
      <c r="C26" s="21"/>
      <c r="D26" s="57"/>
      <c r="E26" s="23">
        <f>F25</f>
        <v>0</v>
      </c>
      <c r="F26" s="23"/>
      <c r="G26" s="23"/>
      <c r="H26" s="23"/>
      <c r="I26" s="21"/>
    </row>
    <row r="27" customHeight="1" spans="1:9">
      <c r="A27" s="24" t="s">
        <v>1691</v>
      </c>
      <c r="B27" s="25"/>
      <c r="C27" s="27"/>
      <c r="D27" s="24"/>
      <c r="E27" s="26">
        <f>E25-E26</f>
        <v>0</v>
      </c>
      <c r="F27" s="26"/>
      <c r="G27" s="31">
        <f>G25</f>
        <v>0</v>
      </c>
      <c r="H27" s="23" t="str">
        <f t="shared" si="1"/>
        <v/>
      </c>
      <c r="I27" s="27"/>
    </row>
    <row r="28" customHeight="1" spans="1:10">
      <c r="A28" s="10" t="str">
        <f>基本信息输入表!$K$6&amp;"填表人："&amp;基本信息输入表!$M$47</f>
        <v>产权持有单位填表人：刘亚鑫</v>
      </c>
      <c r="G28" s="10" t="str">
        <f>"评估人员："&amp;基本信息输入表!$Q$47</f>
        <v>评估人员：王庆国</v>
      </c>
      <c r="J28" s="9" t="s">
        <v>1483</v>
      </c>
    </row>
    <row r="29" customHeight="1" spans="1:1">
      <c r="A29" s="10" t="str">
        <f>"填表日期："&amp;YEAR(基本信息输入表!$O$47)&amp;"年"&amp;MONTH(基本信息输入表!$O$47)&amp;"月"&amp;DAY(基本信息输入表!$O$47)&amp;"日"</f>
        <v>填表日期：2025年2月22日</v>
      </c>
    </row>
  </sheetData>
  <mergeCells count="16">
    <mergeCell ref="A2:I2"/>
    <mergeCell ref="A3:I3"/>
    <mergeCell ref="H4:I4"/>
    <mergeCell ref="H5:I5"/>
    <mergeCell ref="A25:B25"/>
    <mergeCell ref="A26:B26"/>
    <mergeCell ref="A27:B27"/>
    <mergeCell ref="A6:A7"/>
    <mergeCell ref="B6:B7"/>
    <mergeCell ref="C6:C7"/>
    <mergeCell ref="D6:D7"/>
    <mergeCell ref="E6:E7"/>
    <mergeCell ref="F6:F7"/>
    <mergeCell ref="G6:G7"/>
    <mergeCell ref="H6:H7"/>
    <mergeCell ref="I6:I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showGridLines="0" zoomScale="96" zoomScaleNormal="96" workbookViewId="0">
      <selection activeCell="N22" sqref="N22"/>
    </sheetView>
  </sheetViews>
  <sheetFormatPr defaultColWidth="9" defaultRowHeight="15.75" customHeight="1"/>
  <cols>
    <col min="1" max="1" width="4.7" style="10" customWidth="1"/>
    <col min="2" max="2" width="18.7" style="10" customWidth="1"/>
    <col min="3" max="3" width="8.2" style="10" customWidth="1"/>
    <col min="4" max="4" width="11.2" style="10" customWidth="1"/>
    <col min="5" max="5" width="12.7" style="10" customWidth="1"/>
    <col min="6" max="8" width="8" style="10" customWidth="1"/>
    <col min="9" max="9" width="10.2" style="10" customWidth="1"/>
    <col min="10" max="10" width="15" style="10" customWidth="1"/>
    <col min="11" max="11" width="9.7" style="10" customWidth="1"/>
    <col min="12" max="12" width="7.7" style="10" customWidth="1"/>
    <col min="13" max="13" width="10.2" style="10" customWidth="1"/>
    <col min="14" max="14" width="24.2" style="10" customWidth="1"/>
    <col min="15" max="16" width="9" style="9" customWidth="1"/>
    <col min="17" max="18" width="9" style="10" customWidth="1"/>
    <col min="19" max="16384" width="9" style="10"/>
  </cols>
  <sheetData>
    <row r="1" customHeight="1" spans="1:1">
      <c r="A1" s="11" t="s">
        <v>0</v>
      </c>
    </row>
    <row r="2" s="8" customFormat="1" ht="30" customHeight="1" spans="1:16">
      <c r="A2" s="12" t="s">
        <v>70</v>
      </c>
      <c r="O2" s="13"/>
      <c r="P2" s="13"/>
    </row>
    <row r="3" customHeight="1" spans="1:1">
      <c r="A3" s="9" t="str">
        <f>"评估基准日："&amp;TEXT(基本信息输入表!M7,"yyyy年mm月dd日")</f>
        <v>评估基准日：2025年02月20日</v>
      </c>
    </row>
    <row r="4" ht="14.25" customHeight="1" spans="1:12">
      <c r="A4" s="9"/>
      <c r="B4" s="9"/>
      <c r="C4" s="9"/>
      <c r="D4" s="9"/>
      <c r="E4" s="9"/>
      <c r="F4" s="9"/>
      <c r="G4" s="9"/>
      <c r="H4" s="9"/>
      <c r="I4" s="9"/>
      <c r="J4" s="9"/>
      <c r="K4" s="9"/>
      <c r="L4" s="14" t="s">
        <v>1692</v>
      </c>
    </row>
    <row r="5" customHeight="1" spans="1:13">
      <c r="A5" s="10" t="str">
        <f>基本信息输入表!K6&amp;"："&amp;基本信息输入表!M6</f>
        <v>产权持有单位：中国石油天然气股份有限公司塔里木油田分公司塔西南勘探开发公司</v>
      </c>
      <c r="L5" s="95" t="s">
        <v>846</v>
      </c>
      <c r="M5" s="16"/>
    </row>
    <row r="6" s="9" customFormat="1" customHeight="1" spans="1:17">
      <c r="A6" s="36" t="s">
        <v>4</v>
      </c>
      <c r="B6" s="36" t="s">
        <v>739</v>
      </c>
      <c r="C6" s="36" t="s">
        <v>740</v>
      </c>
      <c r="D6" s="36" t="s">
        <v>741</v>
      </c>
      <c r="E6" s="36" t="s">
        <v>1693</v>
      </c>
      <c r="F6" s="36" t="s">
        <v>1694</v>
      </c>
      <c r="G6" s="36" t="s">
        <v>1695</v>
      </c>
      <c r="H6" s="36" t="s">
        <v>1696</v>
      </c>
      <c r="I6" s="105" t="s">
        <v>6</v>
      </c>
      <c r="J6" s="105" t="s">
        <v>1192</v>
      </c>
      <c r="K6" s="36" t="s">
        <v>7</v>
      </c>
      <c r="L6" s="36" t="s">
        <v>686</v>
      </c>
      <c r="M6" s="36" t="s">
        <v>176</v>
      </c>
      <c r="N6" s="36" t="s">
        <v>1697</v>
      </c>
      <c r="O6" s="36" t="s">
        <v>1461</v>
      </c>
      <c r="P6" s="105" t="s">
        <v>1698</v>
      </c>
      <c r="Q6" s="105" t="s">
        <v>1699</v>
      </c>
    </row>
    <row r="7" ht="12.75" customHeight="1" spans="1:17">
      <c r="A7" s="106"/>
      <c r="B7" s="106"/>
      <c r="C7" s="106"/>
      <c r="D7" s="106"/>
      <c r="E7" s="106"/>
      <c r="F7" s="106"/>
      <c r="G7" s="106"/>
      <c r="H7" s="106"/>
      <c r="I7" s="106"/>
      <c r="J7" s="106"/>
      <c r="K7" s="106"/>
      <c r="L7" s="106"/>
      <c r="M7" s="106"/>
      <c r="N7" s="106"/>
      <c r="O7" s="106"/>
      <c r="P7" s="106"/>
      <c r="Q7" s="106"/>
    </row>
    <row r="8" ht="12.75" customHeight="1" spans="1:17">
      <c r="A8" s="293" t="str">
        <f>IF(B8="","",ROW()-7)</f>
        <v/>
      </c>
      <c r="B8" s="21"/>
      <c r="C8" s="22"/>
      <c r="D8" s="20"/>
      <c r="E8" s="39"/>
      <c r="F8" s="21"/>
      <c r="G8" s="21"/>
      <c r="H8" s="23"/>
      <c r="I8" s="23"/>
      <c r="J8" s="23"/>
      <c r="K8" s="23"/>
      <c r="L8" s="23" t="str">
        <f>IF(I8-J8=0,"",(K8-I8+J8)/(I8-J8)*100)</f>
        <v/>
      </c>
      <c r="M8" s="21"/>
      <c r="N8" s="113"/>
      <c r="O8" s="36" t="s">
        <v>1651</v>
      </c>
      <c r="P8" s="36"/>
      <c r="Q8" s="71"/>
    </row>
    <row r="9" ht="12.75" customHeight="1" spans="1:17">
      <c r="A9" s="293" t="str">
        <f t="shared" ref="A9:A24" si="0">IF(B9="","",ROW()-7)</f>
        <v/>
      </c>
      <c r="B9" s="21"/>
      <c r="C9" s="22"/>
      <c r="D9" s="20"/>
      <c r="E9" s="39"/>
      <c r="F9" s="21"/>
      <c r="G9" s="21"/>
      <c r="H9" s="23"/>
      <c r="I9" s="23"/>
      <c r="J9" s="23"/>
      <c r="K9" s="23"/>
      <c r="L9" s="23" t="str">
        <f t="shared" ref="L9:L27" si="1">IF(I9-J9=0,"",(K9-I9+J9)/(I9-J9)*100)</f>
        <v/>
      </c>
      <c r="M9" s="21"/>
      <c r="N9" s="113"/>
      <c r="O9" s="36" t="s">
        <v>1652</v>
      </c>
      <c r="P9" s="36"/>
      <c r="Q9" s="71"/>
    </row>
    <row r="10" ht="12.75" customHeight="1" spans="1:17">
      <c r="A10" s="293" t="str">
        <f t="shared" si="0"/>
        <v/>
      </c>
      <c r="B10" s="21"/>
      <c r="C10" s="22"/>
      <c r="D10" s="20"/>
      <c r="E10" s="39"/>
      <c r="F10" s="21"/>
      <c r="G10" s="21"/>
      <c r="H10" s="23"/>
      <c r="I10" s="23"/>
      <c r="J10" s="23"/>
      <c r="K10" s="23"/>
      <c r="L10" s="23" t="str">
        <f t="shared" si="1"/>
        <v/>
      </c>
      <c r="M10" s="21"/>
      <c r="N10" s="113"/>
      <c r="O10" s="36" t="s">
        <v>1653</v>
      </c>
      <c r="P10" s="36"/>
      <c r="Q10" s="71"/>
    </row>
    <row r="11" ht="12.75" customHeight="1" spans="1:17">
      <c r="A11" s="293" t="str">
        <f t="shared" si="0"/>
        <v/>
      </c>
      <c r="B11" s="21"/>
      <c r="C11" s="22"/>
      <c r="D11" s="20"/>
      <c r="E11" s="39"/>
      <c r="F11" s="21"/>
      <c r="G11" s="21"/>
      <c r="H11" s="23"/>
      <c r="I11" s="23"/>
      <c r="J11" s="23"/>
      <c r="K11" s="23"/>
      <c r="L11" s="23" t="str">
        <f t="shared" si="1"/>
        <v/>
      </c>
      <c r="M11" s="21"/>
      <c r="N11" s="113"/>
      <c r="O11" s="36" t="s">
        <v>1654</v>
      </c>
      <c r="P11" s="36"/>
      <c r="Q11" s="71"/>
    </row>
    <row r="12" ht="12.75" customHeight="1" spans="1:17">
      <c r="A12" s="293" t="str">
        <f t="shared" si="0"/>
        <v/>
      </c>
      <c r="B12" s="21"/>
      <c r="C12" s="22"/>
      <c r="D12" s="20"/>
      <c r="E12" s="39"/>
      <c r="F12" s="21"/>
      <c r="G12" s="21"/>
      <c r="H12" s="23"/>
      <c r="I12" s="23"/>
      <c r="J12" s="23"/>
      <c r="K12" s="23"/>
      <c r="L12" s="23" t="str">
        <f t="shared" si="1"/>
        <v/>
      </c>
      <c r="M12" s="21"/>
      <c r="N12" s="113"/>
      <c r="O12" s="36" t="s">
        <v>1655</v>
      </c>
      <c r="P12" s="36"/>
      <c r="Q12" s="71"/>
    </row>
    <row r="13" ht="12.75" customHeight="1" spans="1:17">
      <c r="A13" s="293" t="str">
        <f t="shared" si="0"/>
        <v/>
      </c>
      <c r="B13" s="21"/>
      <c r="C13" s="22"/>
      <c r="D13" s="20"/>
      <c r="E13" s="39"/>
      <c r="F13" s="21"/>
      <c r="G13" s="21"/>
      <c r="H13" s="23"/>
      <c r="I13" s="23"/>
      <c r="J13" s="23"/>
      <c r="K13" s="23"/>
      <c r="L13" s="23" t="str">
        <f t="shared" si="1"/>
        <v/>
      </c>
      <c r="M13" s="21"/>
      <c r="N13" s="113"/>
      <c r="O13" s="36" t="s">
        <v>1656</v>
      </c>
      <c r="P13" s="36"/>
      <c r="Q13" s="71"/>
    </row>
    <row r="14" ht="12.75" customHeight="1" spans="1:17">
      <c r="A14" s="293" t="str">
        <f t="shared" si="0"/>
        <v/>
      </c>
      <c r="B14" s="21"/>
      <c r="C14" s="22"/>
      <c r="D14" s="20"/>
      <c r="E14" s="39"/>
      <c r="F14" s="21"/>
      <c r="G14" s="21"/>
      <c r="H14" s="23"/>
      <c r="I14" s="23"/>
      <c r="J14" s="23"/>
      <c r="K14" s="23"/>
      <c r="L14" s="23" t="str">
        <f t="shared" si="1"/>
        <v/>
      </c>
      <c r="M14" s="21"/>
      <c r="N14" s="113"/>
      <c r="O14" s="36" t="s">
        <v>1657</v>
      </c>
      <c r="P14" s="36"/>
      <c r="Q14" s="71"/>
    </row>
    <row r="15" ht="12.75" customHeight="1" spans="1:17">
      <c r="A15" s="293" t="str">
        <f t="shared" si="0"/>
        <v/>
      </c>
      <c r="B15" s="21"/>
      <c r="C15" s="22"/>
      <c r="D15" s="20"/>
      <c r="E15" s="39"/>
      <c r="F15" s="21"/>
      <c r="G15" s="21"/>
      <c r="H15" s="23"/>
      <c r="I15" s="23"/>
      <c r="J15" s="23"/>
      <c r="K15" s="23"/>
      <c r="L15" s="23" t="str">
        <f t="shared" si="1"/>
        <v/>
      </c>
      <c r="M15" s="21"/>
      <c r="N15" s="113"/>
      <c r="O15" s="36" t="s">
        <v>1658</v>
      </c>
      <c r="P15" s="36"/>
      <c r="Q15" s="71"/>
    </row>
    <row r="16" ht="12.75" customHeight="1" spans="1:17">
      <c r="A16" s="293" t="str">
        <f t="shared" si="0"/>
        <v/>
      </c>
      <c r="B16" s="21"/>
      <c r="C16" s="22"/>
      <c r="D16" s="20"/>
      <c r="E16" s="39"/>
      <c r="F16" s="21"/>
      <c r="G16" s="21"/>
      <c r="H16" s="23"/>
      <c r="I16" s="23"/>
      <c r="J16" s="23"/>
      <c r="K16" s="23"/>
      <c r="L16" s="23" t="str">
        <f t="shared" si="1"/>
        <v/>
      </c>
      <c r="M16" s="21"/>
      <c r="N16" s="113"/>
      <c r="O16" s="36" t="s">
        <v>1659</v>
      </c>
      <c r="P16" s="36"/>
      <c r="Q16" s="71"/>
    </row>
    <row r="17" ht="12.75" customHeight="1" spans="1:17">
      <c r="A17" s="293" t="str">
        <f t="shared" si="0"/>
        <v/>
      </c>
      <c r="B17" s="21"/>
      <c r="C17" s="22"/>
      <c r="D17" s="20"/>
      <c r="E17" s="39"/>
      <c r="F17" s="21"/>
      <c r="G17" s="21"/>
      <c r="H17" s="23"/>
      <c r="I17" s="23"/>
      <c r="J17" s="23"/>
      <c r="K17" s="23"/>
      <c r="L17" s="23" t="str">
        <f t="shared" si="1"/>
        <v/>
      </c>
      <c r="M17" s="21"/>
      <c r="N17" s="113"/>
      <c r="O17" s="36" t="s">
        <v>1660</v>
      </c>
      <c r="P17" s="36"/>
      <c r="Q17" s="71"/>
    </row>
    <row r="18" ht="12.75" customHeight="1" spans="1:17">
      <c r="A18" s="293" t="str">
        <f t="shared" si="0"/>
        <v/>
      </c>
      <c r="B18" s="21"/>
      <c r="C18" s="22"/>
      <c r="D18" s="20"/>
      <c r="E18" s="39"/>
      <c r="F18" s="21"/>
      <c r="G18" s="21"/>
      <c r="H18" s="23"/>
      <c r="I18" s="23"/>
      <c r="J18" s="23"/>
      <c r="K18" s="23"/>
      <c r="L18" s="23" t="str">
        <f t="shared" si="1"/>
        <v/>
      </c>
      <c r="M18" s="21"/>
      <c r="N18" s="113"/>
      <c r="O18" s="36" t="s">
        <v>1661</v>
      </c>
      <c r="P18" s="36"/>
      <c r="Q18" s="71"/>
    </row>
    <row r="19" ht="12.75" customHeight="1" spans="1:17">
      <c r="A19" s="293" t="str">
        <f t="shared" si="0"/>
        <v/>
      </c>
      <c r="B19" s="21"/>
      <c r="C19" s="22"/>
      <c r="D19" s="20"/>
      <c r="E19" s="39"/>
      <c r="F19" s="21"/>
      <c r="G19" s="21"/>
      <c r="H19" s="23"/>
      <c r="I19" s="23"/>
      <c r="J19" s="23"/>
      <c r="K19" s="23"/>
      <c r="L19" s="23" t="str">
        <f t="shared" si="1"/>
        <v/>
      </c>
      <c r="M19" s="21"/>
      <c r="N19" s="113"/>
      <c r="O19" s="36" t="s">
        <v>1662</v>
      </c>
      <c r="P19" s="36"/>
      <c r="Q19" s="71"/>
    </row>
    <row r="20" ht="12.75" customHeight="1" spans="1:17">
      <c r="A20" s="293" t="str">
        <f t="shared" si="0"/>
        <v/>
      </c>
      <c r="B20" s="21"/>
      <c r="C20" s="22"/>
      <c r="D20" s="20"/>
      <c r="E20" s="39"/>
      <c r="F20" s="21"/>
      <c r="G20" s="21"/>
      <c r="H20" s="23"/>
      <c r="I20" s="23"/>
      <c r="J20" s="23"/>
      <c r="K20" s="23"/>
      <c r="L20" s="23" t="str">
        <f t="shared" si="1"/>
        <v/>
      </c>
      <c r="M20" s="21"/>
      <c r="N20" s="113"/>
      <c r="O20" s="36" t="s">
        <v>1663</v>
      </c>
      <c r="P20" s="36"/>
      <c r="Q20" s="71"/>
    </row>
    <row r="21" ht="12.75" customHeight="1" spans="1:17">
      <c r="A21" s="293" t="str">
        <f t="shared" si="0"/>
        <v/>
      </c>
      <c r="B21" s="21"/>
      <c r="C21" s="22"/>
      <c r="D21" s="20"/>
      <c r="E21" s="39"/>
      <c r="F21" s="21"/>
      <c r="G21" s="21"/>
      <c r="H21" s="23"/>
      <c r="I21" s="23"/>
      <c r="J21" s="23"/>
      <c r="K21" s="23"/>
      <c r="L21" s="23" t="str">
        <f t="shared" si="1"/>
        <v/>
      </c>
      <c r="M21" s="21"/>
      <c r="N21" s="113"/>
      <c r="O21" s="36" t="s">
        <v>1664</v>
      </c>
      <c r="P21" s="36"/>
      <c r="Q21" s="71"/>
    </row>
    <row r="22" ht="12.75" customHeight="1" spans="1:17">
      <c r="A22" s="293" t="str">
        <f t="shared" si="0"/>
        <v/>
      </c>
      <c r="B22" s="21"/>
      <c r="C22" s="22"/>
      <c r="D22" s="20"/>
      <c r="E22" s="39"/>
      <c r="F22" s="21"/>
      <c r="G22" s="21"/>
      <c r="H22" s="23"/>
      <c r="I22" s="23"/>
      <c r="J22" s="23"/>
      <c r="K22" s="23"/>
      <c r="L22" s="23" t="str">
        <f t="shared" si="1"/>
        <v/>
      </c>
      <c r="M22" s="21"/>
      <c r="N22" s="113"/>
      <c r="O22" s="36" t="s">
        <v>1665</v>
      </c>
      <c r="P22" s="36"/>
      <c r="Q22" s="71"/>
    </row>
    <row r="23" ht="12.75" customHeight="1" spans="1:17">
      <c r="A23" s="293" t="str">
        <f t="shared" si="0"/>
        <v/>
      </c>
      <c r="B23" s="21"/>
      <c r="C23" s="22"/>
      <c r="D23" s="20"/>
      <c r="E23" s="39"/>
      <c r="F23" s="21"/>
      <c r="G23" s="21"/>
      <c r="H23" s="23"/>
      <c r="I23" s="23"/>
      <c r="J23" s="23"/>
      <c r="K23" s="23"/>
      <c r="L23" s="23" t="str">
        <f t="shared" si="1"/>
        <v/>
      </c>
      <c r="M23" s="21"/>
      <c r="N23" s="113"/>
      <c r="O23" s="36" t="s">
        <v>1666</v>
      </c>
      <c r="P23" s="36"/>
      <c r="Q23" s="71"/>
    </row>
    <row r="24" ht="12.75" customHeight="1" spans="1:17">
      <c r="A24" s="293" t="str">
        <f t="shared" si="0"/>
        <v/>
      </c>
      <c r="B24" s="21"/>
      <c r="C24" s="22"/>
      <c r="D24" s="20"/>
      <c r="E24" s="39"/>
      <c r="F24" s="21"/>
      <c r="G24" s="21"/>
      <c r="H24" s="23"/>
      <c r="I24" s="23"/>
      <c r="J24" s="23"/>
      <c r="K24" s="23"/>
      <c r="L24" s="23" t="str">
        <f t="shared" si="1"/>
        <v/>
      </c>
      <c r="M24" s="21"/>
      <c r="N24" s="113"/>
      <c r="O24" s="36" t="s">
        <v>1667</v>
      </c>
      <c r="P24" s="36"/>
      <c r="Q24" s="71"/>
    </row>
    <row r="25" ht="12.75" customHeight="1" spans="1:17">
      <c r="A25" s="59" t="s">
        <v>1700</v>
      </c>
      <c r="B25" s="86"/>
      <c r="C25" s="57"/>
      <c r="D25" s="20"/>
      <c r="E25" s="39"/>
      <c r="F25" s="21"/>
      <c r="G25" s="21"/>
      <c r="H25" s="23"/>
      <c r="I25" s="23">
        <f>SUM(I7:I24)</f>
        <v>0</v>
      </c>
      <c r="J25" s="23">
        <f>SUM(J8:J24)</f>
        <v>0</v>
      </c>
      <c r="K25" s="23">
        <f>SUM(K7:K24)</f>
        <v>0</v>
      </c>
      <c r="L25" s="23" t="str">
        <f t="shared" si="1"/>
        <v/>
      </c>
      <c r="M25" s="21"/>
      <c r="N25" s="23"/>
      <c r="O25" s="36"/>
      <c r="P25" s="36"/>
      <c r="Q25" s="71"/>
    </row>
    <row r="26" ht="12.75" customHeight="1" spans="1:17">
      <c r="A26" s="59" t="s">
        <v>72</v>
      </c>
      <c r="B26" s="86"/>
      <c r="C26" s="57"/>
      <c r="D26" s="20"/>
      <c r="E26" s="39"/>
      <c r="F26" s="21"/>
      <c r="G26" s="21"/>
      <c r="H26" s="23"/>
      <c r="I26" s="23">
        <f>J25</f>
        <v>0</v>
      </c>
      <c r="J26" s="23"/>
      <c r="K26" s="23"/>
      <c r="L26" s="23"/>
      <c r="M26" s="21"/>
      <c r="N26" s="23"/>
      <c r="O26" s="36"/>
      <c r="P26" s="36"/>
      <c r="Q26" s="71"/>
    </row>
    <row r="27" customHeight="1" spans="1:17">
      <c r="A27" s="24" t="s">
        <v>737</v>
      </c>
      <c r="B27" s="25"/>
      <c r="C27" s="24"/>
      <c r="D27" s="24"/>
      <c r="E27" s="24"/>
      <c r="F27" s="24"/>
      <c r="G27" s="24"/>
      <c r="H27" s="24"/>
      <c r="I27" s="31">
        <f>I25-I26</f>
        <v>0</v>
      </c>
      <c r="J27" s="31"/>
      <c r="K27" s="31">
        <f>K25</f>
        <v>0</v>
      </c>
      <c r="L27" s="23" t="str">
        <f t="shared" si="1"/>
        <v/>
      </c>
      <c r="M27" s="27"/>
      <c r="N27" s="71"/>
      <c r="O27" s="36"/>
      <c r="P27" s="36"/>
      <c r="Q27" s="71"/>
    </row>
    <row r="28" customHeight="1" spans="1:18">
      <c r="A28" s="10" t="str">
        <f>基本信息输入表!$K$6&amp;"填表人："&amp;基本信息输入表!$M$48</f>
        <v>产权持有单位填表人：刘亚鑫</v>
      </c>
      <c r="K28" s="10" t="str">
        <f>"评估人员："&amp;基本信息输入表!$Q$48</f>
        <v>评估人员：王庆国</v>
      </c>
      <c r="R28" s="10" t="s">
        <v>159</v>
      </c>
    </row>
    <row r="29" customHeight="1" spans="1:18">
      <c r="A29" s="10" t="str">
        <f>"填表日期："&amp;YEAR(基本信息输入表!$O$48)&amp;"年"&amp;MONTH(基本信息输入表!$O$48)&amp;"月"&amp;DAY(基本信息输入表!$O$48)&amp;"日"</f>
        <v>填表日期：2025年2月22日</v>
      </c>
      <c r="R29" s="10" t="s">
        <v>1483</v>
      </c>
    </row>
    <row r="30" customHeight="1" spans="14:14">
      <c r="N30" s="58"/>
    </row>
  </sheetData>
  <mergeCells count="24">
    <mergeCell ref="A2:M2"/>
    <mergeCell ref="A3:M3"/>
    <mergeCell ref="L4:M4"/>
    <mergeCell ref="L5:M5"/>
    <mergeCell ref="A25:B25"/>
    <mergeCell ref="A26:B26"/>
    <mergeCell ref="A27:B27"/>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showGridLines="0" zoomScale="96" zoomScaleNormal="96" topLeftCell="A5" workbookViewId="0">
      <selection activeCell="Q23" sqref="Q23"/>
    </sheetView>
  </sheetViews>
  <sheetFormatPr defaultColWidth="9" defaultRowHeight="15.75" customHeight="1"/>
  <cols>
    <col min="1" max="1" width="5.7" style="10" customWidth="1"/>
    <col min="2" max="2" width="15.2" style="10" customWidth="1"/>
    <col min="3" max="4" width="11.2" style="10" customWidth="1"/>
    <col min="5" max="7" width="8" style="10" customWidth="1"/>
    <col min="8" max="8" width="9.7" style="10" customWidth="1"/>
    <col min="9" max="9" width="6.7" style="10" customWidth="1"/>
    <col min="10" max="10" width="10.5" style="10" customWidth="1"/>
    <col min="11" max="11" width="15" style="10" customWidth="1"/>
    <col min="12" max="12" width="9.7" style="10" customWidth="1"/>
    <col min="13" max="13" width="7.7" style="10" customWidth="1"/>
    <col min="14" max="14" width="9" style="10" customWidth="1"/>
    <col min="15" max="15" width="9" style="9" customWidth="1"/>
    <col min="16" max="17" width="9" style="10" customWidth="1"/>
    <col min="18" max="16384" width="9" style="10"/>
  </cols>
  <sheetData>
    <row r="1" customHeight="1" spans="1:1">
      <c r="A1" s="11" t="s">
        <v>0</v>
      </c>
    </row>
    <row r="2" s="8" customFormat="1" ht="30" customHeight="1" spans="1:15">
      <c r="A2" s="12" t="s">
        <v>74</v>
      </c>
      <c r="O2" s="13"/>
    </row>
    <row r="3" customHeight="1" spans="1:1">
      <c r="A3" s="9" t="str">
        <f>"评估基准日："&amp;TEXT(基本信息输入表!M7,"yyyy年mm月dd日")</f>
        <v>评估基准日：2025年02月20日</v>
      </c>
    </row>
    <row r="4" ht="14.25" customHeight="1" spans="1:14">
      <c r="A4" s="9"/>
      <c r="B4" s="9"/>
      <c r="C4" s="9"/>
      <c r="D4" s="9"/>
      <c r="E4" s="9"/>
      <c r="F4" s="9"/>
      <c r="G4" s="9"/>
      <c r="H4" s="9"/>
      <c r="I4" s="9"/>
      <c r="J4" s="9"/>
      <c r="K4" s="9"/>
      <c r="L4" s="9"/>
      <c r="M4" s="9"/>
      <c r="N4" s="14" t="s">
        <v>1701</v>
      </c>
    </row>
    <row r="5" customHeight="1" spans="1:14">
      <c r="A5" s="10" t="str">
        <f>基本信息输入表!K6&amp;"："&amp;基本信息输入表!M6</f>
        <v>产权持有单位：中国石油天然气股份有限公司塔里木油田分公司塔西南勘探开发公司</v>
      </c>
      <c r="N5" s="14" t="s">
        <v>1444</v>
      </c>
    </row>
    <row r="6" s="9" customFormat="1" customHeight="1" spans="1:14">
      <c r="A6" s="84" t="s">
        <v>4</v>
      </c>
      <c r="B6" s="84" t="s">
        <v>739</v>
      </c>
      <c r="C6" s="84" t="s">
        <v>1702</v>
      </c>
      <c r="D6" s="84" t="s">
        <v>1703</v>
      </c>
      <c r="E6" s="84" t="s">
        <v>740</v>
      </c>
      <c r="F6" s="84" t="s">
        <v>1704</v>
      </c>
      <c r="G6" s="84" t="s">
        <v>1041</v>
      </c>
      <c r="H6" s="84" t="s">
        <v>1705</v>
      </c>
      <c r="I6" s="84" t="s">
        <v>1706</v>
      </c>
      <c r="J6" s="84" t="s">
        <v>6</v>
      </c>
      <c r="K6" s="84" t="s">
        <v>1192</v>
      </c>
      <c r="L6" s="18" t="s">
        <v>7</v>
      </c>
      <c r="M6" s="18" t="s">
        <v>686</v>
      </c>
      <c r="N6" s="18" t="s">
        <v>176</v>
      </c>
    </row>
    <row r="7" ht="12.75" customHeight="1" spans="1:15">
      <c r="A7" s="101"/>
      <c r="B7" s="101"/>
      <c r="C7" s="101"/>
      <c r="D7" s="101"/>
      <c r="E7" s="101"/>
      <c r="F7" s="102"/>
      <c r="G7" s="101"/>
      <c r="H7" s="101"/>
      <c r="I7" s="101"/>
      <c r="J7" s="101"/>
      <c r="K7" s="102"/>
      <c r="L7" s="101"/>
      <c r="M7" s="101"/>
      <c r="N7" s="101"/>
      <c r="O7" s="9" t="s">
        <v>1461</v>
      </c>
    </row>
    <row r="8" ht="12.75" customHeight="1" spans="1:15">
      <c r="A8" s="20" t="str">
        <f>IF(B8="","",ROW()-7)</f>
        <v/>
      </c>
      <c r="B8" s="21"/>
      <c r="C8" s="21"/>
      <c r="D8" s="20"/>
      <c r="E8" s="22"/>
      <c r="F8" s="291"/>
      <c r="G8" s="59"/>
      <c r="H8" s="23"/>
      <c r="I8" s="23"/>
      <c r="J8" s="23"/>
      <c r="K8" s="23"/>
      <c r="L8" s="23"/>
      <c r="M8" s="23" t="str">
        <f>IF(J8-K8=0,"",(L8-J8+K8)/(J8-K8)*100)</f>
        <v/>
      </c>
      <c r="N8" s="21"/>
      <c r="O8" s="9" t="s">
        <v>1707</v>
      </c>
    </row>
    <row r="9" ht="12.75" customHeight="1" spans="1:15">
      <c r="A9" s="20" t="str">
        <f t="shared" ref="A9:A24" si="0">IF(B9="","",ROW()-7)</f>
        <v/>
      </c>
      <c r="B9" s="21"/>
      <c r="C9" s="21"/>
      <c r="D9" s="20"/>
      <c r="E9" s="22"/>
      <c r="F9" s="291"/>
      <c r="G9" s="59"/>
      <c r="H9" s="23"/>
      <c r="I9" s="23"/>
      <c r="J9" s="23"/>
      <c r="K9" s="23"/>
      <c r="L9" s="23"/>
      <c r="M9" s="23" t="str">
        <f t="shared" ref="M9:M27" si="1">IF(J9-K9=0,"",(L9-J9+K9)/(J9-K9)*100)</f>
        <v/>
      </c>
      <c r="N9" s="21"/>
      <c r="O9" s="9" t="s">
        <v>1708</v>
      </c>
    </row>
    <row r="10" ht="12.75" customHeight="1" spans="1:15">
      <c r="A10" s="20" t="str">
        <f t="shared" si="0"/>
        <v/>
      </c>
      <c r="B10" s="21"/>
      <c r="C10" s="21"/>
      <c r="D10" s="20"/>
      <c r="E10" s="22"/>
      <c r="F10" s="291"/>
      <c r="G10" s="59"/>
      <c r="H10" s="23"/>
      <c r="I10" s="23"/>
      <c r="J10" s="23"/>
      <c r="K10" s="23"/>
      <c r="L10" s="23"/>
      <c r="M10" s="23" t="str">
        <f t="shared" si="1"/>
        <v/>
      </c>
      <c r="N10" s="21"/>
      <c r="O10" s="9" t="s">
        <v>1709</v>
      </c>
    </row>
    <row r="11" ht="12.75" customHeight="1" spans="1:15">
      <c r="A11" s="20" t="str">
        <f t="shared" si="0"/>
        <v/>
      </c>
      <c r="B11" s="21"/>
      <c r="C11" s="21"/>
      <c r="D11" s="20"/>
      <c r="E11" s="22"/>
      <c r="F11" s="291"/>
      <c r="G11" s="59"/>
      <c r="H11" s="23"/>
      <c r="I11" s="23"/>
      <c r="J11" s="23"/>
      <c r="K11" s="23"/>
      <c r="L11" s="23"/>
      <c r="M11" s="23" t="str">
        <f t="shared" si="1"/>
        <v/>
      </c>
      <c r="N11" s="21"/>
      <c r="O11" s="9" t="s">
        <v>1710</v>
      </c>
    </row>
    <row r="12" ht="12.75" customHeight="1" spans="1:15">
      <c r="A12" s="20" t="str">
        <f t="shared" si="0"/>
        <v/>
      </c>
      <c r="B12" s="21"/>
      <c r="C12" s="21"/>
      <c r="D12" s="20"/>
      <c r="E12" s="22"/>
      <c r="F12" s="291"/>
      <c r="G12" s="59"/>
      <c r="H12" s="23"/>
      <c r="I12" s="23"/>
      <c r="J12" s="23"/>
      <c r="K12" s="23"/>
      <c r="L12" s="23"/>
      <c r="M12" s="23" t="str">
        <f t="shared" si="1"/>
        <v/>
      </c>
      <c r="N12" s="21"/>
      <c r="O12" s="9" t="s">
        <v>1711</v>
      </c>
    </row>
    <row r="13" ht="12.75" customHeight="1" spans="1:15">
      <c r="A13" s="20" t="str">
        <f t="shared" si="0"/>
        <v/>
      </c>
      <c r="B13" s="21"/>
      <c r="C13" s="21"/>
      <c r="D13" s="20"/>
      <c r="E13" s="22"/>
      <c r="F13" s="291"/>
      <c r="G13" s="59"/>
      <c r="H13" s="23"/>
      <c r="I13" s="23"/>
      <c r="J13" s="23"/>
      <c r="K13" s="23"/>
      <c r="L13" s="23"/>
      <c r="M13" s="23" t="str">
        <f t="shared" si="1"/>
        <v/>
      </c>
      <c r="N13" s="21"/>
      <c r="O13" s="9" t="s">
        <v>1712</v>
      </c>
    </row>
    <row r="14" ht="12.75" customHeight="1" spans="1:15">
      <c r="A14" s="20" t="str">
        <f t="shared" si="0"/>
        <v/>
      </c>
      <c r="B14" s="21"/>
      <c r="C14" s="21"/>
      <c r="D14" s="20"/>
      <c r="E14" s="22"/>
      <c r="F14" s="291"/>
      <c r="G14" s="59"/>
      <c r="H14" s="23"/>
      <c r="I14" s="23"/>
      <c r="J14" s="23"/>
      <c r="K14" s="23"/>
      <c r="L14" s="23"/>
      <c r="M14" s="23" t="str">
        <f t="shared" si="1"/>
        <v/>
      </c>
      <c r="N14" s="21"/>
      <c r="O14" s="9" t="s">
        <v>1713</v>
      </c>
    </row>
    <row r="15" ht="12.75" customHeight="1" spans="1:15">
      <c r="A15" s="20" t="str">
        <f t="shared" si="0"/>
        <v/>
      </c>
      <c r="B15" s="21"/>
      <c r="C15" s="21"/>
      <c r="D15" s="20"/>
      <c r="E15" s="22"/>
      <c r="F15" s="291"/>
      <c r="G15" s="59"/>
      <c r="H15" s="23"/>
      <c r="I15" s="23"/>
      <c r="J15" s="23"/>
      <c r="K15" s="23"/>
      <c r="L15" s="23"/>
      <c r="M15" s="23" t="str">
        <f t="shared" si="1"/>
        <v/>
      </c>
      <c r="N15" s="21"/>
      <c r="O15" s="9" t="s">
        <v>1714</v>
      </c>
    </row>
    <row r="16" ht="12.75" customHeight="1" spans="1:15">
      <c r="A16" s="20" t="str">
        <f t="shared" si="0"/>
        <v/>
      </c>
      <c r="B16" s="21"/>
      <c r="C16" s="21"/>
      <c r="D16" s="20"/>
      <c r="E16" s="22"/>
      <c r="F16" s="291"/>
      <c r="G16" s="59"/>
      <c r="H16" s="23"/>
      <c r="I16" s="23"/>
      <c r="J16" s="23"/>
      <c r="K16" s="23"/>
      <c r="L16" s="23"/>
      <c r="M16" s="23" t="str">
        <f t="shared" si="1"/>
        <v/>
      </c>
      <c r="N16" s="21"/>
      <c r="O16" s="9" t="s">
        <v>1715</v>
      </c>
    </row>
    <row r="17" ht="12.75" customHeight="1" spans="1:15">
      <c r="A17" s="20" t="str">
        <f t="shared" si="0"/>
        <v/>
      </c>
      <c r="B17" s="21"/>
      <c r="C17" s="21"/>
      <c r="D17" s="20"/>
      <c r="E17" s="22"/>
      <c r="F17" s="291"/>
      <c r="G17" s="59"/>
      <c r="H17" s="23"/>
      <c r="I17" s="23"/>
      <c r="J17" s="23"/>
      <c r="K17" s="23"/>
      <c r="L17" s="23"/>
      <c r="M17" s="23" t="str">
        <f t="shared" si="1"/>
        <v/>
      </c>
      <c r="N17" s="21"/>
      <c r="O17" s="9" t="s">
        <v>1716</v>
      </c>
    </row>
    <row r="18" ht="12.75" customHeight="1" spans="1:15">
      <c r="A18" s="20" t="str">
        <f t="shared" si="0"/>
        <v/>
      </c>
      <c r="B18" s="21"/>
      <c r="C18" s="21"/>
      <c r="D18" s="20"/>
      <c r="E18" s="22"/>
      <c r="F18" s="291"/>
      <c r="G18" s="59"/>
      <c r="H18" s="23"/>
      <c r="I18" s="23"/>
      <c r="J18" s="23"/>
      <c r="K18" s="23"/>
      <c r="L18" s="23"/>
      <c r="M18" s="23" t="str">
        <f t="shared" si="1"/>
        <v/>
      </c>
      <c r="N18" s="21"/>
      <c r="O18" s="9" t="s">
        <v>1717</v>
      </c>
    </row>
    <row r="19" ht="12.75" customHeight="1" spans="1:15">
      <c r="A19" s="20" t="str">
        <f t="shared" si="0"/>
        <v/>
      </c>
      <c r="B19" s="21"/>
      <c r="C19" s="21"/>
      <c r="D19" s="20"/>
      <c r="E19" s="22"/>
      <c r="F19" s="291"/>
      <c r="G19" s="59"/>
      <c r="H19" s="23"/>
      <c r="I19" s="23"/>
      <c r="J19" s="23"/>
      <c r="K19" s="23"/>
      <c r="L19" s="23"/>
      <c r="M19" s="23" t="str">
        <f t="shared" si="1"/>
        <v/>
      </c>
      <c r="N19" s="21"/>
      <c r="O19" s="9" t="s">
        <v>1718</v>
      </c>
    </row>
    <row r="20" ht="12.75" customHeight="1" spans="1:15">
      <c r="A20" s="20" t="str">
        <f t="shared" si="0"/>
        <v/>
      </c>
      <c r="B20" s="21"/>
      <c r="C20" s="21"/>
      <c r="D20" s="20"/>
      <c r="E20" s="22"/>
      <c r="F20" s="291"/>
      <c r="G20" s="59"/>
      <c r="H20" s="23"/>
      <c r="I20" s="23"/>
      <c r="J20" s="23"/>
      <c r="K20" s="23"/>
      <c r="L20" s="23"/>
      <c r="M20" s="23" t="str">
        <f t="shared" si="1"/>
        <v/>
      </c>
      <c r="N20" s="21"/>
      <c r="O20" s="9" t="s">
        <v>1719</v>
      </c>
    </row>
    <row r="21" ht="12.75" customHeight="1" spans="1:15">
      <c r="A21" s="20" t="str">
        <f t="shared" si="0"/>
        <v/>
      </c>
      <c r="B21" s="21"/>
      <c r="C21" s="21"/>
      <c r="D21" s="20"/>
      <c r="E21" s="22"/>
      <c r="F21" s="291"/>
      <c r="G21" s="59"/>
      <c r="H21" s="23"/>
      <c r="I21" s="23"/>
      <c r="J21" s="23"/>
      <c r="K21" s="23"/>
      <c r="L21" s="23"/>
      <c r="M21" s="23" t="str">
        <f t="shared" si="1"/>
        <v/>
      </c>
      <c r="N21" s="21"/>
      <c r="O21" s="9" t="s">
        <v>1720</v>
      </c>
    </row>
    <row r="22" ht="12.75" customHeight="1" spans="1:15">
      <c r="A22" s="20" t="str">
        <f t="shared" si="0"/>
        <v/>
      </c>
      <c r="B22" s="21"/>
      <c r="C22" s="21"/>
      <c r="D22" s="20"/>
      <c r="E22" s="22"/>
      <c r="F22" s="291"/>
      <c r="G22" s="59"/>
      <c r="H22" s="23"/>
      <c r="I22" s="23"/>
      <c r="J22" s="23"/>
      <c r="K22" s="23"/>
      <c r="L22" s="23"/>
      <c r="M22" s="23" t="str">
        <f t="shared" si="1"/>
        <v/>
      </c>
      <c r="N22" s="21"/>
      <c r="O22" s="9" t="s">
        <v>1721</v>
      </c>
    </row>
    <row r="23" ht="12.75" customHeight="1" spans="1:15">
      <c r="A23" s="20" t="str">
        <f t="shared" si="0"/>
        <v/>
      </c>
      <c r="B23" s="21"/>
      <c r="C23" s="21"/>
      <c r="D23" s="20"/>
      <c r="E23" s="22"/>
      <c r="F23" s="291"/>
      <c r="G23" s="59"/>
      <c r="H23" s="23"/>
      <c r="I23" s="23"/>
      <c r="J23" s="23"/>
      <c r="K23" s="23"/>
      <c r="L23" s="23"/>
      <c r="M23" s="23" t="str">
        <f t="shared" si="1"/>
        <v/>
      </c>
      <c r="N23" s="21"/>
      <c r="O23" s="9" t="s">
        <v>1722</v>
      </c>
    </row>
    <row r="24" ht="12.75" customHeight="1" spans="1:15">
      <c r="A24" s="20" t="str">
        <f t="shared" si="0"/>
        <v/>
      </c>
      <c r="B24" s="21"/>
      <c r="C24" s="21"/>
      <c r="D24" s="20"/>
      <c r="E24" s="22"/>
      <c r="F24" s="291"/>
      <c r="G24" s="59"/>
      <c r="H24" s="23"/>
      <c r="I24" s="23"/>
      <c r="J24" s="23"/>
      <c r="K24" s="23"/>
      <c r="L24" s="23"/>
      <c r="M24" s="23" t="str">
        <f t="shared" si="1"/>
        <v/>
      </c>
      <c r="N24" s="21"/>
      <c r="O24" s="9" t="s">
        <v>1723</v>
      </c>
    </row>
    <row r="25" ht="12.75" customHeight="1" spans="1:14">
      <c r="A25" s="118" t="s">
        <v>1724</v>
      </c>
      <c r="B25" s="120"/>
      <c r="C25" s="21"/>
      <c r="D25" s="20"/>
      <c r="E25" s="57"/>
      <c r="F25" s="291"/>
      <c r="G25" s="59"/>
      <c r="H25" s="23"/>
      <c r="I25" s="23"/>
      <c r="J25" s="23">
        <f>SUM(J8:J24)</f>
        <v>0</v>
      </c>
      <c r="K25" s="23">
        <f>SUM(K8:K24)</f>
        <v>0</v>
      </c>
      <c r="L25" s="23">
        <f>SUM(L8:L24)</f>
        <v>0</v>
      </c>
      <c r="M25" s="23" t="str">
        <f t="shared" si="1"/>
        <v/>
      </c>
      <c r="N25" s="21"/>
    </row>
    <row r="26" ht="12.75" customHeight="1" spans="1:14">
      <c r="A26" s="118" t="s">
        <v>76</v>
      </c>
      <c r="B26" s="120"/>
      <c r="C26" s="21"/>
      <c r="D26" s="20"/>
      <c r="E26" s="57"/>
      <c r="F26" s="291"/>
      <c r="G26" s="59"/>
      <c r="H26" s="23"/>
      <c r="I26" s="23"/>
      <c r="J26" s="23">
        <f>K25</f>
        <v>0</v>
      </c>
      <c r="K26" s="23"/>
      <c r="L26" s="23"/>
      <c r="M26" s="23"/>
      <c r="N26" s="21"/>
    </row>
    <row r="27" customHeight="1" spans="1:14">
      <c r="A27" s="24" t="s">
        <v>77</v>
      </c>
      <c r="B27" s="25"/>
      <c r="C27" s="26"/>
      <c r="D27" s="26"/>
      <c r="E27" s="31"/>
      <c r="F27" s="292"/>
      <c r="G27" s="31"/>
      <c r="H27" s="31"/>
      <c r="I27" s="27"/>
      <c r="J27" s="26">
        <f>J25-J26</f>
        <v>0</v>
      </c>
      <c r="K27" s="26"/>
      <c r="L27" s="31">
        <f>L25</f>
        <v>0</v>
      </c>
      <c r="M27" s="23" t="str">
        <f t="shared" si="1"/>
        <v/>
      </c>
      <c r="N27" s="27"/>
    </row>
    <row r="28" customHeight="1" spans="1:15">
      <c r="A28" s="10" t="str">
        <f>基本信息输入表!$K$6&amp;"填表人："&amp;基本信息输入表!$M$49</f>
        <v>产权持有单位填表人：刘亚鑫</v>
      </c>
      <c r="L28" s="10" t="str">
        <f>"评估人员："&amp;基本信息输入表!$Q$49</f>
        <v>评估人员：王庆国</v>
      </c>
      <c r="O28" s="9" t="s">
        <v>1483</v>
      </c>
    </row>
    <row r="29" customHeight="1" spans="1:1">
      <c r="A29" s="10" t="str">
        <f>"填表日期："&amp;YEAR(基本信息输入表!$O$49)&amp;"年"&amp;MONTH(基本信息输入表!$O$49)&amp;"月"&amp;DAY(基本信息输入表!$O$49)&amp;"日"</f>
        <v>填表日期：2025年2月22日</v>
      </c>
    </row>
  </sheetData>
  <mergeCells count="19">
    <mergeCell ref="A2:N2"/>
    <mergeCell ref="A3:N3"/>
    <mergeCell ref="A25:B25"/>
    <mergeCell ref="A26:B26"/>
    <mergeCell ref="A27:B27"/>
    <mergeCell ref="A6:A7"/>
    <mergeCell ref="B6:B7"/>
    <mergeCell ref="C6:C7"/>
    <mergeCell ref="D6:D7"/>
    <mergeCell ref="E6:E7"/>
    <mergeCell ref="F6:F7"/>
    <mergeCell ref="G6:G7"/>
    <mergeCell ref="H6:H7"/>
    <mergeCell ref="I6:I7"/>
    <mergeCell ref="J6:J7"/>
    <mergeCell ref="K6:K7"/>
    <mergeCell ref="L6:L7"/>
    <mergeCell ref="M6:M7"/>
    <mergeCell ref="N6:N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showGridLines="0" zoomScale="96" zoomScaleNormal="96" topLeftCell="A3" workbookViewId="0">
      <selection activeCell="Q25" sqref="Q25"/>
    </sheetView>
  </sheetViews>
  <sheetFormatPr defaultColWidth="9" defaultRowHeight="15.75" customHeight="1"/>
  <cols>
    <col min="1" max="1" width="9.7" style="10" customWidth="1"/>
    <col min="2" max="2" width="18" style="10" customWidth="1"/>
    <col min="3" max="7" width="8" style="10" customWidth="1"/>
    <col min="8" max="8" width="6.2" style="10" customWidth="1"/>
    <col min="9" max="9" width="8" style="10" customWidth="1"/>
    <col min="10" max="10" width="11.2" style="10" customWidth="1"/>
    <col min="11" max="11" width="8.2" style="10" customWidth="1"/>
    <col min="12" max="12" width="9.7" style="10" customWidth="1"/>
    <col min="13" max="13" width="7.7" style="10" customWidth="1"/>
    <col min="14" max="14" width="17" style="10" customWidth="1"/>
    <col min="15" max="15" width="9" style="9" customWidth="1"/>
    <col min="16" max="17" width="9" style="10" customWidth="1"/>
    <col min="18" max="16384" width="9" style="10"/>
  </cols>
  <sheetData>
    <row r="1" customHeight="1" spans="1:1">
      <c r="A1" s="11" t="s">
        <v>0</v>
      </c>
    </row>
    <row r="2" s="8" customFormat="1" ht="30" customHeight="1" spans="1:15">
      <c r="A2" s="12" t="s">
        <v>78</v>
      </c>
      <c r="O2" s="13"/>
    </row>
    <row r="3" customHeight="1" spans="1:1">
      <c r="A3" s="9" t="str">
        <f>"评估基准日："&amp;TEXT(基本信息输入表!M7,"yyyy年mm月dd日")</f>
        <v>评估基准日：2025年02月20日</v>
      </c>
    </row>
    <row r="4" ht="14.25" customHeight="1" spans="1:14">
      <c r="A4" s="9"/>
      <c r="B4" s="9"/>
      <c r="C4" s="9"/>
      <c r="D4" s="9"/>
      <c r="E4" s="9"/>
      <c r="F4" s="9"/>
      <c r="G4" s="9"/>
      <c r="H4" s="9"/>
      <c r="I4" s="9"/>
      <c r="J4" s="9"/>
      <c r="K4" s="9"/>
      <c r="L4" s="9"/>
      <c r="M4" s="9"/>
      <c r="N4" s="14" t="s">
        <v>1725</v>
      </c>
    </row>
    <row r="5" customHeight="1" spans="1:14">
      <c r="A5" s="10" t="str">
        <f>基本信息输入表!K6&amp;"："&amp;基本信息输入表!M6</f>
        <v>产权持有单位：中国石油天然气股份有限公司塔里木油田分公司塔西南勘探开发公司</v>
      </c>
      <c r="N5" s="14" t="s">
        <v>1444</v>
      </c>
    </row>
    <row r="6" s="9" customFormat="1" ht="12.75" customHeight="1" spans="1:14">
      <c r="A6" s="84" t="s">
        <v>4</v>
      </c>
      <c r="B6" s="84" t="s">
        <v>739</v>
      </c>
      <c r="C6" s="84" t="s">
        <v>1726</v>
      </c>
      <c r="D6" s="84" t="s">
        <v>1727</v>
      </c>
      <c r="E6" s="84" t="s">
        <v>740</v>
      </c>
      <c r="F6" s="84" t="s">
        <v>1704</v>
      </c>
      <c r="G6" s="84" t="s">
        <v>1456</v>
      </c>
      <c r="H6" s="84" t="s">
        <v>1705</v>
      </c>
      <c r="I6" s="84" t="s">
        <v>1728</v>
      </c>
      <c r="J6" s="84" t="s">
        <v>6</v>
      </c>
      <c r="K6" s="84" t="s">
        <v>1192</v>
      </c>
      <c r="L6" s="84" t="s">
        <v>7</v>
      </c>
      <c r="M6" s="84" t="s">
        <v>686</v>
      </c>
      <c r="N6" s="84" t="s">
        <v>176</v>
      </c>
    </row>
    <row r="7" ht="12.75" customHeight="1" spans="1:15">
      <c r="A7" s="101"/>
      <c r="B7" s="101"/>
      <c r="C7" s="101"/>
      <c r="D7" s="101"/>
      <c r="E7" s="101"/>
      <c r="F7" s="102"/>
      <c r="G7" s="101"/>
      <c r="H7" s="101"/>
      <c r="I7" s="101"/>
      <c r="J7" s="101"/>
      <c r="K7" s="101"/>
      <c r="L7" s="101"/>
      <c r="M7" s="101"/>
      <c r="N7" s="101"/>
      <c r="O7" s="9" t="s">
        <v>1461</v>
      </c>
    </row>
    <row r="8" ht="12.75" customHeight="1" spans="1:15">
      <c r="A8" s="20" t="str">
        <f>IF(B8="","",ROW()-7)</f>
        <v/>
      </c>
      <c r="B8" s="21"/>
      <c r="C8" s="21"/>
      <c r="D8" s="20"/>
      <c r="E8" s="22"/>
      <c r="F8" s="291"/>
      <c r="G8" s="59"/>
      <c r="H8" s="23"/>
      <c r="I8" s="23"/>
      <c r="J8" s="23"/>
      <c r="K8" s="23"/>
      <c r="L8" s="23"/>
      <c r="M8" s="23" t="str">
        <f>IF(J8-K8=0,"",(L8-J8+K8)/(J8-K8)*100)</f>
        <v/>
      </c>
      <c r="N8" s="21"/>
      <c r="O8" s="9" t="s">
        <v>1729</v>
      </c>
    </row>
    <row r="9" ht="12.75" customHeight="1" spans="1:15">
      <c r="A9" s="20" t="str">
        <f t="shared" ref="A9:A24" si="0">IF(B9="","",ROW()-7)</f>
        <v/>
      </c>
      <c r="B9" s="21"/>
      <c r="C9" s="21"/>
      <c r="D9" s="20"/>
      <c r="E9" s="22"/>
      <c r="F9" s="291"/>
      <c r="G9" s="59"/>
      <c r="H9" s="23"/>
      <c r="I9" s="23"/>
      <c r="J9" s="23"/>
      <c r="K9" s="23"/>
      <c r="L9" s="23"/>
      <c r="M9" s="23" t="str">
        <f t="shared" ref="M9:M27" si="1">IF(J9-K9=0,"",(L9-J9+K9)/(J9-K9)*100)</f>
        <v/>
      </c>
      <c r="N9" s="21"/>
      <c r="O9" s="9" t="s">
        <v>1730</v>
      </c>
    </row>
    <row r="10" ht="12.75" customHeight="1" spans="1:15">
      <c r="A10" s="20" t="str">
        <f t="shared" si="0"/>
        <v/>
      </c>
      <c r="B10" s="21"/>
      <c r="C10" s="21"/>
      <c r="D10" s="20"/>
      <c r="E10" s="22"/>
      <c r="F10" s="291"/>
      <c r="G10" s="59"/>
      <c r="H10" s="23"/>
      <c r="I10" s="23"/>
      <c r="J10" s="23"/>
      <c r="K10" s="23"/>
      <c r="L10" s="23"/>
      <c r="M10" s="23" t="str">
        <f t="shared" si="1"/>
        <v/>
      </c>
      <c r="N10" s="21"/>
      <c r="O10" s="9" t="s">
        <v>1731</v>
      </c>
    </row>
    <row r="11" ht="12.75" customHeight="1" spans="1:15">
      <c r="A11" s="20" t="str">
        <f t="shared" si="0"/>
        <v/>
      </c>
      <c r="B11" s="21"/>
      <c r="C11" s="21"/>
      <c r="D11" s="20"/>
      <c r="E11" s="22"/>
      <c r="F11" s="291"/>
      <c r="G11" s="59"/>
      <c r="H11" s="23"/>
      <c r="I11" s="23"/>
      <c r="J11" s="23"/>
      <c r="K11" s="23"/>
      <c r="L11" s="23"/>
      <c r="M11" s="23" t="str">
        <f t="shared" si="1"/>
        <v/>
      </c>
      <c r="N11" s="21"/>
      <c r="O11" s="9" t="s">
        <v>1732</v>
      </c>
    </row>
    <row r="12" ht="12.75" customHeight="1" spans="1:15">
      <c r="A12" s="20" t="str">
        <f t="shared" si="0"/>
        <v/>
      </c>
      <c r="B12" s="21"/>
      <c r="C12" s="21"/>
      <c r="D12" s="20"/>
      <c r="E12" s="22"/>
      <c r="F12" s="291"/>
      <c r="G12" s="59"/>
      <c r="H12" s="23"/>
      <c r="I12" s="23"/>
      <c r="J12" s="23"/>
      <c r="K12" s="23"/>
      <c r="L12" s="23"/>
      <c r="M12" s="23" t="str">
        <f t="shared" si="1"/>
        <v/>
      </c>
      <c r="N12" s="21"/>
      <c r="O12" s="9" t="s">
        <v>1733</v>
      </c>
    </row>
    <row r="13" ht="12.75" customHeight="1" spans="1:15">
      <c r="A13" s="20" t="str">
        <f t="shared" si="0"/>
        <v/>
      </c>
      <c r="B13" s="21"/>
      <c r="C13" s="21"/>
      <c r="D13" s="20"/>
      <c r="E13" s="22"/>
      <c r="F13" s="291"/>
      <c r="G13" s="59"/>
      <c r="H13" s="23"/>
      <c r="I13" s="23"/>
      <c r="J13" s="23"/>
      <c r="K13" s="23"/>
      <c r="L13" s="23"/>
      <c r="M13" s="23" t="str">
        <f t="shared" si="1"/>
        <v/>
      </c>
      <c r="N13" s="21"/>
      <c r="O13" s="9" t="s">
        <v>1734</v>
      </c>
    </row>
    <row r="14" ht="12.75" customHeight="1" spans="1:15">
      <c r="A14" s="20" t="str">
        <f t="shared" si="0"/>
        <v/>
      </c>
      <c r="B14" s="21"/>
      <c r="C14" s="21"/>
      <c r="D14" s="20"/>
      <c r="E14" s="22"/>
      <c r="F14" s="291"/>
      <c r="G14" s="59"/>
      <c r="H14" s="23"/>
      <c r="I14" s="23"/>
      <c r="J14" s="23"/>
      <c r="K14" s="23"/>
      <c r="L14" s="23"/>
      <c r="M14" s="23" t="str">
        <f t="shared" si="1"/>
        <v/>
      </c>
      <c r="N14" s="21"/>
      <c r="O14" s="9" t="s">
        <v>1735</v>
      </c>
    </row>
    <row r="15" ht="12.75" customHeight="1" spans="1:15">
      <c r="A15" s="20" t="str">
        <f t="shared" si="0"/>
        <v/>
      </c>
      <c r="B15" s="21"/>
      <c r="C15" s="21"/>
      <c r="D15" s="20"/>
      <c r="E15" s="22"/>
      <c r="F15" s="291"/>
      <c r="G15" s="59"/>
      <c r="H15" s="23"/>
      <c r="I15" s="23"/>
      <c r="J15" s="23"/>
      <c r="K15" s="23"/>
      <c r="L15" s="23"/>
      <c r="M15" s="23" t="str">
        <f t="shared" si="1"/>
        <v/>
      </c>
      <c r="N15" s="21"/>
      <c r="O15" s="9" t="s">
        <v>1736</v>
      </c>
    </row>
    <row r="16" ht="12.75" customHeight="1" spans="1:15">
      <c r="A16" s="20" t="str">
        <f t="shared" si="0"/>
        <v/>
      </c>
      <c r="B16" s="21"/>
      <c r="C16" s="21"/>
      <c r="D16" s="20"/>
      <c r="E16" s="22"/>
      <c r="F16" s="291"/>
      <c r="G16" s="59"/>
      <c r="H16" s="23"/>
      <c r="I16" s="23"/>
      <c r="J16" s="23"/>
      <c r="K16" s="23"/>
      <c r="L16" s="23"/>
      <c r="M16" s="23" t="str">
        <f t="shared" si="1"/>
        <v/>
      </c>
      <c r="N16" s="21"/>
      <c r="O16" s="9" t="s">
        <v>1737</v>
      </c>
    </row>
    <row r="17" ht="12.75" customHeight="1" spans="1:15">
      <c r="A17" s="20" t="str">
        <f t="shared" si="0"/>
        <v/>
      </c>
      <c r="B17" s="21"/>
      <c r="C17" s="21"/>
      <c r="D17" s="20"/>
      <c r="E17" s="22"/>
      <c r="F17" s="291"/>
      <c r="G17" s="59"/>
      <c r="H17" s="23"/>
      <c r="I17" s="23"/>
      <c r="J17" s="23"/>
      <c r="K17" s="23"/>
      <c r="L17" s="23"/>
      <c r="M17" s="23" t="str">
        <f t="shared" si="1"/>
        <v/>
      </c>
      <c r="N17" s="21"/>
      <c r="O17" s="9" t="s">
        <v>1738</v>
      </c>
    </row>
    <row r="18" ht="12.75" customHeight="1" spans="1:15">
      <c r="A18" s="20" t="str">
        <f t="shared" si="0"/>
        <v/>
      </c>
      <c r="B18" s="21"/>
      <c r="C18" s="21"/>
      <c r="D18" s="20"/>
      <c r="E18" s="22"/>
      <c r="F18" s="291"/>
      <c r="G18" s="59"/>
      <c r="H18" s="23"/>
      <c r="I18" s="23"/>
      <c r="J18" s="23"/>
      <c r="K18" s="23"/>
      <c r="L18" s="23"/>
      <c r="M18" s="23" t="str">
        <f t="shared" si="1"/>
        <v/>
      </c>
      <c r="N18" s="21"/>
      <c r="O18" s="9" t="s">
        <v>1739</v>
      </c>
    </row>
    <row r="19" ht="12.75" customHeight="1" spans="1:15">
      <c r="A19" s="20" t="str">
        <f t="shared" si="0"/>
        <v/>
      </c>
      <c r="B19" s="21"/>
      <c r="C19" s="21"/>
      <c r="D19" s="20"/>
      <c r="E19" s="22"/>
      <c r="F19" s="291"/>
      <c r="G19" s="59"/>
      <c r="H19" s="23"/>
      <c r="I19" s="23"/>
      <c r="J19" s="23"/>
      <c r="K19" s="23"/>
      <c r="L19" s="23"/>
      <c r="M19" s="23" t="str">
        <f t="shared" si="1"/>
        <v/>
      </c>
      <c r="N19" s="21"/>
      <c r="O19" s="9" t="s">
        <v>1740</v>
      </c>
    </row>
    <row r="20" ht="12.75" customHeight="1" spans="1:15">
      <c r="A20" s="20" t="str">
        <f t="shared" si="0"/>
        <v/>
      </c>
      <c r="B20" s="21"/>
      <c r="C20" s="21"/>
      <c r="D20" s="20"/>
      <c r="E20" s="22"/>
      <c r="F20" s="291"/>
      <c r="G20" s="59"/>
      <c r="H20" s="23"/>
      <c r="I20" s="23"/>
      <c r="J20" s="23"/>
      <c r="K20" s="23"/>
      <c r="L20" s="23"/>
      <c r="M20" s="23" t="str">
        <f t="shared" si="1"/>
        <v/>
      </c>
      <c r="N20" s="21"/>
      <c r="O20" s="9" t="s">
        <v>1741</v>
      </c>
    </row>
    <row r="21" ht="12.75" customHeight="1" spans="1:15">
      <c r="A21" s="20" t="str">
        <f t="shared" si="0"/>
        <v/>
      </c>
      <c r="B21" s="21"/>
      <c r="C21" s="21"/>
      <c r="D21" s="20"/>
      <c r="E21" s="22"/>
      <c r="F21" s="291"/>
      <c r="G21" s="59"/>
      <c r="H21" s="23"/>
      <c r="I21" s="23"/>
      <c r="J21" s="23"/>
      <c r="K21" s="23"/>
      <c r="L21" s="23"/>
      <c r="M21" s="23" t="str">
        <f t="shared" si="1"/>
        <v/>
      </c>
      <c r="N21" s="21"/>
      <c r="O21" s="9" t="s">
        <v>1742</v>
      </c>
    </row>
    <row r="22" ht="12.75" customHeight="1" spans="1:15">
      <c r="A22" s="20" t="str">
        <f t="shared" si="0"/>
        <v/>
      </c>
      <c r="B22" s="21"/>
      <c r="C22" s="21"/>
      <c r="D22" s="20"/>
      <c r="E22" s="22"/>
      <c r="F22" s="291"/>
      <c r="G22" s="59"/>
      <c r="H22" s="23"/>
      <c r="I22" s="23"/>
      <c r="J22" s="23"/>
      <c r="K22" s="23"/>
      <c r="L22" s="23"/>
      <c r="M22" s="23" t="str">
        <f t="shared" si="1"/>
        <v/>
      </c>
      <c r="N22" s="21"/>
      <c r="O22" s="9" t="s">
        <v>1743</v>
      </c>
    </row>
    <row r="23" ht="12.75" customHeight="1" spans="1:15">
      <c r="A23" s="20" t="str">
        <f t="shared" si="0"/>
        <v/>
      </c>
      <c r="B23" s="21"/>
      <c r="C23" s="21"/>
      <c r="D23" s="20"/>
      <c r="E23" s="22"/>
      <c r="F23" s="291"/>
      <c r="G23" s="59"/>
      <c r="H23" s="23"/>
      <c r="I23" s="23"/>
      <c r="J23" s="23"/>
      <c r="K23" s="23"/>
      <c r="L23" s="23"/>
      <c r="M23" s="23" t="str">
        <f t="shared" si="1"/>
        <v/>
      </c>
      <c r="N23" s="21"/>
      <c r="O23" s="9" t="s">
        <v>1744</v>
      </c>
    </row>
    <row r="24" ht="12.75" customHeight="1" spans="1:15">
      <c r="A24" s="20" t="str">
        <f t="shared" si="0"/>
        <v/>
      </c>
      <c r="B24" s="21"/>
      <c r="C24" s="21"/>
      <c r="D24" s="20"/>
      <c r="E24" s="22"/>
      <c r="F24" s="291"/>
      <c r="G24" s="59"/>
      <c r="H24" s="23"/>
      <c r="I24" s="23"/>
      <c r="J24" s="23"/>
      <c r="K24" s="23"/>
      <c r="L24" s="23"/>
      <c r="M24" s="23" t="str">
        <f t="shared" si="1"/>
        <v/>
      </c>
      <c r="N24" s="21"/>
      <c r="O24" s="9" t="s">
        <v>1745</v>
      </c>
    </row>
    <row r="25" ht="12.75" customHeight="1" spans="1:14">
      <c r="A25" s="20" t="s">
        <v>1746</v>
      </c>
      <c r="B25" s="86"/>
      <c r="C25" s="21"/>
      <c r="D25" s="20"/>
      <c r="E25" s="57"/>
      <c r="F25" s="291"/>
      <c r="G25" s="59"/>
      <c r="H25" s="23"/>
      <c r="I25" s="23"/>
      <c r="J25" s="23">
        <f>SUM(J8:J24)</f>
        <v>0</v>
      </c>
      <c r="K25" s="23">
        <f>SUM(K8:K24)</f>
        <v>0</v>
      </c>
      <c r="L25" s="23">
        <f>SUM(L8:L24)</f>
        <v>0</v>
      </c>
      <c r="M25" s="23" t="str">
        <f t="shared" si="1"/>
        <v/>
      </c>
      <c r="N25" s="21"/>
    </row>
    <row r="26" ht="12.75" customHeight="1" spans="1:14">
      <c r="A26" s="20" t="s">
        <v>80</v>
      </c>
      <c r="B26" s="86"/>
      <c r="C26" s="21"/>
      <c r="D26" s="20"/>
      <c r="E26" s="57"/>
      <c r="F26" s="291"/>
      <c r="G26" s="59"/>
      <c r="H26" s="23"/>
      <c r="I26" s="23"/>
      <c r="J26" s="23">
        <f>K25</f>
        <v>0</v>
      </c>
      <c r="K26" s="23"/>
      <c r="L26" s="23"/>
      <c r="M26" s="23"/>
      <c r="N26" s="21"/>
    </row>
    <row r="27" customHeight="1" spans="1:14">
      <c r="A27" s="24" t="s">
        <v>81</v>
      </c>
      <c r="B27" s="25"/>
      <c r="C27" s="27"/>
      <c r="D27" s="27"/>
      <c r="E27" s="27"/>
      <c r="F27" s="291"/>
      <c r="G27" s="31"/>
      <c r="H27" s="31"/>
      <c r="I27" s="27"/>
      <c r="J27" s="26">
        <f>J25-J26</f>
        <v>0</v>
      </c>
      <c r="K27" s="26"/>
      <c r="L27" s="31">
        <f>L25</f>
        <v>0</v>
      </c>
      <c r="M27" s="23" t="str">
        <f t="shared" si="1"/>
        <v/>
      </c>
      <c r="N27" s="27"/>
    </row>
    <row r="28" customHeight="1" spans="1:15">
      <c r="A28" s="10" t="str">
        <f>基本信息输入表!$K$6&amp;"填表人："&amp;基本信息输入表!$M$50</f>
        <v>产权持有单位填表人：刘亚鑫</v>
      </c>
      <c r="L28" s="10" t="str">
        <f>"评估人员："&amp;基本信息输入表!$Q$50</f>
        <v>评估人员：王庆国</v>
      </c>
      <c r="O28" s="9" t="s">
        <v>1483</v>
      </c>
    </row>
    <row r="29" customHeight="1" spans="1:1">
      <c r="A29" s="10" t="str">
        <f>"填表日期："&amp;YEAR(基本信息输入表!$O$50)&amp;"年"&amp;MONTH(基本信息输入表!$O$50)&amp;"月"&amp;DAY(基本信息输入表!$O$50)&amp;"日"</f>
        <v>填表日期：2025年2月22日</v>
      </c>
    </row>
  </sheetData>
  <mergeCells count="19">
    <mergeCell ref="A2:N2"/>
    <mergeCell ref="A3:N3"/>
    <mergeCell ref="A25:B25"/>
    <mergeCell ref="A26:B26"/>
    <mergeCell ref="A27:B27"/>
    <mergeCell ref="A6:A7"/>
    <mergeCell ref="B6:B7"/>
    <mergeCell ref="C6:C7"/>
    <mergeCell ref="D6:D7"/>
    <mergeCell ref="E6:E7"/>
    <mergeCell ref="F6:F7"/>
    <mergeCell ref="G6:G7"/>
    <mergeCell ref="H6:H7"/>
    <mergeCell ref="I6:I7"/>
    <mergeCell ref="J6:J7"/>
    <mergeCell ref="K6:K7"/>
    <mergeCell ref="L6:L7"/>
    <mergeCell ref="M6:M7"/>
    <mergeCell ref="N6:N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zoomScale="96" zoomScaleNormal="96" topLeftCell="A4" workbookViewId="0">
      <selection activeCell="J23" sqref="J23"/>
    </sheetView>
  </sheetViews>
  <sheetFormatPr defaultColWidth="9" defaultRowHeight="12.75" outlineLevelCol="7"/>
  <cols>
    <col min="1" max="1" width="8.7" style="44" customWidth="1"/>
    <col min="2" max="2" width="30.7" style="44" customWidth="1"/>
    <col min="3" max="6" width="18.7" style="44" customWidth="1"/>
    <col min="7" max="7" width="13" style="44" customWidth="1"/>
    <col min="8" max="9" width="9" style="44" customWidth="1"/>
    <col min="10" max="16384" width="9" style="44"/>
  </cols>
  <sheetData>
    <row r="1" ht="15.75" customHeight="1" spans="1:1">
      <c r="A1" s="45" t="s">
        <v>0</v>
      </c>
    </row>
    <row r="2" s="42" customFormat="1" ht="30" customHeight="1" spans="1:1">
      <c r="A2" s="46" t="s">
        <v>1747</v>
      </c>
    </row>
    <row r="3" ht="15.75" customHeight="1" spans="1:1">
      <c r="A3" s="43" t="str">
        <f>"评估基准日："&amp;TEXT(基本信息输入表!M7,"yyyy年mm月dd日")</f>
        <v>评估基准日：2025年02月20日</v>
      </c>
    </row>
    <row r="4" ht="14.25" customHeight="1" spans="1:7">
      <c r="A4" s="43"/>
      <c r="B4" s="43"/>
      <c r="C4" s="43"/>
      <c r="D4" s="43"/>
      <c r="E4" s="43"/>
      <c r="F4" s="43"/>
      <c r="G4" s="47" t="s">
        <v>1748</v>
      </c>
    </row>
    <row r="5" ht="15.75" customHeight="1" spans="1:7">
      <c r="A5" s="44" t="str">
        <f>基本信息输入表!K6&amp;"："&amp;基本信息输入表!M6</f>
        <v>产权持有单位：中国石油天然气股份有限公司塔里木油田分公司塔西南勘探开发公司</v>
      </c>
      <c r="G5" s="96" t="s">
        <v>821</v>
      </c>
    </row>
    <row r="6" s="43" customFormat="1" ht="15.75" customHeight="1" spans="1:7">
      <c r="A6" s="49" t="s">
        <v>822</v>
      </c>
      <c r="B6" s="49" t="s">
        <v>5</v>
      </c>
      <c r="C6" s="49" t="s">
        <v>6</v>
      </c>
      <c r="D6" s="286" t="s">
        <v>1192</v>
      </c>
      <c r="E6" s="49" t="s">
        <v>7</v>
      </c>
      <c r="F6" s="79" t="s">
        <v>823</v>
      </c>
      <c r="G6" s="49" t="s">
        <v>686</v>
      </c>
    </row>
    <row r="7" ht="15.75" customHeight="1" spans="1:7">
      <c r="A7" s="287" t="s">
        <v>1749</v>
      </c>
      <c r="B7" s="288" t="s">
        <v>393</v>
      </c>
      <c r="C7" s="81">
        <f>'4-7-1投资性房地产（成本计量）'!S25</f>
        <v>0</v>
      </c>
      <c r="D7" s="81">
        <f>'4-7-1投资性房地产（成本计量）'!T25</f>
        <v>0</v>
      </c>
      <c r="E7" s="81">
        <f>'4-7-1投资性房地产（成本计量）'!W25</f>
        <v>0</v>
      </c>
      <c r="F7" s="51">
        <f>E7-C7</f>
        <v>0</v>
      </c>
      <c r="G7" s="289" t="str">
        <f>IF(C7=0,"",F7/C7*100)</f>
        <v/>
      </c>
    </row>
    <row r="8" ht="15.75" customHeight="1" spans="1:7">
      <c r="A8" s="287" t="s">
        <v>1750</v>
      </c>
      <c r="B8" s="288" t="s">
        <v>394</v>
      </c>
      <c r="C8" s="81">
        <f>'4-7-2投资性房地产（公允计量）'!S27</f>
        <v>0</v>
      </c>
      <c r="D8" s="81"/>
      <c r="E8" s="81">
        <f>'4-7-2投资性房地产（公允计量）'!T27</f>
        <v>0</v>
      </c>
      <c r="F8" s="51">
        <f>E8-C8</f>
        <v>0</v>
      </c>
      <c r="G8" s="289" t="str">
        <f>IF(C8=0,"",F8/C8*100)</f>
        <v/>
      </c>
    </row>
    <row r="9" ht="15.75" customHeight="1" spans="1:7">
      <c r="A9" s="287" t="s">
        <v>1751</v>
      </c>
      <c r="B9" s="288" t="s">
        <v>395</v>
      </c>
      <c r="C9" s="81">
        <f>'4-7-3投资性地产（成本计量）'!N31</f>
        <v>0</v>
      </c>
      <c r="D9" s="81">
        <f>'4-7-3投资性地产（成本计量）'!O31</f>
        <v>0</v>
      </c>
      <c r="E9" s="81">
        <f>'4-7-3投资性地产（成本计量）'!P31</f>
        <v>0</v>
      </c>
      <c r="F9" s="51">
        <f>E9-C9</f>
        <v>0</v>
      </c>
      <c r="G9" s="289" t="str">
        <f>IF(C9=0,"",F9/C9*100)</f>
        <v/>
      </c>
    </row>
    <row r="10" ht="15.75" customHeight="1" spans="1:7">
      <c r="A10" s="287" t="s">
        <v>1752</v>
      </c>
      <c r="B10" s="288" t="s">
        <v>1753</v>
      </c>
      <c r="C10" s="81">
        <f>'4-7-4投资性地产（公允计量）'!N27</f>
        <v>0</v>
      </c>
      <c r="D10" s="81"/>
      <c r="E10" s="51">
        <f>'4-7-4投资性地产（公允计量）'!O27</f>
        <v>0</v>
      </c>
      <c r="F10" s="51">
        <f>E10-C10</f>
        <v>0</v>
      </c>
      <c r="G10" s="289" t="str">
        <f>IF(C10=0,"",F10/C10*100)</f>
        <v/>
      </c>
    </row>
    <row r="11" ht="15.75" customHeight="1" spans="1:7">
      <c r="A11" s="287"/>
      <c r="B11" s="98"/>
      <c r="C11" s="81"/>
      <c r="D11" s="81"/>
      <c r="E11" s="51"/>
      <c r="F11" s="51"/>
      <c r="G11" s="290"/>
    </row>
    <row r="12" ht="15.75" customHeight="1" spans="1:7">
      <c r="A12" s="287"/>
      <c r="B12" s="98"/>
      <c r="C12" s="81"/>
      <c r="D12" s="81"/>
      <c r="E12" s="51"/>
      <c r="F12" s="51"/>
      <c r="G12" s="290"/>
    </row>
    <row r="13" ht="15.75" customHeight="1" spans="1:7">
      <c r="A13" s="49"/>
      <c r="B13" s="98"/>
      <c r="C13" s="81"/>
      <c r="D13" s="81"/>
      <c r="E13" s="51"/>
      <c r="F13" s="51"/>
      <c r="G13" s="290"/>
    </row>
    <row r="14" ht="15.75" customHeight="1" spans="1:7">
      <c r="A14" s="49"/>
      <c r="B14" s="98"/>
      <c r="C14" s="81"/>
      <c r="D14" s="81"/>
      <c r="E14" s="51"/>
      <c r="F14" s="51"/>
      <c r="G14" s="290"/>
    </row>
    <row r="15" ht="15.75" customHeight="1" spans="1:7">
      <c r="A15" s="49"/>
      <c r="B15" s="98"/>
      <c r="C15" s="81"/>
      <c r="D15" s="81"/>
      <c r="E15" s="51"/>
      <c r="F15" s="51"/>
      <c r="G15" s="290"/>
    </row>
    <row r="16" ht="15.75" customHeight="1" spans="1:7">
      <c r="A16" s="49"/>
      <c r="B16" s="98"/>
      <c r="C16" s="81"/>
      <c r="D16" s="81"/>
      <c r="E16" s="51"/>
      <c r="F16" s="51"/>
      <c r="G16" s="290"/>
    </row>
    <row r="17" ht="15.75" customHeight="1" spans="1:7">
      <c r="A17" s="49"/>
      <c r="B17" s="98"/>
      <c r="C17" s="81"/>
      <c r="D17" s="81"/>
      <c r="E17" s="51"/>
      <c r="F17" s="51"/>
      <c r="G17" s="290"/>
    </row>
    <row r="18" ht="15.75" customHeight="1" spans="1:7">
      <c r="A18" s="49"/>
      <c r="B18" s="98"/>
      <c r="C18" s="81"/>
      <c r="D18" s="81"/>
      <c r="E18" s="51"/>
      <c r="F18" s="51"/>
      <c r="G18" s="290"/>
    </row>
    <row r="19" ht="15.75" customHeight="1" spans="1:7">
      <c r="A19" s="49"/>
      <c r="B19" s="98"/>
      <c r="C19" s="81"/>
      <c r="D19" s="81"/>
      <c r="E19" s="51"/>
      <c r="F19" s="51"/>
      <c r="G19" s="290"/>
    </row>
    <row r="20" ht="15.75" customHeight="1" spans="1:7">
      <c r="A20" s="49"/>
      <c r="B20" s="98"/>
      <c r="C20" s="81"/>
      <c r="D20" s="81"/>
      <c r="E20" s="51"/>
      <c r="F20" s="51"/>
      <c r="G20" s="290"/>
    </row>
    <row r="21" ht="15.75" customHeight="1" spans="1:7">
      <c r="A21" s="49"/>
      <c r="B21" s="98"/>
      <c r="C21" s="81"/>
      <c r="D21" s="81"/>
      <c r="E21" s="51"/>
      <c r="F21" s="51"/>
      <c r="G21" s="290"/>
    </row>
    <row r="22" ht="15.75" customHeight="1" spans="1:7">
      <c r="A22" s="49"/>
      <c r="B22" s="98"/>
      <c r="C22" s="81"/>
      <c r="D22" s="81"/>
      <c r="E22" s="51"/>
      <c r="F22" s="51"/>
      <c r="G22" s="290"/>
    </row>
    <row r="23" ht="15.75" customHeight="1" spans="1:7">
      <c r="A23" s="49"/>
      <c r="B23" s="98"/>
      <c r="C23" s="81"/>
      <c r="D23" s="81"/>
      <c r="E23" s="51"/>
      <c r="F23" s="51"/>
      <c r="G23" s="290"/>
    </row>
    <row r="24" ht="15.75" customHeight="1" spans="1:7">
      <c r="A24" s="49"/>
      <c r="B24" s="98"/>
      <c r="C24" s="81"/>
      <c r="D24" s="81"/>
      <c r="E24" s="51"/>
      <c r="F24" s="51"/>
      <c r="G24" s="290"/>
    </row>
    <row r="25" ht="15.75" customHeight="1" spans="1:7">
      <c r="A25" s="97" t="s">
        <v>1754</v>
      </c>
      <c r="B25" s="54"/>
      <c r="C25" s="81">
        <f>SUM(C7:C24)</f>
        <v>0</v>
      </c>
      <c r="D25" s="81">
        <f>SUM(D7:D24)</f>
        <v>0</v>
      </c>
      <c r="E25" s="81">
        <f>SUM(E7:E24)</f>
        <v>0</v>
      </c>
      <c r="F25" s="51">
        <f>E25-C25</f>
        <v>0</v>
      </c>
      <c r="G25" s="290" t="str">
        <f>IF(C25=0,"",F25/C25*100)</f>
        <v/>
      </c>
    </row>
    <row r="26" ht="15.75" customHeight="1" spans="1:7">
      <c r="A26" s="97" t="s">
        <v>1755</v>
      </c>
      <c r="B26" s="54"/>
      <c r="C26" s="100">
        <f>D25</f>
        <v>0</v>
      </c>
      <c r="D26" s="100"/>
      <c r="E26" s="51"/>
      <c r="F26" s="51"/>
      <c r="G26" s="290"/>
    </row>
    <row r="27" ht="15.75" customHeight="1" spans="1:7">
      <c r="A27" s="97" t="s">
        <v>1756</v>
      </c>
      <c r="B27" s="54"/>
      <c r="C27" s="81">
        <f>C25-C26</f>
        <v>0</v>
      </c>
      <c r="D27" s="81"/>
      <c r="E27" s="81">
        <f>E25-E26</f>
        <v>0</v>
      </c>
      <c r="F27" s="51">
        <f>E27-C27</f>
        <v>0</v>
      </c>
      <c r="G27" s="290" t="str">
        <f>IF(C27=0,"",F27/C27*100)</f>
        <v/>
      </c>
    </row>
    <row r="28" ht="15.75" customHeight="1" spans="5:8">
      <c r="E28" s="44" t="str">
        <f>"评估人员："&amp;基本信息输入表!$Q$51</f>
        <v>评估人员：王庆国</v>
      </c>
      <c r="H28" s="52" t="s">
        <v>837</v>
      </c>
    </row>
    <row r="29" ht="15.75" customHeight="1"/>
  </sheetData>
  <mergeCells count="5">
    <mergeCell ref="A2:G2"/>
    <mergeCell ref="A3:G3"/>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9"/>
  <sheetViews>
    <sheetView showGridLines="0" topLeftCell="K8" workbookViewId="0">
      <selection activeCell="AE26" sqref="AE26"/>
    </sheetView>
  </sheetViews>
  <sheetFormatPr defaultColWidth="9" defaultRowHeight="15.75" customHeight="1"/>
  <cols>
    <col min="1" max="1" width="5.5" style="10" customWidth="1"/>
    <col min="2" max="4" width="11.2" style="10" customWidth="1" outlineLevel="1"/>
    <col min="5" max="7" width="8" style="10" customWidth="1" outlineLevel="1"/>
    <col min="8" max="8" width="7.2" style="10" customWidth="1"/>
    <col min="9" max="9" width="13" style="10" customWidth="1"/>
    <col min="10" max="10" width="9.2" style="10" customWidth="1"/>
    <col min="11" max="11" width="18.2" style="10" customWidth="1"/>
    <col min="12" max="12" width="7.7" style="10" customWidth="1"/>
    <col min="13" max="13" width="5.2" style="10" customWidth="1"/>
    <col min="14" max="14" width="4.7" style="10" customWidth="1"/>
    <col min="15" max="16" width="8" style="10" customWidth="1"/>
    <col min="17" max="17" width="7.7" style="10" customWidth="1"/>
    <col min="18" max="18" width="9.7" style="10" customWidth="1"/>
    <col min="19" max="19" width="10.2" style="10" customWidth="1"/>
    <col min="20" max="20" width="15" style="10" customWidth="1"/>
    <col min="21" max="21" width="9.7" style="10" customWidth="1"/>
    <col min="22" max="22" width="7.7" style="10" customWidth="1"/>
    <col min="23" max="23" width="10" style="10" customWidth="1"/>
    <col min="24" max="24" width="7.2" style="10" customWidth="1"/>
    <col min="25" max="25" width="7.7" style="10" customWidth="1"/>
    <col min="26" max="26" width="6" style="10" customWidth="1"/>
    <col min="27" max="27" width="9" style="9" customWidth="1"/>
    <col min="28" max="29" width="8.7" style="10" hidden="1" customWidth="1" outlineLevel="1"/>
    <col min="30" max="30" width="14.7" style="10" hidden="1" customWidth="1" outlineLevel="1"/>
    <col min="31" max="31" width="9" style="10" customWidth="1" collapsed="1"/>
    <col min="32" max="33" width="9" style="10" customWidth="1"/>
    <col min="34" max="16384" width="9" style="10"/>
  </cols>
  <sheetData>
    <row r="1" customHeight="1" spans="1:1">
      <c r="A1" s="11" t="s">
        <v>0</v>
      </c>
    </row>
    <row r="2" s="8" customFormat="1" ht="30" customHeight="1" spans="1:27">
      <c r="A2" s="12" t="s">
        <v>82</v>
      </c>
      <c r="AA2" s="13"/>
    </row>
    <row r="3" customHeight="1" spans="1:1">
      <c r="A3" s="9" t="str">
        <f>"评估基准日："&amp;TEXT(基本信息输入表!M7,"yyyy年mm月dd日")</f>
        <v>评估基准日：2025年02月20日</v>
      </c>
    </row>
    <row r="4" ht="14.25" customHeight="1" spans="15:24">
      <c r="O4" s="9"/>
      <c r="P4" s="9"/>
      <c r="Q4" s="9"/>
      <c r="R4" s="9"/>
      <c r="S4" s="9"/>
      <c r="T4" s="9"/>
      <c r="U4" s="9"/>
      <c r="V4" s="9"/>
      <c r="W4" s="9"/>
      <c r="X4" s="14" t="s">
        <v>1757</v>
      </c>
    </row>
    <row r="5" customHeight="1" spans="1:26">
      <c r="A5" s="17" t="str">
        <f>基本信息输入表!K6&amp;"："&amp;基本信息输入表!M6</f>
        <v>产权持有单位：中国石油天然气股份有限公司塔里木油田分公司塔西南勘探开发公司</v>
      </c>
      <c r="X5" s="95" t="s">
        <v>846</v>
      </c>
      <c r="Y5" s="16"/>
      <c r="Z5" s="16"/>
    </row>
    <row r="6" s="9" customFormat="1" ht="12.75" customHeight="1" spans="1:33">
      <c r="A6" s="36" t="s">
        <v>1445</v>
      </c>
      <c r="B6" s="36" t="s">
        <v>1758</v>
      </c>
      <c r="C6" s="89"/>
      <c r="D6" s="89"/>
      <c r="E6" s="89"/>
      <c r="F6" s="89"/>
      <c r="G6" s="86"/>
      <c r="H6" s="36" t="s">
        <v>1759</v>
      </c>
      <c r="I6" s="84" t="s">
        <v>1760</v>
      </c>
      <c r="J6" s="84" t="s">
        <v>1761</v>
      </c>
      <c r="K6" s="84" t="s">
        <v>1762</v>
      </c>
      <c r="L6" s="84" t="s">
        <v>1763</v>
      </c>
      <c r="M6" s="36" t="s">
        <v>1764</v>
      </c>
      <c r="N6" s="105" t="s">
        <v>1765</v>
      </c>
      <c r="O6" s="280" t="s">
        <v>1448</v>
      </c>
      <c r="P6" s="280" t="s">
        <v>1766</v>
      </c>
      <c r="Q6" s="105" t="s">
        <v>1767</v>
      </c>
      <c r="R6" s="36" t="s">
        <v>1451</v>
      </c>
      <c r="S6" s="86"/>
      <c r="T6" s="84" t="s">
        <v>1452</v>
      </c>
      <c r="U6" s="36" t="s">
        <v>1453</v>
      </c>
      <c r="V6" s="89"/>
      <c r="W6" s="86"/>
      <c r="X6" s="105" t="s">
        <v>1454</v>
      </c>
      <c r="Y6" s="84" t="s">
        <v>1768</v>
      </c>
      <c r="Z6" s="105" t="s">
        <v>1455</v>
      </c>
      <c r="AB6" s="10"/>
      <c r="AC6" s="10"/>
      <c r="AD6" s="10"/>
      <c r="AE6" s="10"/>
      <c r="AF6" s="10"/>
      <c r="AG6" s="10"/>
    </row>
    <row r="7" s="85" customFormat="1" ht="12.75" customHeight="1" spans="1:33">
      <c r="A7" s="106"/>
      <c r="B7" s="284" t="s">
        <v>1769</v>
      </c>
      <c r="C7" s="285" t="s">
        <v>1770</v>
      </c>
      <c r="D7" s="285" t="s">
        <v>1771</v>
      </c>
      <c r="E7" s="285" t="s">
        <v>1772</v>
      </c>
      <c r="F7" s="285" t="s">
        <v>1773</v>
      </c>
      <c r="G7" s="285" t="s">
        <v>1774</v>
      </c>
      <c r="H7" s="106"/>
      <c r="I7" s="101"/>
      <c r="J7" s="101"/>
      <c r="K7" s="101"/>
      <c r="L7" s="101"/>
      <c r="M7" s="106"/>
      <c r="N7" s="106"/>
      <c r="O7" s="101"/>
      <c r="P7" s="101"/>
      <c r="Q7" s="106"/>
      <c r="R7" s="114" t="s">
        <v>1775</v>
      </c>
      <c r="S7" s="115" t="s">
        <v>1776</v>
      </c>
      <c r="T7" s="101"/>
      <c r="U7" s="115" t="s">
        <v>1775</v>
      </c>
      <c r="V7" s="116" t="s">
        <v>1777</v>
      </c>
      <c r="W7" s="115" t="s">
        <v>1776</v>
      </c>
      <c r="X7" s="106"/>
      <c r="Y7" s="101"/>
      <c r="Z7" s="106"/>
      <c r="AA7" s="9" t="s">
        <v>1461</v>
      </c>
      <c r="AB7" s="10"/>
      <c r="AC7" s="10"/>
      <c r="AD7" s="10"/>
      <c r="AE7" s="10"/>
      <c r="AF7" s="10"/>
      <c r="AG7" s="10"/>
    </row>
    <row r="8" ht="15.45" customHeight="1" spans="1:27">
      <c r="A8" s="20" t="str">
        <f>IF(J8="","",ROW()-7)</f>
        <v/>
      </c>
      <c r="B8" s="20"/>
      <c r="C8" s="21"/>
      <c r="D8" s="21"/>
      <c r="E8" s="21"/>
      <c r="F8" s="21"/>
      <c r="G8" s="21"/>
      <c r="H8" s="20"/>
      <c r="I8" s="21"/>
      <c r="J8" s="21"/>
      <c r="K8" s="21"/>
      <c r="L8" s="21"/>
      <c r="M8" s="21"/>
      <c r="N8" s="22"/>
      <c r="O8" s="21"/>
      <c r="P8" s="59"/>
      <c r="Q8" s="23"/>
      <c r="R8" s="23"/>
      <c r="S8" s="23"/>
      <c r="T8" s="23"/>
      <c r="U8" s="23"/>
      <c r="V8" s="59"/>
      <c r="W8" s="23"/>
      <c r="X8" s="31" t="str">
        <f>IF(S8-T8=0,"",(W8-S8+T8)/(S8-T8)*100)</f>
        <v/>
      </c>
      <c r="Y8" s="23" t="str">
        <f>IF(P8=0,"",U8/P8)</f>
        <v/>
      </c>
      <c r="Z8" s="57"/>
      <c r="AA8" s="9" t="s">
        <v>1778</v>
      </c>
    </row>
    <row r="9" ht="15.45" customHeight="1" spans="1:27">
      <c r="A9" s="20" t="str">
        <f t="shared" ref="A9:A24" si="0">IF(J9="","",ROW()-7)</f>
        <v/>
      </c>
      <c r="B9" s="20"/>
      <c r="C9" s="21"/>
      <c r="D9" s="21"/>
      <c r="E9" s="21"/>
      <c r="F9" s="21"/>
      <c r="G9" s="21"/>
      <c r="H9" s="20"/>
      <c r="I9" s="21"/>
      <c r="J9" s="21"/>
      <c r="K9" s="21"/>
      <c r="L9" s="21"/>
      <c r="M9" s="21"/>
      <c r="N9" s="22"/>
      <c r="O9" s="21"/>
      <c r="P9" s="59"/>
      <c r="Q9" s="23"/>
      <c r="R9" s="23"/>
      <c r="S9" s="23"/>
      <c r="T9" s="23"/>
      <c r="U9" s="23"/>
      <c r="V9" s="59"/>
      <c r="W9" s="23"/>
      <c r="X9" s="31" t="str">
        <f t="shared" ref="X9:X27" si="1">IF(S9-T9=0,"",(W9-S9+T9)/(S9-T9)*100)</f>
        <v/>
      </c>
      <c r="Y9" s="23" t="str">
        <f t="shared" ref="Y9:Y24" si="2">IF(P9=0,"",U9/P9)</f>
        <v/>
      </c>
      <c r="Z9" s="57"/>
      <c r="AA9" s="9" t="s">
        <v>1779</v>
      </c>
    </row>
    <row r="10" ht="15.45" customHeight="1" spans="1:27">
      <c r="A10" s="20" t="str">
        <f t="shared" si="0"/>
        <v/>
      </c>
      <c r="B10" s="20"/>
      <c r="C10" s="21"/>
      <c r="D10" s="21"/>
      <c r="E10" s="21"/>
      <c r="F10" s="21"/>
      <c r="G10" s="21"/>
      <c r="H10" s="20"/>
      <c r="I10" s="21"/>
      <c r="J10" s="21"/>
      <c r="K10" s="21"/>
      <c r="L10" s="21"/>
      <c r="M10" s="21"/>
      <c r="N10" s="22"/>
      <c r="O10" s="21"/>
      <c r="P10" s="59"/>
      <c r="Q10" s="23"/>
      <c r="R10" s="23"/>
      <c r="S10" s="23"/>
      <c r="T10" s="23"/>
      <c r="U10" s="23"/>
      <c r="V10" s="59"/>
      <c r="W10" s="23"/>
      <c r="X10" s="31" t="str">
        <f t="shared" si="1"/>
        <v/>
      </c>
      <c r="Y10" s="23" t="str">
        <f t="shared" si="2"/>
        <v/>
      </c>
      <c r="Z10" s="57"/>
      <c r="AA10" s="9" t="s">
        <v>1780</v>
      </c>
    </row>
    <row r="11" ht="15.45" customHeight="1" spans="1:27">
      <c r="A11" s="20" t="str">
        <f t="shared" si="0"/>
        <v/>
      </c>
      <c r="B11" s="20"/>
      <c r="C11" s="21"/>
      <c r="D11" s="21"/>
      <c r="E11" s="21"/>
      <c r="F11" s="21"/>
      <c r="G11" s="21"/>
      <c r="H11" s="20"/>
      <c r="I11" s="21"/>
      <c r="J11" s="21"/>
      <c r="K11" s="21"/>
      <c r="L11" s="21"/>
      <c r="M11" s="21"/>
      <c r="N11" s="22"/>
      <c r="O11" s="21"/>
      <c r="P11" s="59"/>
      <c r="Q11" s="23"/>
      <c r="R11" s="23"/>
      <c r="S11" s="23"/>
      <c r="T11" s="23"/>
      <c r="U11" s="23"/>
      <c r="V11" s="59"/>
      <c r="W11" s="23"/>
      <c r="X11" s="31" t="str">
        <f t="shared" si="1"/>
        <v/>
      </c>
      <c r="Y11" s="23" t="str">
        <f t="shared" si="2"/>
        <v/>
      </c>
      <c r="Z11" s="57"/>
      <c r="AA11" s="9" t="s">
        <v>1781</v>
      </c>
    </row>
    <row r="12" ht="15.45" customHeight="1" spans="1:27">
      <c r="A12" s="20" t="str">
        <f t="shared" si="0"/>
        <v/>
      </c>
      <c r="B12" s="20"/>
      <c r="C12" s="21"/>
      <c r="D12" s="21"/>
      <c r="E12" s="21"/>
      <c r="F12" s="21"/>
      <c r="G12" s="21"/>
      <c r="H12" s="20"/>
      <c r="I12" s="21"/>
      <c r="J12" s="21"/>
      <c r="K12" s="21"/>
      <c r="L12" s="21"/>
      <c r="M12" s="21"/>
      <c r="N12" s="22"/>
      <c r="O12" s="21"/>
      <c r="P12" s="59"/>
      <c r="Q12" s="23"/>
      <c r="R12" s="23"/>
      <c r="S12" s="23"/>
      <c r="T12" s="23"/>
      <c r="U12" s="23"/>
      <c r="V12" s="59"/>
      <c r="W12" s="23"/>
      <c r="X12" s="31" t="str">
        <f t="shared" si="1"/>
        <v/>
      </c>
      <c r="Y12" s="23" t="str">
        <f t="shared" si="2"/>
        <v/>
      </c>
      <c r="Z12" s="57"/>
      <c r="AA12" s="9" t="s">
        <v>1782</v>
      </c>
    </row>
    <row r="13" ht="15.45" customHeight="1" spans="1:27">
      <c r="A13" s="20" t="str">
        <f t="shared" si="0"/>
        <v/>
      </c>
      <c r="B13" s="20"/>
      <c r="C13" s="21"/>
      <c r="D13" s="21"/>
      <c r="E13" s="21"/>
      <c r="F13" s="21"/>
      <c r="G13" s="21"/>
      <c r="H13" s="20"/>
      <c r="I13" s="21"/>
      <c r="J13" s="21"/>
      <c r="K13" s="21"/>
      <c r="L13" s="21"/>
      <c r="M13" s="21"/>
      <c r="N13" s="22"/>
      <c r="O13" s="21"/>
      <c r="P13" s="59"/>
      <c r="Q13" s="23"/>
      <c r="R13" s="23"/>
      <c r="S13" s="23"/>
      <c r="T13" s="23"/>
      <c r="U13" s="23"/>
      <c r="V13" s="59"/>
      <c r="W13" s="23"/>
      <c r="X13" s="31" t="str">
        <f t="shared" si="1"/>
        <v/>
      </c>
      <c r="Y13" s="23" t="str">
        <f t="shared" si="2"/>
        <v/>
      </c>
      <c r="Z13" s="57"/>
      <c r="AA13" s="9" t="s">
        <v>1783</v>
      </c>
    </row>
    <row r="14" ht="15.45" customHeight="1" spans="1:27">
      <c r="A14" s="20" t="str">
        <f t="shared" si="0"/>
        <v/>
      </c>
      <c r="B14" s="20"/>
      <c r="C14" s="21"/>
      <c r="D14" s="21"/>
      <c r="E14" s="21"/>
      <c r="F14" s="21"/>
      <c r="G14" s="21"/>
      <c r="H14" s="20"/>
      <c r="I14" s="21"/>
      <c r="J14" s="21"/>
      <c r="K14" s="21"/>
      <c r="L14" s="21"/>
      <c r="M14" s="21"/>
      <c r="N14" s="22"/>
      <c r="O14" s="21"/>
      <c r="P14" s="59"/>
      <c r="Q14" s="23"/>
      <c r="R14" s="23"/>
      <c r="S14" s="23"/>
      <c r="T14" s="23"/>
      <c r="U14" s="23"/>
      <c r="V14" s="59"/>
      <c r="W14" s="23"/>
      <c r="X14" s="31" t="str">
        <f t="shared" si="1"/>
        <v/>
      </c>
      <c r="Y14" s="23" t="str">
        <f t="shared" si="2"/>
        <v/>
      </c>
      <c r="Z14" s="57"/>
      <c r="AA14" s="9" t="s">
        <v>1784</v>
      </c>
    </row>
    <row r="15" ht="15.45" customHeight="1" spans="1:27">
      <c r="A15" s="20" t="str">
        <f t="shared" si="0"/>
        <v/>
      </c>
      <c r="B15" s="20"/>
      <c r="C15" s="21"/>
      <c r="D15" s="21"/>
      <c r="E15" s="21"/>
      <c r="F15" s="21"/>
      <c r="G15" s="21"/>
      <c r="H15" s="20"/>
      <c r="I15" s="21"/>
      <c r="J15" s="21"/>
      <c r="K15" s="21"/>
      <c r="L15" s="21"/>
      <c r="M15" s="21"/>
      <c r="N15" s="22"/>
      <c r="O15" s="21"/>
      <c r="P15" s="59"/>
      <c r="Q15" s="23"/>
      <c r="R15" s="23"/>
      <c r="S15" s="23"/>
      <c r="T15" s="23"/>
      <c r="U15" s="23"/>
      <c r="V15" s="59"/>
      <c r="W15" s="23"/>
      <c r="X15" s="31" t="str">
        <f t="shared" si="1"/>
        <v/>
      </c>
      <c r="Y15" s="23" t="str">
        <f t="shared" si="2"/>
        <v/>
      </c>
      <c r="Z15" s="57"/>
      <c r="AA15" s="9" t="s">
        <v>1785</v>
      </c>
    </row>
    <row r="16" ht="15.45" customHeight="1" spans="1:27">
      <c r="A16" s="20" t="str">
        <f t="shared" si="0"/>
        <v/>
      </c>
      <c r="B16" s="20"/>
      <c r="C16" s="21"/>
      <c r="D16" s="21"/>
      <c r="E16" s="21"/>
      <c r="F16" s="21"/>
      <c r="G16" s="21"/>
      <c r="H16" s="20"/>
      <c r="I16" s="21"/>
      <c r="J16" s="21"/>
      <c r="K16" s="21"/>
      <c r="L16" s="21"/>
      <c r="M16" s="21"/>
      <c r="N16" s="22"/>
      <c r="O16" s="21"/>
      <c r="P16" s="59"/>
      <c r="Q16" s="23"/>
      <c r="R16" s="23"/>
      <c r="S16" s="23"/>
      <c r="T16" s="23"/>
      <c r="U16" s="23"/>
      <c r="V16" s="59"/>
      <c r="W16" s="23"/>
      <c r="X16" s="31" t="str">
        <f t="shared" si="1"/>
        <v/>
      </c>
      <c r="Y16" s="23" t="str">
        <f t="shared" si="2"/>
        <v/>
      </c>
      <c r="Z16" s="57"/>
      <c r="AA16" s="9" t="s">
        <v>1786</v>
      </c>
    </row>
    <row r="17" ht="15.45" customHeight="1" spans="1:27">
      <c r="A17" s="20" t="str">
        <f t="shared" si="0"/>
        <v/>
      </c>
      <c r="B17" s="20"/>
      <c r="C17" s="21"/>
      <c r="D17" s="21"/>
      <c r="E17" s="21"/>
      <c r="F17" s="21"/>
      <c r="G17" s="21"/>
      <c r="H17" s="20"/>
      <c r="I17" s="21"/>
      <c r="J17" s="21"/>
      <c r="K17" s="21"/>
      <c r="L17" s="21"/>
      <c r="M17" s="21"/>
      <c r="N17" s="22"/>
      <c r="O17" s="21"/>
      <c r="P17" s="59"/>
      <c r="Q17" s="23"/>
      <c r="R17" s="23"/>
      <c r="S17" s="23"/>
      <c r="T17" s="23"/>
      <c r="U17" s="23"/>
      <c r="V17" s="59"/>
      <c r="W17" s="23"/>
      <c r="X17" s="31" t="str">
        <f t="shared" si="1"/>
        <v/>
      </c>
      <c r="Y17" s="23" t="str">
        <f t="shared" si="2"/>
        <v/>
      </c>
      <c r="Z17" s="57"/>
      <c r="AA17" s="9" t="s">
        <v>1787</v>
      </c>
    </row>
    <row r="18" ht="15.45" customHeight="1" spans="1:27">
      <c r="A18" s="20" t="str">
        <f t="shared" si="0"/>
        <v/>
      </c>
      <c r="B18" s="20"/>
      <c r="C18" s="21"/>
      <c r="D18" s="21"/>
      <c r="E18" s="21"/>
      <c r="F18" s="21"/>
      <c r="G18" s="21"/>
      <c r="H18" s="20"/>
      <c r="I18" s="21"/>
      <c r="J18" s="21"/>
      <c r="K18" s="21"/>
      <c r="L18" s="21"/>
      <c r="M18" s="21"/>
      <c r="N18" s="22"/>
      <c r="O18" s="21"/>
      <c r="P18" s="59"/>
      <c r="Q18" s="23"/>
      <c r="R18" s="23"/>
      <c r="S18" s="23"/>
      <c r="T18" s="23"/>
      <c r="U18" s="23"/>
      <c r="V18" s="59"/>
      <c r="W18" s="23"/>
      <c r="X18" s="31" t="str">
        <f t="shared" si="1"/>
        <v/>
      </c>
      <c r="Y18" s="23" t="str">
        <f t="shared" si="2"/>
        <v/>
      </c>
      <c r="Z18" s="57"/>
      <c r="AA18" s="9" t="s">
        <v>1788</v>
      </c>
    </row>
    <row r="19" ht="15.45" customHeight="1" spans="1:27">
      <c r="A19" s="20" t="str">
        <f t="shared" si="0"/>
        <v/>
      </c>
      <c r="B19" s="20"/>
      <c r="C19" s="21"/>
      <c r="D19" s="21"/>
      <c r="E19" s="21"/>
      <c r="F19" s="21"/>
      <c r="G19" s="21"/>
      <c r="H19" s="20"/>
      <c r="I19" s="21"/>
      <c r="J19" s="21"/>
      <c r="K19" s="21"/>
      <c r="L19" s="21"/>
      <c r="M19" s="21"/>
      <c r="N19" s="22"/>
      <c r="O19" s="21"/>
      <c r="P19" s="59"/>
      <c r="Q19" s="23"/>
      <c r="R19" s="23"/>
      <c r="S19" s="23"/>
      <c r="T19" s="23"/>
      <c r="U19" s="23"/>
      <c r="V19" s="59"/>
      <c r="W19" s="23"/>
      <c r="X19" s="31" t="str">
        <f t="shared" si="1"/>
        <v/>
      </c>
      <c r="Y19" s="23" t="str">
        <f t="shared" si="2"/>
        <v/>
      </c>
      <c r="Z19" s="57"/>
      <c r="AA19" s="9" t="s">
        <v>1789</v>
      </c>
    </row>
    <row r="20" ht="15.45" customHeight="1" spans="1:27">
      <c r="A20" s="20" t="str">
        <f t="shared" si="0"/>
        <v/>
      </c>
      <c r="B20" s="20"/>
      <c r="C20" s="21"/>
      <c r="D20" s="21"/>
      <c r="E20" s="21"/>
      <c r="F20" s="21"/>
      <c r="G20" s="21"/>
      <c r="H20" s="20"/>
      <c r="I20" s="21"/>
      <c r="J20" s="21"/>
      <c r="K20" s="21"/>
      <c r="L20" s="21"/>
      <c r="M20" s="21"/>
      <c r="N20" s="22"/>
      <c r="O20" s="21"/>
      <c r="P20" s="59"/>
      <c r="Q20" s="23"/>
      <c r="R20" s="23"/>
      <c r="S20" s="23"/>
      <c r="T20" s="23"/>
      <c r="U20" s="23"/>
      <c r="V20" s="59"/>
      <c r="W20" s="23"/>
      <c r="X20" s="31" t="str">
        <f t="shared" si="1"/>
        <v/>
      </c>
      <c r="Y20" s="23" t="str">
        <f t="shared" si="2"/>
        <v/>
      </c>
      <c r="Z20" s="57"/>
      <c r="AA20" s="9" t="s">
        <v>1790</v>
      </c>
    </row>
    <row r="21" ht="15.45" customHeight="1" spans="1:27">
      <c r="A21" s="20" t="str">
        <f t="shared" si="0"/>
        <v/>
      </c>
      <c r="B21" s="20"/>
      <c r="C21" s="21"/>
      <c r="D21" s="21"/>
      <c r="E21" s="21"/>
      <c r="F21" s="21"/>
      <c r="G21" s="21"/>
      <c r="H21" s="20"/>
      <c r="I21" s="21"/>
      <c r="J21" s="21"/>
      <c r="K21" s="21"/>
      <c r="L21" s="21"/>
      <c r="M21" s="21"/>
      <c r="N21" s="22"/>
      <c r="O21" s="21"/>
      <c r="P21" s="59"/>
      <c r="Q21" s="23"/>
      <c r="R21" s="23"/>
      <c r="S21" s="23"/>
      <c r="T21" s="23"/>
      <c r="U21" s="23"/>
      <c r="V21" s="59"/>
      <c r="W21" s="23"/>
      <c r="X21" s="31" t="str">
        <f t="shared" si="1"/>
        <v/>
      </c>
      <c r="Y21" s="23" t="str">
        <f t="shared" si="2"/>
        <v/>
      </c>
      <c r="Z21" s="57"/>
      <c r="AA21" s="9" t="s">
        <v>1791</v>
      </c>
    </row>
    <row r="22" ht="15.45" customHeight="1" spans="1:27">
      <c r="A22" s="20" t="str">
        <f t="shared" si="0"/>
        <v/>
      </c>
      <c r="B22" s="20"/>
      <c r="C22" s="21"/>
      <c r="D22" s="21"/>
      <c r="E22" s="21"/>
      <c r="F22" s="21"/>
      <c r="G22" s="21"/>
      <c r="H22" s="20"/>
      <c r="I22" s="21"/>
      <c r="J22" s="21"/>
      <c r="K22" s="21"/>
      <c r="L22" s="21"/>
      <c r="M22" s="21"/>
      <c r="N22" s="22"/>
      <c r="O22" s="21"/>
      <c r="P22" s="59"/>
      <c r="Q22" s="23"/>
      <c r="R22" s="23"/>
      <c r="S22" s="23"/>
      <c r="T22" s="23"/>
      <c r="U22" s="23"/>
      <c r="V22" s="59"/>
      <c r="W22" s="23"/>
      <c r="X22" s="31" t="str">
        <f t="shared" si="1"/>
        <v/>
      </c>
      <c r="Y22" s="23" t="str">
        <f t="shared" si="2"/>
        <v/>
      </c>
      <c r="Z22" s="57"/>
      <c r="AA22" s="9" t="s">
        <v>1792</v>
      </c>
    </row>
    <row r="23" ht="15.45" customHeight="1" spans="1:27">
      <c r="A23" s="20" t="str">
        <f t="shared" si="0"/>
        <v/>
      </c>
      <c r="B23" s="20"/>
      <c r="C23" s="21"/>
      <c r="D23" s="21"/>
      <c r="E23" s="21"/>
      <c r="F23" s="21"/>
      <c r="G23" s="21"/>
      <c r="H23" s="20"/>
      <c r="I23" s="21"/>
      <c r="J23" s="21"/>
      <c r="K23" s="21"/>
      <c r="L23" s="21"/>
      <c r="M23" s="21"/>
      <c r="N23" s="22"/>
      <c r="O23" s="21"/>
      <c r="P23" s="59"/>
      <c r="Q23" s="23"/>
      <c r="R23" s="23"/>
      <c r="S23" s="23"/>
      <c r="T23" s="23"/>
      <c r="U23" s="23"/>
      <c r="V23" s="59"/>
      <c r="W23" s="23"/>
      <c r="X23" s="31" t="str">
        <f t="shared" si="1"/>
        <v/>
      </c>
      <c r="Y23" s="23" t="str">
        <f t="shared" si="2"/>
        <v/>
      </c>
      <c r="Z23" s="57"/>
      <c r="AA23" s="9" t="s">
        <v>1793</v>
      </c>
    </row>
    <row r="24" ht="12.75" customHeight="1" spans="1:27">
      <c r="A24" s="20" t="str">
        <f t="shared" si="0"/>
        <v/>
      </c>
      <c r="B24" s="20"/>
      <c r="C24" s="21"/>
      <c r="D24" s="21"/>
      <c r="E24" s="21"/>
      <c r="F24" s="21"/>
      <c r="G24" s="21"/>
      <c r="H24" s="20"/>
      <c r="I24" s="21"/>
      <c r="J24" s="21"/>
      <c r="K24" s="21"/>
      <c r="L24" s="21"/>
      <c r="M24" s="21"/>
      <c r="N24" s="22"/>
      <c r="O24" s="21"/>
      <c r="P24" s="59"/>
      <c r="Q24" s="23"/>
      <c r="R24" s="23"/>
      <c r="S24" s="23"/>
      <c r="T24" s="23"/>
      <c r="U24" s="23"/>
      <c r="V24" s="59"/>
      <c r="W24" s="23"/>
      <c r="X24" s="31" t="str">
        <f t="shared" si="1"/>
        <v/>
      </c>
      <c r="Y24" s="23" t="str">
        <f t="shared" si="2"/>
        <v/>
      </c>
      <c r="Z24" s="57"/>
      <c r="AA24" s="9" t="s">
        <v>1794</v>
      </c>
    </row>
    <row r="25" ht="12.75" customHeight="1" spans="1:26">
      <c r="A25" s="20" t="s">
        <v>1795</v>
      </c>
      <c r="B25" s="89"/>
      <c r="C25" s="89"/>
      <c r="D25" s="89"/>
      <c r="E25" s="89"/>
      <c r="F25" s="89"/>
      <c r="G25" s="89"/>
      <c r="H25" s="89"/>
      <c r="I25" s="89"/>
      <c r="J25" s="86"/>
      <c r="K25" s="21"/>
      <c r="L25" s="21"/>
      <c r="M25" s="21"/>
      <c r="N25" s="57"/>
      <c r="O25" s="21"/>
      <c r="P25" s="59"/>
      <c r="Q25" s="23"/>
      <c r="R25" s="23">
        <f>SUM(R8:R24)</f>
        <v>0</v>
      </c>
      <c r="S25" s="23">
        <f>SUM(S8:S24)</f>
        <v>0</v>
      </c>
      <c r="T25" s="23">
        <f>SUM(T8:T24)</f>
        <v>0</v>
      </c>
      <c r="U25" s="23">
        <f>SUM(U8:U24)</f>
        <v>0</v>
      </c>
      <c r="V25" s="23"/>
      <c r="W25" s="23">
        <f>SUM(W8:W24)</f>
        <v>0</v>
      </c>
      <c r="X25" s="31" t="str">
        <f t="shared" si="1"/>
        <v/>
      </c>
      <c r="Y25" s="23"/>
      <c r="Z25" s="21"/>
    </row>
    <row r="26" ht="12.75" customHeight="1" spans="1:26">
      <c r="A26" s="20" t="s">
        <v>1755</v>
      </c>
      <c r="B26" s="89"/>
      <c r="C26" s="89"/>
      <c r="D26" s="89"/>
      <c r="E26" s="89"/>
      <c r="F26" s="89"/>
      <c r="G26" s="89"/>
      <c r="H26" s="89"/>
      <c r="I26" s="89"/>
      <c r="J26" s="86"/>
      <c r="K26" s="21"/>
      <c r="L26" s="21"/>
      <c r="M26" s="21"/>
      <c r="N26" s="57"/>
      <c r="O26" s="21"/>
      <c r="P26" s="59"/>
      <c r="Q26" s="23"/>
      <c r="R26" s="23"/>
      <c r="S26" s="23">
        <f>T25</f>
        <v>0</v>
      </c>
      <c r="T26" s="23"/>
      <c r="U26" s="23"/>
      <c r="V26" s="23"/>
      <c r="W26" s="23"/>
      <c r="X26" s="31"/>
      <c r="Y26" s="23"/>
      <c r="Z26" s="21"/>
    </row>
    <row r="27" customHeight="1" spans="1:26">
      <c r="A27" s="24" t="s">
        <v>1796</v>
      </c>
      <c r="B27" s="16"/>
      <c r="C27" s="16"/>
      <c r="D27" s="16"/>
      <c r="E27" s="16"/>
      <c r="F27" s="16"/>
      <c r="G27" s="16"/>
      <c r="H27" s="16"/>
      <c r="I27" s="16"/>
      <c r="J27" s="25"/>
      <c r="K27" s="41"/>
      <c r="L27" s="41"/>
      <c r="M27" s="24"/>
      <c r="N27" s="24"/>
      <c r="O27" s="24"/>
      <c r="P27" s="27"/>
      <c r="Q27" s="31"/>
      <c r="R27" s="26">
        <f>R25-R26</f>
        <v>0</v>
      </c>
      <c r="S27" s="26">
        <f>S25-S26</f>
        <v>0</v>
      </c>
      <c r="T27" s="31"/>
      <c r="U27" s="31">
        <f>U25</f>
        <v>0</v>
      </c>
      <c r="V27" s="24"/>
      <c r="W27" s="31">
        <f>W25</f>
        <v>0</v>
      </c>
      <c r="X27" s="31" t="str">
        <f t="shared" si="1"/>
        <v/>
      </c>
      <c r="Y27" s="23"/>
      <c r="Z27" s="215"/>
    </row>
    <row r="28" customHeight="1" spans="1:27">
      <c r="A28" s="10" t="str">
        <f>基本信息输入表!$K$6&amp;"填表人："&amp;基本信息输入表!$M$52</f>
        <v>产权持有单位填表人：刘亚鑫</v>
      </c>
      <c r="X28" s="10" t="str">
        <f>"评估人员："&amp;基本信息输入表!$Q$52</f>
        <v>评估人员：王庆国</v>
      </c>
      <c r="AA28" s="9" t="s">
        <v>1483</v>
      </c>
    </row>
    <row r="29" customHeight="1" spans="1:1">
      <c r="A29" s="10" t="str">
        <f>"填表日期："&amp;YEAR(基本信息输入表!$O$52)&amp;"年"&amp;MONTH(基本信息输入表!$O$52)&amp;"月"&amp;DAY(基本信息输入表!$O$52)&amp;"日"</f>
        <v>填表日期：2025年2月22日</v>
      </c>
    </row>
  </sheetData>
  <mergeCells count="26">
    <mergeCell ref="A2:Z2"/>
    <mergeCell ref="A3:Z3"/>
    <mergeCell ref="X4:Z4"/>
    <mergeCell ref="A5:N5"/>
    <mergeCell ref="X5:Z5"/>
    <mergeCell ref="B6:G6"/>
    <mergeCell ref="R6:S6"/>
    <mergeCell ref="U6:W6"/>
    <mergeCell ref="A25:J25"/>
    <mergeCell ref="A26:J26"/>
    <mergeCell ref="A27:J27"/>
    <mergeCell ref="A6:A7"/>
    <mergeCell ref="H6:H7"/>
    <mergeCell ref="I6:I7"/>
    <mergeCell ref="J6:J7"/>
    <mergeCell ref="K6:K7"/>
    <mergeCell ref="L6:L7"/>
    <mergeCell ref="M6:M7"/>
    <mergeCell ref="N6:N7"/>
    <mergeCell ref="O6:O7"/>
    <mergeCell ref="P6:P7"/>
    <mergeCell ref="Q6:Q7"/>
    <mergeCell ref="T6:T7"/>
    <mergeCell ref="X6:X7"/>
    <mergeCell ref="Y6:Y7"/>
    <mergeCell ref="Z6:Z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9"/>
  <sheetViews>
    <sheetView showGridLines="0" zoomScale="89" zoomScaleNormal="89" topLeftCell="D4" workbookViewId="0">
      <selection activeCell="V26" sqref="V26"/>
    </sheetView>
  </sheetViews>
  <sheetFormatPr defaultColWidth="9" defaultRowHeight="12.75"/>
  <cols>
    <col min="1" max="1" width="5" style="10" customWidth="1"/>
    <col min="2" max="4" width="11.2" style="10" customWidth="1" outlineLevel="1"/>
    <col min="5" max="7" width="8" style="10" customWidth="1" outlineLevel="1"/>
    <col min="8" max="9" width="8.2" style="10" customWidth="1"/>
    <col min="10" max="10" width="9.5" style="10" customWidth="1"/>
    <col min="11" max="11" width="18" style="10" customWidth="1"/>
    <col min="12" max="12" width="8" style="10" customWidth="1"/>
    <col min="13" max="13" width="5.2" style="10" customWidth="1"/>
    <col min="14" max="14" width="4.7" style="10" customWidth="1"/>
    <col min="15" max="15" width="8" style="10" customWidth="1"/>
    <col min="16" max="17" width="7.7" style="10" customWidth="1"/>
    <col min="18" max="18" width="16.7" style="10" customWidth="1"/>
    <col min="19" max="19" width="10.2" style="10" customWidth="1"/>
    <col min="20" max="20" width="11.2" style="10" customWidth="1"/>
    <col min="21" max="21" width="7.2" style="10" customWidth="1"/>
    <col min="22" max="22" width="7.5" style="10" customWidth="1"/>
    <col min="23" max="23" width="9" style="9" customWidth="1"/>
    <col min="24" max="25" width="9" style="10" customWidth="1"/>
    <col min="26" max="16384" width="9" style="10"/>
  </cols>
  <sheetData>
    <row r="1" spans="1:1">
      <c r="A1" s="11" t="s">
        <v>0</v>
      </c>
    </row>
    <row r="2" s="8" customFormat="1" ht="30" customHeight="1" spans="1:23">
      <c r="A2" s="12" t="s">
        <v>1797</v>
      </c>
      <c r="W2" s="13"/>
    </row>
    <row r="3" ht="15.75" customHeight="1" spans="1:1">
      <c r="A3" s="9" t="str">
        <f>"评估基准日："&amp;TEXT(基本信息输入表!M7,"yyyy年mm月dd日")</f>
        <v>评估基准日：2025年02月20日</v>
      </c>
    </row>
    <row r="4" ht="14.25" customHeight="1" spans="8:22">
      <c r="H4" s="9"/>
      <c r="I4" s="9"/>
      <c r="J4" s="9"/>
      <c r="K4" s="9"/>
      <c r="L4" s="9"/>
      <c r="M4" s="9"/>
      <c r="N4" s="9"/>
      <c r="O4" s="9"/>
      <c r="P4" s="9"/>
      <c r="Q4" s="9"/>
      <c r="R4" s="9"/>
      <c r="S4" s="9"/>
      <c r="T4" s="9"/>
      <c r="U4" s="9"/>
      <c r="V4" s="14" t="s">
        <v>1798</v>
      </c>
    </row>
    <row r="5" ht="15.75" customHeight="1" spans="1:22">
      <c r="A5" s="15" t="str">
        <f>基本信息输入表!K6&amp;"："&amp;基本信息输入表!M6</f>
        <v>产权持有单位：中国石油天然气股份有限公司塔里木油田分公司塔西南勘探开发公司</v>
      </c>
      <c r="B5" s="16"/>
      <c r="C5" s="16"/>
      <c r="D5" s="16"/>
      <c r="E5" s="16"/>
      <c r="F5" s="16"/>
      <c r="G5" s="16"/>
      <c r="H5" s="16"/>
      <c r="I5" s="16"/>
      <c r="J5" s="16"/>
      <c r="K5" s="16"/>
      <c r="L5" s="16"/>
      <c r="M5" s="16"/>
      <c r="N5" s="16"/>
      <c r="O5" s="16"/>
      <c r="V5" s="14" t="s">
        <v>1444</v>
      </c>
    </row>
    <row r="6" s="9" customFormat="1" ht="15.75" customHeight="1" spans="1:22">
      <c r="A6" s="36" t="s">
        <v>1445</v>
      </c>
      <c r="B6" s="36" t="s">
        <v>1758</v>
      </c>
      <c r="C6" s="89"/>
      <c r="D6" s="89"/>
      <c r="E6" s="89"/>
      <c r="F6" s="89"/>
      <c r="G6" s="86"/>
      <c r="H6" s="36" t="s">
        <v>1759</v>
      </c>
      <c r="I6" s="84" t="s">
        <v>1760</v>
      </c>
      <c r="J6" s="84" t="s">
        <v>1761</v>
      </c>
      <c r="K6" s="84" t="s">
        <v>1762</v>
      </c>
      <c r="L6" s="84" t="s">
        <v>1763</v>
      </c>
      <c r="M6" s="36" t="s">
        <v>1764</v>
      </c>
      <c r="N6" s="105" t="s">
        <v>1765</v>
      </c>
      <c r="O6" s="280" t="s">
        <v>1448</v>
      </c>
      <c r="P6" s="280" t="s">
        <v>1766</v>
      </c>
      <c r="Q6" s="105" t="s">
        <v>1767</v>
      </c>
      <c r="R6" s="282" t="s">
        <v>1799</v>
      </c>
      <c r="S6" s="84" t="s">
        <v>1451</v>
      </c>
      <c r="T6" s="18" t="s">
        <v>1453</v>
      </c>
      <c r="U6" s="105" t="s">
        <v>1454</v>
      </c>
      <c r="V6" s="105" t="s">
        <v>1455</v>
      </c>
    </row>
    <row r="7" s="9" customFormat="1" spans="1:23">
      <c r="A7" s="106"/>
      <c r="B7" s="279" t="s">
        <v>1769</v>
      </c>
      <c r="C7" s="276" t="s">
        <v>1770</v>
      </c>
      <c r="D7" s="276" t="s">
        <v>1771</v>
      </c>
      <c r="E7" s="276" t="s">
        <v>1772</v>
      </c>
      <c r="F7" s="276" t="s">
        <v>1773</v>
      </c>
      <c r="G7" s="276" t="s">
        <v>1774</v>
      </c>
      <c r="H7" s="106"/>
      <c r="I7" s="101"/>
      <c r="J7" s="101"/>
      <c r="K7" s="101"/>
      <c r="L7" s="101"/>
      <c r="M7" s="106"/>
      <c r="N7" s="106"/>
      <c r="O7" s="101"/>
      <c r="P7" s="101"/>
      <c r="Q7" s="106"/>
      <c r="R7" s="283"/>
      <c r="S7" s="101"/>
      <c r="T7" s="101"/>
      <c r="U7" s="106"/>
      <c r="V7" s="106"/>
      <c r="W7" s="9" t="s">
        <v>1461</v>
      </c>
    </row>
    <row r="8" ht="15.45" customHeight="1" spans="1:23">
      <c r="A8" s="20" t="str">
        <f>IF(J8="","",ROW()-7)</f>
        <v/>
      </c>
      <c r="B8" s="20"/>
      <c r="C8" s="21"/>
      <c r="D8" s="21"/>
      <c r="E8" s="21"/>
      <c r="F8" s="21"/>
      <c r="G8" s="21"/>
      <c r="H8" s="20"/>
      <c r="I8" s="21"/>
      <c r="J8" s="21"/>
      <c r="K8" s="21"/>
      <c r="L8" s="21"/>
      <c r="M8" s="21"/>
      <c r="N8" s="22"/>
      <c r="O8" s="21"/>
      <c r="P8" s="59"/>
      <c r="Q8" s="23"/>
      <c r="R8" s="23"/>
      <c r="S8" s="23"/>
      <c r="T8" s="23"/>
      <c r="U8" s="31" t="str">
        <f>IF(S8=0,"",(T8-S8)/S8*100)</f>
        <v/>
      </c>
      <c r="V8" s="21"/>
      <c r="W8" s="9" t="s">
        <v>1800</v>
      </c>
    </row>
    <row r="9" ht="15.45" customHeight="1" spans="1:23">
      <c r="A9" s="20" t="str">
        <f t="shared" ref="A9:A26" si="0">IF(J9="","",ROW()-7)</f>
        <v/>
      </c>
      <c r="B9" s="20"/>
      <c r="C9" s="21"/>
      <c r="D9" s="21"/>
      <c r="E9" s="21"/>
      <c r="F9" s="21"/>
      <c r="G9" s="21"/>
      <c r="H9" s="20"/>
      <c r="I9" s="21"/>
      <c r="J9" s="21"/>
      <c r="K9" s="21"/>
      <c r="L9" s="21"/>
      <c r="M9" s="21"/>
      <c r="N9" s="22"/>
      <c r="O9" s="21"/>
      <c r="P9" s="59"/>
      <c r="Q9" s="23"/>
      <c r="R9" s="23"/>
      <c r="S9" s="23"/>
      <c r="T9" s="23"/>
      <c r="U9" s="31" t="str">
        <f t="shared" ref="U9:U27" si="1">IF(S9=0,"",(T9-S9)/S9*100)</f>
        <v/>
      </c>
      <c r="V9" s="21"/>
      <c r="W9" s="9" t="s">
        <v>1801</v>
      </c>
    </row>
    <row r="10" ht="15.45" customHeight="1" spans="1:23">
      <c r="A10" s="20" t="str">
        <f t="shared" si="0"/>
        <v/>
      </c>
      <c r="B10" s="20"/>
      <c r="C10" s="21"/>
      <c r="D10" s="21"/>
      <c r="E10" s="21"/>
      <c r="F10" s="21"/>
      <c r="G10" s="21"/>
      <c r="H10" s="20"/>
      <c r="I10" s="21"/>
      <c r="J10" s="21"/>
      <c r="K10" s="21"/>
      <c r="L10" s="21"/>
      <c r="M10" s="21"/>
      <c r="N10" s="22"/>
      <c r="O10" s="21"/>
      <c r="P10" s="59"/>
      <c r="Q10" s="23"/>
      <c r="R10" s="23"/>
      <c r="S10" s="23"/>
      <c r="T10" s="23"/>
      <c r="U10" s="31" t="str">
        <f t="shared" si="1"/>
        <v/>
      </c>
      <c r="V10" s="21"/>
      <c r="W10" s="9" t="s">
        <v>1802</v>
      </c>
    </row>
    <row r="11" ht="15.45" customHeight="1" spans="1:23">
      <c r="A11" s="20" t="str">
        <f t="shared" si="0"/>
        <v/>
      </c>
      <c r="B11" s="20"/>
      <c r="C11" s="21"/>
      <c r="D11" s="21"/>
      <c r="E11" s="21"/>
      <c r="F11" s="21"/>
      <c r="G11" s="21"/>
      <c r="H11" s="20"/>
      <c r="I11" s="21"/>
      <c r="J11" s="21"/>
      <c r="K11" s="21"/>
      <c r="L11" s="21"/>
      <c r="M11" s="21"/>
      <c r="N11" s="22"/>
      <c r="O11" s="21"/>
      <c r="P11" s="59"/>
      <c r="Q11" s="23"/>
      <c r="R11" s="23"/>
      <c r="S11" s="23"/>
      <c r="T11" s="23"/>
      <c r="U11" s="31" t="str">
        <f t="shared" si="1"/>
        <v/>
      </c>
      <c r="V11" s="21"/>
      <c r="W11" s="9" t="s">
        <v>1803</v>
      </c>
    </row>
    <row r="12" ht="15.45" customHeight="1" spans="1:23">
      <c r="A12" s="20" t="str">
        <f t="shared" si="0"/>
        <v/>
      </c>
      <c r="B12" s="20"/>
      <c r="C12" s="21"/>
      <c r="D12" s="21"/>
      <c r="E12" s="21"/>
      <c r="F12" s="21"/>
      <c r="G12" s="21"/>
      <c r="H12" s="20"/>
      <c r="I12" s="21"/>
      <c r="J12" s="21"/>
      <c r="K12" s="21"/>
      <c r="L12" s="21"/>
      <c r="M12" s="21"/>
      <c r="N12" s="22"/>
      <c r="O12" s="21"/>
      <c r="P12" s="59"/>
      <c r="Q12" s="23"/>
      <c r="R12" s="23"/>
      <c r="S12" s="23"/>
      <c r="T12" s="23"/>
      <c r="U12" s="31" t="str">
        <f t="shared" si="1"/>
        <v/>
      </c>
      <c r="V12" s="21"/>
      <c r="W12" s="9" t="s">
        <v>1804</v>
      </c>
    </row>
    <row r="13" ht="15.45" customHeight="1" spans="1:23">
      <c r="A13" s="20" t="str">
        <f t="shared" si="0"/>
        <v/>
      </c>
      <c r="B13" s="20"/>
      <c r="C13" s="21"/>
      <c r="D13" s="21"/>
      <c r="E13" s="21"/>
      <c r="F13" s="21"/>
      <c r="G13" s="21"/>
      <c r="H13" s="20"/>
      <c r="I13" s="21"/>
      <c r="J13" s="21"/>
      <c r="K13" s="21"/>
      <c r="L13" s="21"/>
      <c r="M13" s="21"/>
      <c r="N13" s="22"/>
      <c r="O13" s="21"/>
      <c r="P13" s="59"/>
      <c r="Q13" s="23"/>
      <c r="R13" s="23"/>
      <c r="S13" s="23"/>
      <c r="T13" s="23"/>
      <c r="U13" s="31" t="str">
        <f t="shared" si="1"/>
        <v/>
      </c>
      <c r="V13" s="21"/>
      <c r="W13" s="9" t="s">
        <v>1805</v>
      </c>
    </row>
    <row r="14" ht="15.45" customHeight="1" spans="1:23">
      <c r="A14" s="20" t="str">
        <f t="shared" si="0"/>
        <v/>
      </c>
      <c r="B14" s="20"/>
      <c r="C14" s="21"/>
      <c r="D14" s="21"/>
      <c r="E14" s="21"/>
      <c r="F14" s="21"/>
      <c r="G14" s="21"/>
      <c r="H14" s="20"/>
      <c r="I14" s="21"/>
      <c r="J14" s="21"/>
      <c r="K14" s="21"/>
      <c r="L14" s="21"/>
      <c r="M14" s="21"/>
      <c r="N14" s="22"/>
      <c r="O14" s="21"/>
      <c r="P14" s="59"/>
      <c r="Q14" s="23"/>
      <c r="R14" s="23"/>
      <c r="S14" s="23"/>
      <c r="T14" s="23"/>
      <c r="U14" s="31" t="str">
        <f t="shared" si="1"/>
        <v/>
      </c>
      <c r="V14" s="21"/>
      <c r="W14" s="9" t="s">
        <v>1806</v>
      </c>
    </row>
    <row r="15" ht="15.45" customHeight="1" spans="1:23">
      <c r="A15" s="20" t="str">
        <f t="shared" si="0"/>
        <v/>
      </c>
      <c r="B15" s="20"/>
      <c r="C15" s="21"/>
      <c r="D15" s="21"/>
      <c r="E15" s="21"/>
      <c r="F15" s="21"/>
      <c r="G15" s="21"/>
      <c r="H15" s="20"/>
      <c r="I15" s="21"/>
      <c r="J15" s="21"/>
      <c r="K15" s="21"/>
      <c r="L15" s="21"/>
      <c r="M15" s="21"/>
      <c r="N15" s="22"/>
      <c r="O15" s="21"/>
      <c r="P15" s="59"/>
      <c r="Q15" s="23"/>
      <c r="R15" s="23"/>
      <c r="S15" s="23"/>
      <c r="T15" s="23"/>
      <c r="U15" s="31" t="str">
        <f t="shared" si="1"/>
        <v/>
      </c>
      <c r="V15" s="21"/>
      <c r="W15" s="9" t="s">
        <v>1807</v>
      </c>
    </row>
    <row r="16" ht="15.45" customHeight="1" spans="1:23">
      <c r="A16" s="20" t="str">
        <f t="shared" si="0"/>
        <v/>
      </c>
      <c r="B16" s="20"/>
      <c r="C16" s="21"/>
      <c r="D16" s="21"/>
      <c r="E16" s="21"/>
      <c r="F16" s="21"/>
      <c r="G16" s="21"/>
      <c r="H16" s="20"/>
      <c r="I16" s="21"/>
      <c r="J16" s="21"/>
      <c r="K16" s="21"/>
      <c r="L16" s="21"/>
      <c r="M16" s="21"/>
      <c r="N16" s="22"/>
      <c r="O16" s="21"/>
      <c r="P16" s="59"/>
      <c r="Q16" s="23"/>
      <c r="R16" s="23"/>
      <c r="S16" s="23"/>
      <c r="T16" s="23"/>
      <c r="U16" s="31" t="str">
        <f t="shared" si="1"/>
        <v/>
      </c>
      <c r="V16" s="21"/>
      <c r="W16" s="9" t="s">
        <v>1808</v>
      </c>
    </row>
    <row r="17" ht="15.45" customHeight="1" spans="1:23">
      <c r="A17" s="20" t="str">
        <f t="shared" si="0"/>
        <v/>
      </c>
      <c r="B17" s="20"/>
      <c r="C17" s="21"/>
      <c r="D17" s="21"/>
      <c r="E17" s="21"/>
      <c r="F17" s="21"/>
      <c r="G17" s="21"/>
      <c r="H17" s="20"/>
      <c r="I17" s="21"/>
      <c r="J17" s="21"/>
      <c r="K17" s="21"/>
      <c r="L17" s="21"/>
      <c r="M17" s="21"/>
      <c r="N17" s="22"/>
      <c r="O17" s="21"/>
      <c r="P17" s="59"/>
      <c r="Q17" s="23"/>
      <c r="R17" s="23"/>
      <c r="S17" s="23"/>
      <c r="T17" s="23"/>
      <c r="U17" s="31" t="str">
        <f t="shared" si="1"/>
        <v/>
      </c>
      <c r="V17" s="21"/>
      <c r="W17" s="9" t="s">
        <v>1809</v>
      </c>
    </row>
    <row r="18" ht="15.45" customHeight="1" spans="1:23">
      <c r="A18" s="20" t="str">
        <f t="shared" si="0"/>
        <v/>
      </c>
      <c r="B18" s="20"/>
      <c r="C18" s="21"/>
      <c r="D18" s="21"/>
      <c r="E18" s="21"/>
      <c r="F18" s="21"/>
      <c r="G18" s="21"/>
      <c r="H18" s="20"/>
      <c r="I18" s="21"/>
      <c r="J18" s="21"/>
      <c r="K18" s="21"/>
      <c r="L18" s="21"/>
      <c r="M18" s="21"/>
      <c r="N18" s="22"/>
      <c r="O18" s="21"/>
      <c r="P18" s="59"/>
      <c r="Q18" s="23"/>
      <c r="R18" s="23"/>
      <c r="S18" s="23"/>
      <c r="T18" s="23"/>
      <c r="U18" s="31" t="str">
        <f t="shared" si="1"/>
        <v/>
      </c>
      <c r="V18" s="21"/>
      <c r="W18" s="9" t="s">
        <v>1810</v>
      </c>
    </row>
    <row r="19" ht="15.45" customHeight="1" spans="1:23">
      <c r="A19" s="20" t="str">
        <f t="shared" si="0"/>
        <v/>
      </c>
      <c r="B19" s="20"/>
      <c r="C19" s="21"/>
      <c r="D19" s="21"/>
      <c r="E19" s="21"/>
      <c r="F19" s="21"/>
      <c r="G19" s="21"/>
      <c r="H19" s="20"/>
      <c r="I19" s="21"/>
      <c r="J19" s="21"/>
      <c r="K19" s="21"/>
      <c r="L19" s="21"/>
      <c r="M19" s="21"/>
      <c r="N19" s="22"/>
      <c r="O19" s="21"/>
      <c r="P19" s="59"/>
      <c r="Q19" s="23"/>
      <c r="R19" s="23"/>
      <c r="S19" s="23"/>
      <c r="T19" s="23"/>
      <c r="U19" s="31" t="str">
        <f t="shared" si="1"/>
        <v/>
      </c>
      <c r="V19" s="21"/>
      <c r="W19" s="9" t="s">
        <v>1811</v>
      </c>
    </row>
    <row r="20" ht="15.45" customHeight="1" spans="1:23">
      <c r="A20" s="20" t="str">
        <f t="shared" si="0"/>
        <v/>
      </c>
      <c r="B20" s="20"/>
      <c r="C20" s="21"/>
      <c r="D20" s="21"/>
      <c r="E20" s="21"/>
      <c r="F20" s="21"/>
      <c r="G20" s="21"/>
      <c r="H20" s="20"/>
      <c r="I20" s="21"/>
      <c r="J20" s="21"/>
      <c r="K20" s="21"/>
      <c r="L20" s="21"/>
      <c r="M20" s="21"/>
      <c r="N20" s="22"/>
      <c r="O20" s="21"/>
      <c r="P20" s="59"/>
      <c r="Q20" s="23"/>
      <c r="R20" s="23"/>
      <c r="S20" s="23"/>
      <c r="T20" s="23"/>
      <c r="U20" s="31" t="str">
        <f t="shared" si="1"/>
        <v/>
      </c>
      <c r="V20" s="21"/>
      <c r="W20" s="9" t="s">
        <v>1812</v>
      </c>
    </row>
    <row r="21" ht="15.45" customHeight="1" spans="1:23">
      <c r="A21" s="20" t="str">
        <f t="shared" si="0"/>
        <v/>
      </c>
      <c r="B21" s="20"/>
      <c r="C21" s="21"/>
      <c r="D21" s="21"/>
      <c r="E21" s="21"/>
      <c r="F21" s="21"/>
      <c r="G21" s="21"/>
      <c r="H21" s="20"/>
      <c r="I21" s="21"/>
      <c r="J21" s="21"/>
      <c r="K21" s="21"/>
      <c r="L21" s="21"/>
      <c r="M21" s="21"/>
      <c r="N21" s="22"/>
      <c r="O21" s="21"/>
      <c r="P21" s="59"/>
      <c r="Q21" s="23"/>
      <c r="R21" s="23"/>
      <c r="S21" s="23"/>
      <c r="T21" s="23"/>
      <c r="U21" s="31" t="str">
        <f t="shared" si="1"/>
        <v/>
      </c>
      <c r="V21" s="21"/>
      <c r="W21" s="9" t="s">
        <v>1813</v>
      </c>
    </row>
    <row r="22" ht="15.45" customHeight="1" spans="1:23">
      <c r="A22" s="20" t="str">
        <f t="shared" si="0"/>
        <v/>
      </c>
      <c r="B22" s="20"/>
      <c r="C22" s="21"/>
      <c r="D22" s="21"/>
      <c r="E22" s="21"/>
      <c r="F22" s="21"/>
      <c r="G22" s="21"/>
      <c r="H22" s="20"/>
      <c r="I22" s="21"/>
      <c r="J22" s="21"/>
      <c r="K22" s="21"/>
      <c r="L22" s="21"/>
      <c r="M22" s="21"/>
      <c r="N22" s="22"/>
      <c r="O22" s="21"/>
      <c r="P22" s="59"/>
      <c r="Q22" s="23"/>
      <c r="R22" s="23"/>
      <c r="S22" s="23"/>
      <c r="T22" s="23"/>
      <c r="U22" s="31" t="str">
        <f t="shared" si="1"/>
        <v/>
      </c>
      <c r="V22" s="21"/>
      <c r="W22" s="9" t="s">
        <v>1814</v>
      </c>
    </row>
    <row r="23" ht="15.45" customHeight="1" spans="1:23">
      <c r="A23" s="20" t="str">
        <f t="shared" si="0"/>
        <v/>
      </c>
      <c r="B23" s="20"/>
      <c r="C23" s="21"/>
      <c r="D23" s="21"/>
      <c r="E23" s="21"/>
      <c r="F23" s="21"/>
      <c r="G23" s="21"/>
      <c r="H23" s="20"/>
      <c r="I23" s="21"/>
      <c r="J23" s="21"/>
      <c r="K23" s="21"/>
      <c r="L23" s="21"/>
      <c r="M23" s="21"/>
      <c r="N23" s="22"/>
      <c r="O23" s="21"/>
      <c r="P23" s="59"/>
      <c r="Q23" s="23"/>
      <c r="R23" s="23"/>
      <c r="S23" s="23"/>
      <c r="T23" s="23"/>
      <c r="U23" s="31" t="str">
        <f t="shared" si="1"/>
        <v/>
      </c>
      <c r="V23" s="21"/>
      <c r="W23" s="9" t="s">
        <v>1815</v>
      </c>
    </row>
    <row r="24" ht="15.45" customHeight="1" spans="1:23">
      <c r="A24" s="20" t="str">
        <f t="shared" si="0"/>
        <v/>
      </c>
      <c r="B24" s="20"/>
      <c r="C24" s="21"/>
      <c r="D24" s="21"/>
      <c r="E24" s="21"/>
      <c r="F24" s="21"/>
      <c r="G24" s="21"/>
      <c r="H24" s="20"/>
      <c r="I24" s="21"/>
      <c r="J24" s="21"/>
      <c r="K24" s="21"/>
      <c r="L24" s="21"/>
      <c r="M24" s="21"/>
      <c r="N24" s="22"/>
      <c r="O24" s="21"/>
      <c r="P24" s="59"/>
      <c r="Q24" s="23"/>
      <c r="R24" s="23"/>
      <c r="S24" s="23"/>
      <c r="T24" s="23"/>
      <c r="U24" s="31" t="str">
        <f t="shared" si="1"/>
        <v/>
      </c>
      <c r="V24" s="21"/>
      <c r="W24" s="9" t="s">
        <v>1816</v>
      </c>
    </row>
    <row r="25" ht="15.45" customHeight="1" spans="1:23">
      <c r="A25" s="20" t="str">
        <f t="shared" si="0"/>
        <v/>
      </c>
      <c r="B25" s="20"/>
      <c r="C25" s="21"/>
      <c r="D25" s="21"/>
      <c r="E25" s="21"/>
      <c r="F25" s="21"/>
      <c r="G25" s="21"/>
      <c r="H25" s="20"/>
      <c r="I25" s="21"/>
      <c r="J25" s="21"/>
      <c r="K25" s="21"/>
      <c r="L25" s="21"/>
      <c r="M25" s="21"/>
      <c r="N25" s="22"/>
      <c r="O25" s="21"/>
      <c r="P25" s="59"/>
      <c r="Q25" s="23"/>
      <c r="R25" s="23"/>
      <c r="S25" s="23"/>
      <c r="T25" s="23"/>
      <c r="U25" s="31" t="str">
        <f t="shared" si="1"/>
        <v/>
      </c>
      <c r="V25" s="21"/>
      <c r="W25" s="9" t="s">
        <v>1817</v>
      </c>
    </row>
    <row r="26" spans="1:23">
      <c r="A26" s="20" t="str">
        <f t="shared" si="0"/>
        <v/>
      </c>
      <c r="B26" s="20"/>
      <c r="C26" s="21"/>
      <c r="D26" s="21"/>
      <c r="E26" s="21"/>
      <c r="F26" s="21"/>
      <c r="G26" s="21"/>
      <c r="H26" s="20"/>
      <c r="I26" s="21"/>
      <c r="J26" s="21"/>
      <c r="K26" s="21"/>
      <c r="L26" s="21"/>
      <c r="M26" s="21"/>
      <c r="N26" s="22"/>
      <c r="O26" s="21"/>
      <c r="P26" s="59"/>
      <c r="Q26" s="23"/>
      <c r="R26" s="23"/>
      <c r="S26" s="23"/>
      <c r="T26" s="23"/>
      <c r="U26" s="31" t="str">
        <f t="shared" si="1"/>
        <v/>
      </c>
      <c r="V26" s="21"/>
      <c r="W26" s="9" t="s">
        <v>1818</v>
      </c>
    </row>
    <row r="27" ht="15.75" customHeight="1" spans="1:22">
      <c r="A27" s="24" t="s">
        <v>1524</v>
      </c>
      <c r="B27" s="16"/>
      <c r="C27" s="16"/>
      <c r="D27" s="16"/>
      <c r="E27" s="16"/>
      <c r="F27" s="16"/>
      <c r="G27" s="16"/>
      <c r="H27" s="16"/>
      <c r="I27" s="16"/>
      <c r="J27" s="25"/>
      <c r="K27" s="281"/>
      <c r="L27" s="281"/>
      <c r="M27" s="24"/>
      <c r="N27" s="24"/>
      <c r="O27" s="24"/>
      <c r="P27" s="31"/>
      <c r="Q27" s="31"/>
      <c r="R27" s="31"/>
      <c r="S27" s="31">
        <f>SUM(S8:S26)</f>
        <v>0</v>
      </c>
      <c r="T27" s="31">
        <f>SUM(T8:T26)</f>
        <v>0</v>
      </c>
      <c r="U27" s="31" t="str">
        <f t="shared" si="1"/>
        <v/>
      </c>
      <c r="V27" s="215"/>
    </row>
    <row r="28" ht="15.75" customHeight="1" spans="1:23">
      <c r="A28" s="10" t="str">
        <f>基本信息输入表!$K$6&amp;"填表人："&amp;基本信息输入表!$M$53</f>
        <v>产权持有单位填表人：刘亚鑫</v>
      </c>
      <c r="T28" s="10" t="str">
        <f>"评估人员："&amp;基本信息输入表!$Q$53</f>
        <v>评估人员：王庆国</v>
      </c>
      <c r="W28" s="9" t="s">
        <v>1483</v>
      </c>
    </row>
    <row r="29" ht="15.75" customHeight="1" spans="1:1">
      <c r="A29" s="10" t="str">
        <f>"填表日期："&amp;YEAR(基本信息输入表!$O$53)&amp;"年"&amp;MONTH(基本信息输入表!$O$53)&amp;"月"&amp;DAY(基本信息输入表!$O$53)&amp;"日"</f>
        <v>填表日期：2025年2月22日</v>
      </c>
    </row>
  </sheetData>
  <mergeCells count="21">
    <mergeCell ref="A2:V2"/>
    <mergeCell ref="A3:V3"/>
    <mergeCell ref="A5:O5"/>
    <mergeCell ref="B6:G6"/>
    <mergeCell ref="A27:J27"/>
    <mergeCell ref="A6:A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5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5"/>
  <sheetViews>
    <sheetView showGridLines="0" zoomScale="64" zoomScaleNormal="64" topLeftCell="A6" workbookViewId="0">
      <selection activeCell="AT36" sqref="AT36"/>
    </sheetView>
  </sheetViews>
  <sheetFormatPr defaultColWidth="9" defaultRowHeight="12.75"/>
  <cols>
    <col min="1" max="1" width="7.7" style="10" customWidth="1"/>
    <col min="2" max="2" width="11.2" style="10" customWidth="1"/>
    <col min="3" max="3" width="7.7" style="10" customWidth="1"/>
    <col min="4" max="4" width="17.7" style="10" customWidth="1"/>
    <col min="5" max="10" width="7.7" style="10" customWidth="1"/>
    <col min="11" max="11" width="8" style="10" customWidth="1"/>
    <col min="12" max="12" width="7.5" style="10" customWidth="1"/>
    <col min="13" max="13" width="11.2" style="10" customWidth="1"/>
    <col min="14" max="14" width="11.7" style="10" customWidth="1"/>
    <col min="15" max="15" width="15" style="10" customWidth="1"/>
    <col min="16" max="16" width="10.7" style="10" customWidth="1"/>
    <col min="17" max="17" width="7.7" style="10" customWidth="1"/>
    <col min="18" max="18" width="8.2" style="10" customWidth="1"/>
    <col min="19" max="19" width="9" style="9" customWidth="1"/>
    <col min="20" max="25" width="5.7" style="10" hidden="1" customWidth="1" outlineLevel="1"/>
    <col min="26" max="26" width="14.7" style="10" hidden="1" customWidth="1" outlineLevel="1"/>
    <col min="27" max="27" width="11.2" style="10" hidden="1" customWidth="1" outlineLevel="1"/>
    <col min="28" max="30" width="8.7" style="10" hidden="1" customWidth="1" outlineLevel="2"/>
    <col min="31" max="31" width="11.2" style="10" hidden="1" customWidth="1" outlineLevel="2"/>
    <col min="32" max="32" width="8.7" style="10" hidden="1" customWidth="1" outlineLevel="2"/>
    <col min="33" max="33" width="10.5" style="10" hidden="1" customWidth="1" outlineLevel="2"/>
    <col min="34" max="34" width="8.7" style="10" hidden="1" customWidth="1" outlineLevel="2"/>
    <col min="35" max="35" width="11.2" style="10" hidden="1" customWidth="1" outlineLevel="2"/>
    <col min="36" max="36" width="11" style="10" hidden="1" customWidth="1" outlineLevel="2"/>
    <col min="37" max="37" width="8.7" style="10" hidden="1" customWidth="1" outlineLevel="1"/>
    <col min="38" max="38" width="8.7" style="10" hidden="1" customWidth="1" outlineLevel="1" collapsed="1"/>
    <col min="39" max="39" width="8.7" style="10" hidden="1" customWidth="1" outlineLevel="1"/>
    <col min="40" max="40" width="9" style="10" customWidth="1" collapsed="1"/>
    <col min="41" max="42" width="9" style="10" customWidth="1"/>
    <col min="43" max="16384" width="9" style="10"/>
  </cols>
  <sheetData>
    <row r="1" spans="1:1">
      <c r="A1" s="11" t="s">
        <v>0</v>
      </c>
    </row>
    <row r="2" s="8" customFormat="1" ht="30" customHeight="1" spans="1:19">
      <c r="A2" s="12" t="s">
        <v>83</v>
      </c>
      <c r="S2" s="13"/>
    </row>
    <row r="3" spans="1:1">
      <c r="A3" s="9" t="str">
        <f>"评估基准日："&amp;TEXT(基本信息输入表!M7,"yyyy年mm月dd日")</f>
        <v>评估基准日：2025年02月20日</v>
      </c>
    </row>
    <row r="4" spans="2:17">
      <c r="B4" s="9"/>
      <c r="C4" s="9"/>
      <c r="D4" s="9"/>
      <c r="E4" s="9"/>
      <c r="F4" s="9"/>
      <c r="G4" s="9"/>
      <c r="H4" s="9"/>
      <c r="I4" s="9"/>
      <c r="J4" s="9"/>
      <c r="K4" s="9"/>
      <c r="L4" s="9"/>
      <c r="M4" s="9"/>
      <c r="N4" s="9"/>
      <c r="O4" s="9"/>
      <c r="P4" s="9"/>
      <c r="Q4" s="14" t="s">
        <v>1819</v>
      </c>
    </row>
    <row r="5" ht="15.75" customHeight="1" spans="1:18">
      <c r="A5" s="15" t="str">
        <f>基本信息输入表!K6&amp;"："&amp;基本信息输入表!M6</f>
        <v>产权持有单位：中国石油天然气股份有限公司塔里木油田分公司塔西南勘探开发公司</v>
      </c>
      <c r="B5" s="16"/>
      <c r="C5" s="16"/>
      <c r="D5" s="16"/>
      <c r="E5" s="16"/>
      <c r="F5" s="16"/>
      <c r="R5" s="14" t="s">
        <v>1444</v>
      </c>
    </row>
    <row r="6" s="85" customFormat="1" ht="24" customHeight="1" spans="1:18">
      <c r="A6" s="84" t="s">
        <v>4</v>
      </c>
      <c r="B6" s="84" t="s">
        <v>1820</v>
      </c>
      <c r="C6" s="84" t="s">
        <v>1821</v>
      </c>
      <c r="D6" s="84" t="s">
        <v>1822</v>
      </c>
      <c r="E6" s="84" t="s">
        <v>1823</v>
      </c>
      <c r="F6" s="84" t="s">
        <v>1824</v>
      </c>
      <c r="G6" s="84" t="s">
        <v>1648</v>
      </c>
      <c r="H6" s="84" t="s">
        <v>1825</v>
      </c>
      <c r="I6" s="84" t="s">
        <v>1378</v>
      </c>
      <c r="J6" s="84" t="s">
        <v>1826</v>
      </c>
      <c r="K6" s="84" t="s">
        <v>1827</v>
      </c>
      <c r="L6" s="84" t="s">
        <v>1828</v>
      </c>
      <c r="M6" s="84" t="s">
        <v>1351</v>
      </c>
      <c r="N6" s="18" t="s">
        <v>6</v>
      </c>
      <c r="O6" s="84" t="s">
        <v>1192</v>
      </c>
      <c r="P6" s="18" t="s">
        <v>1453</v>
      </c>
      <c r="Q6" s="84" t="s">
        <v>686</v>
      </c>
      <c r="R6" s="84" t="s">
        <v>176</v>
      </c>
    </row>
    <row r="7" s="85" customFormat="1" ht="15.45" customHeight="1" spans="1:19">
      <c r="A7" s="101"/>
      <c r="B7" s="101"/>
      <c r="C7" s="101"/>
      <c r="D7" s="101"/>
      <c r="E7" s="101"/>
      <c r="F7" s="101"/>
      <c r="G7" s="101"/>
      <c r="H7" s="101"/>
      <c r="I7" s="101"/>
      <c r="J7" s="101"/>
      <c r="K7" s="101"/>
      <c r="L7" s="101"/>
      <c r="M7" s="101"/>
      <c r="N7" s="101"/>
      <c r="O7" s="101"/>
      <c r="P7" s="101"/>
      <c r="Q7" s="101"/>
      <c r="R7" s="101"/>
      <c r="S7" s="9" t="s">
        <v>1461</v>
      </c>
    </row>
    <row r="8" ht="15.75" customHeight="1" spans="1:19">
      <c r="A8" s="20" t="str">
        <f>IF(C8="","",ROW()-7)</f>
        <v/>
      </c>
      <c r="B8" s="20"/>
      <c r="C8" s="21"/>
      <c r="D8" s="21"/>
      <c r="E8" s="21"/>
      <c r="F8" s="21"/>
      <c r="G8" s="22"/>
      <c r="H8" s="21"/>
      <c r="I8" s="21"/>
      <c r="J8" s="22"/>
      <c r="K8" s="21"/>
      <c r="L8" s="59"/>
      <c r="M8" s="23"/>
      <c r="N8" s="23"/>
      <c r="O8" s="23"/>
      <c r="P8" s="23"/>
      <c r="Q8" s="74" t="str">
        <f>IF(N8-O8=0,"",(P8-N8+O8)/(N8-O8)*100)</f>
        <v/>
      </c>
      <c r="R8" s="21"/>
      <c r="S8" s="9" t="s">
        <v>1829</v>
      </c>
    </row>
    <row r="9" ht="15.75" customHeight="1" spans="1:19">
      <c r="A9" s="20" t="str">
        <f t="shared" ref="A9:A30" si="0">IF(C9="","",ROW()-7)</f>
        <v/>
      </c>
      <c r="B9" s="20"/>
      <c r="C9" s="21"/>
      <c r="D9" s="21"/>
      <c r="E9" s="21"/>
      <c r="F9" s="21"/>
      <c r="G9" s="22"/>
      <c r="H9" s="21"/>
      <c r="I9" s="21"/>
      <c r="J9" s="22"/>
      <c r="K9" s="21"/>
      <c r="L9" s="59"/>
      <c r="M9" s="23"/>
      <c r="N9" s="23"/>
      <c r="O9" s="23"/>
      <c r="P9" s="23"/>
      <c r="Q9" s="74" t="str">
        <f t="shared" ref="Q9:Q33" si="1">IF(N9-O9=0,"",(P9-N9+O9)/(N9-O9)*100)</f>
        <v/>
      </c>
      <c r="R9" s="21"/>
      <c r="S9" s="9" t="s">
        <v>1830</v>
      </c>
    </row>
    <row r="10" ht="15.75" customHeight="1" spans="1:19">
      <c r="A10" s="20" t="str">
        <f t="shared" si="0"/>
        <v/>
      </c>
      <c r="B10" s="20"/>
      <c r="C10" s="21"/>
      <c r="D10" s="21"/>
      <c r="E10" s="21"/>
      <c r="F10" s="21"/>
      <c r="G10" s="22"/>
      <c r="H10" s="21"/>
      <c r="I10" s="21"/>
      <c r="J10" s="22"/>
      <c r="K10" s="21"/>
      <c r="L10" s="59"/>
      <c r="M10" s="23"/>
      <c r="N10" s="23"/>
      <c r="O10" s="23"/>
      <c r="P10" s="23"/>
      <c r="Q10" s="74" t="str">
        <f t="shared" si="1"/>
        <v/>
      </c>
      <c r="R10" s="21"/>
      <c r="S10" s="9" t="s">
        <v>1831</v>
      </c>
    </row>
    <row r="11" ht="15.75" customHeight="1" spans="1:19">
      <c r="A11" s="20" t="str">
        <f t="shared" si="0"/>
        <v/>
      </c>
      <c r="B11" s="20"/>
      <c r="C11" s="21"/>
      <c r="D11" s="21"/>
      <c r="E11" s="21"/>
      <c r="F11" s="21"/>
      <c r="G11" s="22"/>
      <c r="H11" s="21"/>
      <c r="I11" s="21"/>
      <c r="J11" s="22"/>
      <c r="K11" s="21"/>
      <c r="L11" s="59"/>
      <c r="M11" s="23"/>
      <c r="N11" s="23"/>
      <c r="O11" s="23"/>
      <c r="P11" s="23"/>
      <c r="Q11" s="74" t="str">
        <f t="shared" si="1"/>
        <v/>
      </c>
      <c r="R11" s="21"/>
      <c r="S11" s="9" t="s">
        <v>1832</v>
      </c>
    </row>
    <row r="12" ht="15.75" customHeight="1" spans="1:19">
      <c r="A12" s="20" t="str">
        <f t="shared" si="0"/>
        <v/>
      </c>
      <c r="B12" s="20"/>
      <c r="C12" s="21"/>
      <c r="D12" s="21"/>
      <c r="E12" s="21"/>
      <c r="F12" s="21"/>
      <c r="G12" s="22"/>
      <c r="H12" s="21"/>
      <c r="I12" s="21"/>
      <c r="J12" s="22"/>
      <c r="K12" s="21"/>
      <c r="L12" s="59"/>
      <c r="M12" s="23"/>
      <c r="N12" s="23"/>
      <c r="O12" s="23"/>
      <c r="P12" s="23"/>
      <c r="Q12" s="74" t="str">
        <f t="shared" si="1"/>
        <v/>
      </c>
      <c r="R12" s="21"/>
      <c r="S12" s="9" t="s">
        <v>1833</v>
      </c>
    </row>
    <row r="13" ht="15.75" customHeight="1" spans="1:19">
      <c r="A13" s="20" t="str">
        <f t="shared" si="0"/>
        <v/>
      </c>
      <c r="B13" s="20"/>
      <c r="C13" s="21"/>
      <c r="D13" s="21"/>
      <c r="E13" s="21"/>
      <c r="F13" s="21"/>
      <c r="G13" s="22"/>
      <c r="H13" s="21"/>
      <c r="I13" s="21"/>
      <c r="J13" s="22"/>
      <c r="K13" s="21"/>
      <c r="L13" s="59"/>
      <c r="M13" s="23"/>
      <c r="N13" s="23"/>
      <c r="O13" s="23"/>
      <c r="P13" s="23"/>
      <c r="Q13" s="74" t="str">
        <f t="shared" si="1"/>
        <v/>
      </c>
      <c r="R13" s="21"/>
      <c r="S13" s="9" t="s">
        <v>1834</v>
      </c>
    </row>
    <row r="14" ht="15.75" customHeight="1" spans="1:19">
      <c r="A14" s="20" t="str">
        <f t="shared" si="0"/>
        <v/>
      </c>
      <c r="B14" s="20"/>
      <c r="C14" s="21"/>
      <c r="D14" s="21"/>
      <c r="E14" s="21"/>
      <c r="F14" s="21"/>
      <c r="G14" s="22"/>
      <c r="H14" s="21"/>
      <c r="I14" s="21"/>
      <c r="J14" s="22"/>
      <c r="K14" s="21"/>
      <c r="L14" s="59"/>
      <c r="M14" s="23"/>
      <c r="N14" s="23"/>
      <c r="O14" s="23"/>
      <c r="P14" s="23"/>
      <c r="Q14" s="74" t="str">
        <f t="shared" si="1"/>
        <v/>
      </c>
      <c r="R14" s="21"/>
      <c r="S14" s="9" t="s">
        <v>1835</v>
      </c>
    </row>
    <row r="15" ht="15.75" customHeight="1" spans="1:19">
      <c r="A15" s="20" t="str">
        <f t="shared" si="0"/>
        <v/>
      </c>
      <c r="B15" s="20"/>
      <c r="C15" s="21"/>
      <c r="D15" s="21"/>
      <c r="E15" s="21"/>
      <c r="F15" s="21"/>
      <c r="G15" s="22"/>
      <c r="H15" s="21"/>
      <c r="I15" s="21"/>
      <c r="J15" s="22"/>
      <c r="K15" s="21"/>
      <c r="L15" s="59"/>
      <c r="M15" s="23"/>
      <c r="N15" s="23"/>
      <c r="O15" s="23"/>
      <c r="P15" s="23"/>
      <c r="Q15" s="74" t="str">
        <f t="shared" si="1"/>
        <v/>
      </c>
      <c r="R15" s="21"/>
      <c r="S15" s="9" t="s">
        <v>1836</v>
      </c>
    </row>
    <row r="16" ht="15.75" customHeight="1" spans="1:19">
      <c r="A16" s="20" t="str">
        <f t="shared" si="0"/>
        <v/>
      </c>
      <c r="B16" s="20"/>
      <c r="C16" s="21"/>
      <c r="D16" s="21"/>
      <c r="E16" s="21"/>
      <c r="F16" s="21"/>
      <c r="G16" s="22"/>
      <c r="H16" s="21"/>
      <c r="I16" s="21"/>
      <c r="J16" s="22"/>
      <c r="K16" s="21"/>
      <c r="L16" s="59"/>
      <c r="M16" s="23"/>
      <c r="N16" s="23"/>
      <c r="O16" s="23"/>
      <c r="P16" s="23"/>
      <c r="Q16" s="74" t="str">
        <f t="shared" si="1"/>
        <v/>
      </c>
      <c r="R16" s="21"/>
      <c r="S16" s="9" t="s">
        <v>1837</v>
      </c>
    </row>
    <row r="17" ht="15.75" customHeight="1" spans="1:19">
      <c r="A17" s="20" t="str">
        <f t="shared" si="0"/>
        <v/>
      </c>
      <c r="B17" s="20"/>
      <c r="C17" s="21"/>
      <c r="D17" s="21"/>
      <c r="E17" s="21"/>
      <c r="F17" s="21"/>
      <c r="G17" s="22"/>
      <c r="H17" s="21"/>
      <c r="I17" s="21"/>
      <c r="J17" s="22"/>
      <c r="K17" s="21"/>
      <c r="L17" s="59"/>
      <c r="M17" s="23"/>
      <c r="N17" s="23"/>
      <c r="O17" s="23"/>
      <c r="P17" s="23"/>
      <c r="Q17" s="74" t="str">
        <f t="shared" si="1"/>
        <v/>
      </c>
      <c r="R17" s="21"/>
      <c r="S17" s="9" t="s">
        <v>1838</v>
      </c>
    </row>
    <row r="18" ht="15.75" customHeight="1" spans="1:19">
      <c r="A18" s="20" t="str">
        <f t="shared" si="0"/>
        <v/>
      </c>
      <c r="B18" s="20"/>
      <c r="C18" s="21"/>
      <c r="D18" s="21"/>
      <c r="E18" s="21"/>
      <c r="F18" s="21"/>
      <c r="G18" s="22"/>
      <c r="H18" s="21"/>
      <c r="I18" s="21"/>
      <c r="J18" s="22"/>
      <c r="K18" s="21"/>
      <c r="L18" s="59"/>
      <c r="M18" s="23"/>
      <c r="N18" s="23"/>
      <c r="O18" s="23"/>
      <c r="P18" s="23"/>
      <c r="Q18" s="74" t="str">
        <f t="shared" si="1"/>
        <v/>
      </c>
      <c r="R18" s="21"/>
      <c r="S18" s="9" t="s">
        <v>1839</v>
      </c>
    </row>
    <row r="19" ht="15.75" customHeight="1" spans="1:19">
      <c r="A19" s="20" t="str">
        <f t="shared" si="0"/>
        <v/>
      </c>
      <c r="B19" s="20"/>
      <c r="C19" s="21"/>
      <c r="D19" s="21"/>
      <c r="E19" s="21"/>
      <c r="F19" s="21"/>
      <c r="G19" s="22"/>
      <c r="H19" s="21"/>
      <c r="I19" s="21"/>
      <c r="J19" s="22"/>
      <c r="K19" s="21"/>
      <c r="L19" s="59"/>
      <c r="M19" s="23"/>
      <c r="N19" s="23"/>
      <c r="O19" s="23"/>
      <c r="P19" s="23"/>
      <c r="Q19" s="74" t="str">
        <f t="shared" si="1"/>
        <v/>
      </c>
      <c r="R19" s="21"/>
      <c r="S19" s="9" t="s">
        <v>1840</v>
      </c>
    </row>
    <row r="20" ht="15.75" customHeight="1" spans="1:19">
      <c r="A20" s="20" t="str">
        <f t="shared" si="0"/>
        <v/>
      </c>
      <c r="B20" s="20"/>
      <c r="C20" s="21"/>
      <c r="D20" s="21"/>
      <c r="E20" s="21"/>
      <c r="F20" s="21"/>
      <c r="G20" s="22"/>
      <c r="H20" s="21"/>
      <c r="I20" s="21"/>
      <c r="J20" s="22"/>
      <c r="K20" s="21"/>
      <c r="L20" s="59"/>
      <c r="M20" s="23"/>
      <c r="N20" s="23"/>
      <c r="O20" s="23"/>
      <c r="P20" s="23"/>
      <c r="Q20" s="74" t="str">
        <f t="shared" si="1"/>
        <v/>
      </c>
      <c r="R20" s="21"/>
      <c r="S20" s="9" t="s">
        <v>1841</v>
      </c>
    </row>
    <row r="21" ht="15.75" customHeight="1" spans="1:19">
      <c r="A21" s="20" t="str">
        <f t="shared" si="0"/>
        <v/>
      </c>
      <c r="B21" s="20"/>
      <c r="C21" s="21"/>
      <c r="D21" s="21"/>
      <c r="E21" s="21"/>
      <c r="F21" s="21"/>
      <c r="G21" s="22"/>
      <c r="H21" s="21"/>
      <c r="I21" s="21"/>
      <c r="J21" s="22"/>
      <c r="K21" s="21"/>
      <c r="L21" s="59"/>
      <c r="M21" s="23"/>
      <c r="N21" s="23"/>
      <c r="O21" s="23"/>
      <c r="P21" s="23"/>
      <c r="Q21" s="74" t="str">
        <f t="shared" si="1"/>
        <v/>
      </c>
      <c r="R21" s="21"/>
      <c r="S21" s="9" t="s">
        <v>1842</v>
      </c>
    </row>
    <row r="22" ht="15.75" customHeight="1" spans="1:19">
      <c r="A22" s="20" t="str">
        <f t="shared" si="0"/>
        <v/>
      </c>
      <c r="B22" s="20"/>
      <c r="C22" s="21"/>
      <c r="D22" s="21"/>
      <c r="E22" s="21"/>
      <c r="F22" s="21"/>
      <c r="G22" s="22"/>
      <c r="H22" s="21"/>
      <c r="I22" s="21"/>
      <c r="J22" s="22"/>
      <c r="K22" s="21"/>
      <c r="L22" s="59"/>
      <c r="M22" s="23"/>
      <c r="N22" s="23"/>
      <c r="O22" s="23"/>
      <c r="P22" s="23"/>
      <c r="Q22" s="74" t="str">
        <f t="shared" si="1"/>
        <v/>
      </c>
      <c r="R22" s="21"/>
      <c r="S22" s="9" t="s">
        <v>1843</v>
      </c>
    </row>
    <row r="23" ht="15.75" customHeight="1" spans="1:19">
      <c r="A23" s="20" t="str">
        <f t="shared" si="0"/>
        <v/>
      </c>
      <c r="B23" s="20"/>
      <c r="C23" s="21"/>
      <c r="D23" s="21"/>
      <c r="E23" s="21"/>
      <c r="F23" s="21"/>
      <c r="G23" s="22"/>
      <c r="H23" s="21"/>
      <c r="I23" s="21"/>
      <c r="J23" s="22"/>
      <c r="K23" s="21"/>
      <c r="L23" s="59"/>
      <c r="M23" s="23"/>
      <c r="N23" s="23"/>
      <c r="O23" s="23"/>
      <c r="P23" s="23"/>
      <c r="Q23" s="74" t="str">
        <f t="shared" si="1"/>
        <v/>
      </c>
      <c r="R23" s="21"/>
      <c r="S23" s="9" t="s">
        <v>1844</v>
      </c>
    </row>
    <row r="24" ht="15.75" customHeight="1" spans="1:19">
      <c r="A24" s="20" t="str">
        <f t="shared" si="0"/>
        <v/>
      </c>
      <c r="B24" s="20"/>
      <c r="C24" s="21"/>
      <c r="D24" s="21"/>
      <c r="E24" s="21"/>
      <c r="F24" s="21"/>
      <c r="G24" s="22"/>
      <c r="H24" s="21"/>
      <c r="I24" s="21"/>
      <c r="J24" s="22"/>
      <c r="K24" s="21"/>
      <c r="L24" s="59"/>
      <c r="M24" s="23"/>
      <c r="N24" s="23"/>
      <c r="O24" s="23"/>
      <c r="P24" s="23"/>
      <c r="Q24" s="74" t="str">
        <f t="shared" si="1"/>
        <v/>
      </c>
      <c r="R24" s="21"/>
      <c r="S24" s="9" t="s">
        <v>1845</v>
      </c>
    </row>
    <row r="25" ht="15.75" customHeight="1" spans="1:19">
      <c r="A25" s="20" t="str">
        <f t="shared" si="0"/>
        <v/>
      </c>
      <c r="B25" s="20"/>
      <c r="C25" s="21"/>
      <c r="D25" s="21"/>
      <c r="E25" s="21"/>
      <c r="F25" s="21"/>
      <c r="G25" s="22"/>
      <c r="H25" s="21"/>
      <c r="I25" s="21"/>
      <c r="J25" s="22"/>
      <c r="K25" s="21"/>
      <c r="L25" s="59"/>
      <c r="M25" s="23"/>
      <c r="N25" s="23"/>
      <c r="O25" s="23"/>
      <c r="P25" s="23"/>
      <c r="Q25" s="74" t="str">
        <f t="shared" si="1"/>
        <v/>
      </c>
      <c r="R25" s="21"/>
      <c r="S25" s="9" t="s">
        <v>1846</v>
      </c>
    </row>
    <row r="26" ht="15.75" customHeight="1" spans="1:19">
      <c r="A26" s="20" t="str">
        <f t="shared" si="0"/>
        <v/>
      </c>
      <c r="B26" s="20"/>
      <c r="C26" s="21"/>
      <c r="D26" s="21"/>
      <c r="E26" s="21"/>
      <c r="F26" s="21"/>
      <c r="G26" s="22"/>
      <c r="H26" s="21"/>
      <c r="I26" s="21"/>
      <c r="J26" s="22"/>
      <c r="K26" s="21"/>
      <c r="L26" s="59"/>
      <c r="M26" s="23"/>
      <c r="N26" s="23"/>
      <c r="O26" s="23"/>
      <c r="P26" s="23"/>
      <c r="Q26" s="74" t="str">
        <f t="shared" si="1"/>
        <v/>
      </c>
      <c r="R26" s="21"/>
      <c r="S26" s="9" t="s">
        <v>1847</v>
      </c>
    </row>
    <row r="27" ht="15.75" customHeight="1" spans="1:19">
      <c r="A27" s="20" t="str">
        <f t="shared" si="0"/>
        <v/>
      </c>
      <c r="B27" s="20"/>
      <c r="C27" s="21"/>
      <c r="D27" s="21"/>
      <c r="E27" s="21"/>
      <c r="F27" s="21"/>
      <c r="G27" s="22"/>
      <c r="H27" s="21"/>
      <c r="I27" s="21"/>
      <c r="J27" s="22"/>
      <c r="K27" s="21"/>
      <c r="L27" s="59"/>
      <c r="M27" s="23"/>
      <c r="N27" s="23"/>
      <c r="O27" s="23"/>
      <c r="P27" s="23"/>
      <c r="Q27" s="74" t="str">
        <f t="shared" si="1"/>
        <v/>
      </c>
      <c r="R27" s="21"/>
      <c r="S27" s="9" t="s">
        <v>1848</v>
      </c>
    </row>
    <row r="28" ht="15.75" customHeight="1" spans="1:19">
      <c r="A28" s="20" t="str">
        <f t="shared" si="0"/>
        <v/>
      </c>
      <c r="B28" s="20"/>
      <c r="C28" s="21"/>
      <c r="D28" s="21"/>
      <c r="E28" s="21"/>
      <c r="F28" s="21"/>
      <c r="G28" s="22"/>
      <c r="H28" s="21"/>
      <c r="I28" s="21"/>
      <c r="J28" s="22"/>
      <c r="K28" s="21"/>
      <c r="L28" s="59"/>
      <c r="M28" s="23"/>
      <c r="N28" s="23"/>
      <c r="O28" s="23"/>
      <c r="P28" s="23"/>
      <c r="Q28" s="74" t="str">
        <f t="shared" si="1"/>
        <v/>
      </c>
      <c r="R28" s="21"/>
      <c r="S28" s="9" t="s">
        <v>1849</v>
      </c>
    </row>
    <row r="29" ht="15.75" customHeight="1" spans="1:19">
      <c r="A29" s="20" t="str">
        <f t="shared" si="0"/>
        <v/>
      </c>
      <c r="B29" s="20"/>
      <c r="C29" s="21"/>
      <c r="D29" s="21"/>
      <c r="E29" s="21"/>
      <c r="F29" s="21"/>
      <c r="G29" s="22"/>
      <c r="H29" s="21"/>
      <c r="I29" s="21"/>
      <c r="J29" s="22"/>
      <c r="K29" s="21"/>
      <c r="L29" s="59"/>
      <c r="M29" s="23"/>
      <c r="N29" s="23"/>
      <c r="O29" s="23"/>
      <c r="P29" s="23"/>
      <c r="Q29" s="74" t="str">
        <f t="shared" si="1"/>
        <v/>
      </c>
      <c r="R29" s="21"/>
      <c r="S29" s="9" t="s">
        <v>1850</v>
      </c>
    </row>
    <row r="30" spans="1:19">
      <c r="A30" s="20" t="str">
        <f t="shared" si="0"/>
        <v/>
      </c>
      <c r="B30" s="20"/>
      <c r="C30" s="21"/>
      <c r="D30" s="21"/>
      <c r="E30" s="21"/>
      <c r="F30" s="21"/>
      <c r="G30" s="22"/>
      <c r="H30" s="21"/>
      <c r="I30" s="21"/>
      <c r="J30" s="22"/>
      <c r="K30" s="21"/>
      <c r="L30" s="59"/>
      <c r="M30" s="23"/>
      <c r="N30" s="23"/>
      <c r="O30" s="23"/>
      <c r="P30" s="23"/>
      <c r="Q30" s="74" t="str">
        <f t="shared" si="1"/>
        <v/>
      </c>
      <c r="R30" s="21"/>
      <c r="S30" s="9" t="s">
        <v>1851</v>
      </c>
    </row>
    <row r="31" ht="15.75" customHeight="1" spans="1:18">
      <c r="A31" s="20" t="s">
        <v>1852</v>
      </c>
      <c r="B31" s="89"/>
      <c r="C31" s="86"/>
      <c r="D31" s="21"/>
      <c r="E31" s="21"/>
      <c r="F31" s="21"/>
      <c r="G31" s="57"/>
      <c r="H31" s="21"/>
      <c r="I31" s="21"/>
      <c r="J31" s="20"/>
      <c r="K31" s="21"/>
      <c r="L31" s="59"/>
      <c r="M31" s="23"/>
      <c r="N31" s="23">
        <f>SUM(N8:N30)</f>
        <v>0</v>
      </c>
      <c r="O31" s="23">
        <f>SUM(O8:O30)</f>
        <v>0</v>
      </c>
      <c r="P31" s="23">
        <f>SUM(P8:P30)</f>
        <v>0</v>
      </c>
      <c r="Q31" s="74" t="str">
        <f t="shared" si="1"/>
        <v/>
      </c>
      <c r="R31" s="21"/>
    </row>
    <row r="32" ht="15.75" customHeight="1" spans="1:18">
      <c r="A32" s="20" t="s">
        <v>1755</v>
      </c>
      <c r="B32" s="89"/>
      <c r="C32" s="86"/>
      <c r="D32" s="21"/>
      <c r="E32" s="21"/>
      <c r="F32" s="21"/>
      <c r="G32" s="57"/>
      <c r="H32" s="21"/>
      <c r="I32" s="21"/>
      <c r="J32" s="20"/>
      <c r="K32" s="21"/>
      <c r="L32" s="59"/>
      <c r="M32" s="23"/>
      <c r="N32" s="23">
        <f>O31</f>
        <v>0</v>
      </c>
      <c r="O32" s="23"/>
      <c r="P32" s="23"/>
      <c r="Q32" s="74"/>
      <c r="R32" s="21"/>
    </row>
    <row r="33" ht="13.5" customHeight="1" spans="1:18">
      <c r="A33" s="24" t="s">
        <v>1853</v>
      </c>
      <c r="B33" s="16"/>
      <c r="C33" s="25"/>
      <c r="D33" s="41"/>
      <c r="E33" s="41"/>
      <c r="F33" s="24"/>
      <c r="G33" s="24"/>
      <c r="H33" s="24"/>
      <c r="I33" s="24"/>
      <c r="J33" s="27"/>
      <c r="K33" s="31"/>
      <c r="L33" s="26"/>
      <c r="M33" s="31"/>
      <c r="N33" s="26">
        <f>N31-N32</f>
        <v>0</v>
      </c>
      <c r="O33" s="31"/>
      <c r="P33" s="26">
        <f>P31</f>
        <v>0</v>
      </c>
      <c r="Q33" s="74" t="str">
        <f t="shared" si="1"/>
        <v/>
      </c>
      <c r="R33" s="31"/>
    </row>
    <row r="34" ht="15.75" customHeight="1" spans="1:19">
      <c r="A34" s="10" t="str">
        <f>基本信息输入表!$K$6&amp;"填表人："&amp;基本信息输入表!$M$54</f>
        <v>产权持有单位填表人：刘亚鑫</v>
      </c>
      <c r="P34" s="10" t="str">
        <f>"评估人员："&amp;基本信息输入表!$Q$54</f>
        <v>评估人员：王庆国</v>
      </c>
      <c r="S34" s="9" t="s">
        <v>1483</v>
      </c>
    </row>
    <row r="35" ht="15.75" customHeight="1" spans="1:1">
      <c r="A35" s="10" t="str">
        <f>"填表日期："&amp;YEAR(基本信息输入表!$O$54)&amp;"年"&amp;MONTH(基本信息输入表!$O$54)&amp;"月"&amp;DAY(基本信息输入表!$O$54)&amp;"日"</f>
        <v>填表日期：2025年2月22日</v>
      </c>
    </row>
  </sheetData>
  <mergeCells count="25">
    <mergeCell ref="A2:R2"/>
    <mergeCell ref="A3:R3"/>
    <mergeCell ref="Q4:R4"/>
    <mergeCell ref="A5:F5"/>
    <mergeCell ref="A31:C31"/>
    <mergeCell ref="A32:C32"/>
    <mergeCell ref="A33:C33"/>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9"/>
  <sheetViews>
    <sheetView showGridLines="0" zoomScale="79" zoomScaleNormal="79" workbookViewId="0">
      <selection activeCell="T25" sqref="T25"/>
    </sheetView>
  </sheetViews>
  <sheetFormatPr defaultColWidth="9" defaultRowHeight="12.75"/>
  <cols>
    <col min="1" max="1" width="6.2" style="10" customWidth="1"/>
    <col min="2" max="2" width="10.7" style="10" customWidth="1"/>
    <col min="3" max="3" width="7.7" style="10" customWidth="1"/>
    <col min="4" max="4" width="19.2" style="10" customWidth="1"/>
    <col min="5" max="5" width="9.7" style="10" customWidth="1"/>
    <col min="6" max="6" width="7.5" style="10" customWidth="1"/>
    <col min="7" max="8" width="7.7" style="10" customWidth="1"/>
    <col min="9" max="9" width="7.2" style="10" customWidth="1"/>
    <col min="10" max="12" width="8.2" style="10" customWidth="1"/>
    <col min="13" max="13" width="16.5" style="10" customWidth="1"/>
    <col min="14" max="14" width="11.2" style="10" customWidth="1"/>
    <col min="15" max="15" width="12.7" style="10" customWidth="1"/>
    <col min="16" max="16" width="7.5" style="10" customWidth="1"/>
    <col min="17" max="17" width="18.2" style="10" customWidth="1"/>
    <col min="18" max="18" width="9" style="9" customWidth="1"/>
    <col min="19" max="20" width="9" style="10" customWidth="1"/>
    <col min="21" max="16384" width="9" style="10"/>
  </cols>
  <sheetData>
    <row r="1" spans="1:1">
      <c r="A1" s="11" t="s">
        <v>0</v>
      </c>
    </row>
    <row r="2" s="8" customFormat="1" ht="25.95" customHeight="1" spans="1:25">
      <c r="A2" s="12" t="s">
        <v>1854</v>
      </c>
      <c r="R2" s="217"/>
      <c r="S2" s="10"/>
      <c r="T2" s="10"/>
      <c r="U2" s="10"/>
      <c r="V2" s="10"/>
      <c r="W2" s="10"/>
      <c r="X2" s="10"/>
      <c r="Y2" s="10"/>
    </row>
    <row r="3" ht="15.75" customHeight="1" spans="1:1">
      <c r="A3" s="9" t="str">
        <f>"评估基准日："&amp;TEXT(基本信息输入表!M7,"yyyy年mm月dd日")</f>
        <v>评估基准日：2025年02月20日</v>
      </c>
    </row>
    <row r="4" ht="12" customHeight="1" spans="2:17">
      <c r="B4" s="9"/>
      <c r="C4" s="9"/>
      <c r="D4" s="9"/>
      <c r="E4" s="9"/>
      <c r="F4" s="9"/>
      <c r="G4" s="9"/>
      <c r="H4" s="9"/>
      <c r="I4" s="9"/>
      <c r="J4" s="9"/>
      <c r="K4" s="9"/>
      <c r="L4" s="9"/>
      <c r="M4" s="9"/>
      <c r="N4" s="9"/>
      <c r="O4" s="9"/>
      <c r="P4" s="9"/>
      <c r="Q4" s="14" t="s">
        <v>1855</v>
      </c>
    </row>
    <row r="5" ht="13.5" customHeight="1" spans="1:17">
      <c r="A5" s="15" t="str">
        <f>基本信息输入表!K6&amp;"："&amp;基本信息输入表!M6</f>
        <v>产权持有单位：中国石油天然气股份有限公司塔里木油田分公司塔西南勘探开发公司</v>
      </c>
      <c r="B5" s="16"/>
      <c r="C5" s="16"/>
      <c r="D5" s="16"/>
      <c r="E5" s="16"/>
      <c r="F5" s="16"/>
      <c r="Q5" s="14" t="s">
        <v>1444</v>
      </c>
    </row>
    <row r="6" s="85" customFormat="1" ht="27.75" customHeight="1" spans="1:25">
      <c r="A6" s="84" t="s">
        <v>4</v>
      </c>
      <c r="B6" s="84" t="s">
        <v>1820</v>
      </c>
      <c r="C6" s="84" t="s">
        <v>1821</v>
      </c>
      <c r="D6" s="84" t="s">
        <v>1822</v>
      </c>
      <c r="E6" s="84" t="s">
        <v>1823</v>
      </c>
      <c r="F6" s="84" t="s">
        <v>1824</v>
      </c>
      <c r="G6" s="84" t="s">
        <v>1648</v>
      </c>
      <c r="H6" s="84" t="s">
        <v>1825</v>
      </c>
      <c r="I6" s="84" t="s">
        <v>1378</v>
      </c>
      <c r="J6" s="84" t="s">
        <v>1826</v>
      </c>
      <c r="K6" s="84" t="s">
        <v>1827</v>
      </c>
      <c r="L6" s="84" t="s">
        <v>1856</v>
      </c>
      <c r="M6" s="84" t="s">
        <v>1857</v>
      </c>
      <c r="N6" s="84" t="s">
        <v>6</v>
      </c>
      <c r="O6" s="84" t="s">
        <v>7</v>
      </c>
      <c r="P6" s="84" t="s">
        <v>686</v>
      </c>
      <c r="Q6" s="84" t="s">
        <v>176</v>
      </c>
      <c r="R6" s="9" t="s">
        <v>1461</v>
      </c>
      <c r="S6" s="10"/>
      <c r="T6" s="10"/>
      <c r="U6" s="10"/>
      <c r="V6" s="10"/>
      <c r="W6" s="10"/>
      <c r="X6" s="10"/>
      <c r="Y6" s="10"/>
    </row>
    <row r="7" ht="15.75" customHeight="1" spans="1:18">
      <c r="A7" s="20" t="str">
        <f>IF(C7="","",ROW()-7)</f>
        <v/>
      </c>
      <c r="B7" s="20"/>
      <c r="C7" s="21"/>
      <c r="D7" s="21"/>
      <c r="E7" s="21"/>
      <c r="F7" s="21"/>
      <c r="G7" s="22"/>
      <c r="H7" s="21"/>
      <c r="I7" s="21"/>
      <c r="J7" s="22"/>
      <c r="K7" s="21"/>
      <c r="L7" s="59"/>
      <c r="M7" s="23"/>
      <c r="N7" s="23"/>
      <c r="O7" s="23"/>
      <c r="P7" s="74" t="str">
        <f>IF(N7=0,"",(O7-N7)/N7*100)</f>
        <v/>
      </c>
      <c r="Q7" s="21"/>
      <c r="R7" s="9" t="s">
        <v>1858</v>
      </c>
    </row>
    <row r="8" ht="15.75" customHeight="1" spans="1:18">
      <c r="A8" s="20" t="str">
        <f t="shared" ref="A8:A26" si="0">IF(C8="","",ROW()-7)</f>
        <v/>
      </c>
      <c r="B8" s="20"/>
      <c r="C8" s="21"/>
      <c r="D8" s="21"/>
      <c r="E8" s="21"/>
      <c r="F8" s="21"/>
      <c r="G8" s="22"/>
      <c r="H8" s="21"/>
      <c r="I8" s="21"/>
      <c r="J8" s="22"/>
      <c r="K8" s="21"/>
      <c r="L8" s="59"/>
      <c r="M8" s="23"/>
      <c r="N8" s="23"/>
      <c r="O8" s="23"/>
      <c r="P8" s="74" t="str">
        <f t="shared" ref="P8:P27" si="1">IF(N8=0,"",(O8-N8)/N8*100)</f>
        <v/>
      </c>
      <c r="Q8" s="21"/>
      <c r="R8" s="9" t="s">
        <v>1859</v>
      </c>
    </row>
    <row r="9" ht="15.75" customHeight="1" spans="1:18">
      <c r="A9" s="20" t="str">
        <f t="shared" si="0"/>
        <v/>
      </c>
      <c r="B9" s="20"/>
      <c r="C9" s="21"/>
      <c r="D9" s="21"/>
      <c r="E9" s="21"/>
      <c r="F9" s="21"/>
      <c r="G9" s="22"/>
      <c r="H9" s="21"/>
      <c r="I9" s="21"/>
      <c r="J9" s="22"/>
      <c r="K9" s="21"/>
      <c r="L9" s="59"/>
      <c r="M9" s="23"/>
      <c r="N9" s="23"/>
      <c r="O9" s="23"/>
      <c r="P9" s="74" t="str">
        <f t="shared" si="1"/>
        <v/>
      </c>
      <c r="Q9" s="21"/>
      <c r="R9" s="9" t="s">
        <v>1860</v>
      </c>
    </row>
    <row r="10" ht="15.75" customHeight="1" spans="1:18">
      <c r="A10" s="20" t="str">
        <f t="shared" si="0"/>
        <v/>
      </c>
      <c r="B10" s="20"/>
      <c r="C10" s="21"/>
      <c r="D10" s="21"/>
      <c r="E10" s="21"/>
      <c r="F10" s="21"/>
      <c r="G10" s="22"/>
      <c r="H10" s="21"/>
      <c r="I10" s="21"/>
      <c r="J10" s="22"/>
      <c r="K10" s="21"/>
      <c r="L10" s="59"/>
      <c r="M10" s="23"/>
      <c r="N10" s="23"/>
      <c r="O10" s="23"/>
      <c r="P10" s="74" t="str">
        <f t="shared" si="1"/>
        <v/>
      </c>
      <c r="Q10" s="21"/>
      <c r="R10" s="9" t="s">
        <v>1861</v>
      </c>
    </row>
    <row r="11" ht="15.75" customHeight="1" spans="1:18">
      <c r="A11" s="20" t="str">
        <f t="shared" si="0"/>
        <v/>
      </c>
      <c r="B11" s="20"/>
      <c r="C11" s="21"/>
      <c r="D11" s="21"/>
      <c r="E11" s="21"/>
      <c r="F11" s="21"/>
      <c r="G11" s="22"/>
      <c r="H11" s="21"/>
      <c r="I11" s="21"/>
      <c r="J11" s="22"/>
      <c r="K11" s="21"/>
      <c r="L11" s="59"/>
      <c r="M11" s="23"/>
      <c r="N11" s="23"/>
      <c r="O11" s="23"/>
      <c r="P11" s="74" t="str">
        <f t="shared" si="1"/>
        <v/>
      </c>
      <c r="Q11" s="21"/>
      <c r="R11" s="9" t="s">
        <v>1862</v>
      </c>
    </row>
    <row r="12" ht="15.75" customHeight="1" spans="1:18">
      <c r="A12" s="20" t="str">
        <f t="shared" si="0"/>
        <v/>
      </c>
      <c r="B12" s="20"/>
      <c r="C12" s="21"/>
      <c r="D12" s="21"/>
      <c r="E12" s="21"/>
      <c r="F12" s="21"/>
      <c r="G12" s="22"/>
      <c r="H12" s="21"/>
      <c r="I12" s="21"/>
      <c r="J12" s="22"/>
      <c r="K12" s="21"/>
      <c r="L12" s="59"/>
      <c r="M12" s="23"/>
      <c r="N12" s="23"/>
      <c r="O12" s="23"/>
      <c r="P12" s="74" t="str">
        <f t="shared" si="1"/>
        <v/>
      </c>
      <c r="Q12" s="21"/>
      <c r="R12" s="9" t="s">
        <v>1863</v>
      </c>
    </row>
    <row r="13" ht="15.75" customHeight="1" spans="1:18">
      <c r="A13" s="20" t="str">
        <f t="shared" si="0"/>
        <v/>
      </c>
      <c r="B13" s="20"/>
      <c r="C13" s="21"/>
      <c r="D13" s="21"/>
      <c r="E13" s="21"/>
      <c r="F13" s="21"/>
      <c r="G13" s="22"/>
      <c r="H13" s="21"/>
      <c r="I13" s="21"/>
      <c r="J13" s="22"/>
      <c r="K13" s="21"/>
      <c r="L13" s="59"/>
      <c r="M13" s="23"/>
      <c r="N13" s="23"/>
      <c r="O13" s="23"/>
      <c r="P13" s="74" t="str">
        <f t="shared" si="1"/>
        <v/>
      </c>
      <c r="Q13" s="21"/>
      <c r="R13" s="9" t="s">
        <v>1864</v>
      </c>
    </row>
    <row r="14" ht="15.75" customHeight="1" spans="1:18">
      <c r="A14" s="20" t="str">
        <f t="shared" si="0"/>
        <v/>
      </c>
      <c r="B14" s="20"/>
      <c r="C14" s="21"/>
      <c r="D14" s="21"/>
      <c r="E14" s="21"/>
      <c r="F14" s="21"/>
      <c r="G14" s="22"/>
      <c r="H14" s="21"/>
      <c r="I14" s="21"/>
      <c r="J14" s="22"/>
      <c r="K14" s="21"/>
      <c r="L14" s="59"/>
      <c r="M14" s="23"/>
      <c r="N14" s="23"/>
      <c r="O14" s="23"/>
      <c r="P14" s="74" t="str">
        <f t="shared" si="1"/>
        <v/>
      </c>
      <c r="Q14" s="21"/>
      <c r="R14" s="9" t="s">
        <v>1865</v>
      </c>
    </row>
    <row r="15" ht="15.75" customHeight="1" spans="1:18">
      <c r="A15" s="20" t="str">
        <f t="shared" si="0"/>
        <v/>
      </c>
      <c r="B15" s="20"/>
      <c r="C15" s="21"/>
      <c r="D15" s="21"/>
      <c r="E15" s="21"/>
      <c r="F15" s="21"/>
      <c r="G15" s="22"/>
      <c r="H15" s="21"/>
      <c r="I15" s="21"/>
      <c r="J15" s="22"/>
      <c r="K15" s="21"/>
      <c r="L15" s="59"/>
      <c r="M15" s="23"/>
      <c r="N15" s="23"/>
      <c r="O15" s="23"/>
      <c r="P15" s="74" t="str">
        <f t="shared" si="1"/>
        <v/>
      </c>
      <c r="Q15" s="21"/>
      <c r="R15" s="9" t="s">
        <v>1866</v>
      </c>
    </row>
    <row r="16" ht="15.75" customHeight="1" spans="1:18">
      <c r="A16" s="20" t="str">
        <f t="shared" si="0"/>
        <v/>
      </c>
      <c r="B16" s="20"/>
      <c r="C16" s="21"/>
      <c r="D16" s="21"/>
      <c r="E16" s="21"/>
      <c r="F16" s="21"/>
      <c r="G16" s="22"/>
      <c r="H16" s="21"/>
      <c r="I16" s="21"/>
      <c r="J16" s="22"/>
      <c r="K16" s="21"/>
      <c r="L16" s="59"/>
      <c r="M16" s="23"/>
      <c r="N16" s="23"/>
      <c r="O16" s="23"/>
      <c r="P16" s="74" t="str">
        <f t="shared" si="1"/>
        <v/>
      </c>
      <c r="Q16" s="21"/>
      <c r="R16" s="9" t="s">
        <v>1867</v>
      </c>
    </row>
    <row r="17" ht="15.75" customHeight="1" spans="1:18">
      <c r="A17" s="20" t="str">
        <f t="shared" si="0"/>
        <v/>
      </c>
      <c r="B17" s="20"/>
      <c r="C17" s="21"/>
      <c r="D17" s="21"/>
      <c r="E17" s="21"/>
      <c r="F17" s="21"/>
      <c r="G17" s="22"/>
      <c r="H17" s="21"/>
      <c r="I17" s="21"/>
      <c r="J17" s="22"/>
      <c r="K17" s="21"/>
      <c r="L17" s="59"/>
      <c r="M17" s="23"/>
      <c r="N17" s="23"/>
      <c r="O17" s="23"/>
      <c r="P17" s="74" t="str">
        <f t="shared" si="1"/>
        <v/>
      </c>
      <c r="Q17" s="21"/>
      <c r="R17" s="9" t="s">
        <v>1868</v>
      </c>
    </row>
    <row r="18" ht="15.75" customHeight="1" spans="1:18">
      <c r="A18" s="20" t="str">
        <f t="shared" si="0"/>
        <v/>
      </c>
      <c r="B18" s="20"/>
      <c r="C18" s="21"/>
      <c r="D18" s="21"/>
      <c r="E18" s="21"/>
      <c r="F18" s="21"/>
      <c r="G18" s="22"/>
      <c r="H18" s="21"/>
      <c r="I18" s="21"/>
      <c r="J18" s="22"/>
      <c r="K18" s="21"/>
      <c r="L18" s="59"/>
      <c r="M18" s="23"/>
      <c r="N18" s="23"/>
      <c r="O18" s="23"/>
      <c r="P18" s="74" t="str">
        <f t="shared" si="1"/>
        <v/>
      </c>
      <c r="Q18" s="21"/>
      <c r="R18" s="9" t="s">
        <v>1869</v>
      </c>
    </row>
    <row r="19" ht="15.75" customHeight="1" spans="1:18">
      <c r="A19" s="20" t="str">
        <f t="shared" si="0"/>
        <v/>
      </c>
      <c r="B19" s="20"/>
      <c r="C19" s="21"/>
      <c r="D19" s="21"/>
      <c r="E19" s="21"/>
      <c r="F19" s="21"/>
      <c r="G19" s="22"/>
      <c r="H19" s="21"/>
      <c r="I19" s="21"/>
      <c r="J19" s="22"/>
      <c r="K19" s="21"/>
      <c r="L19" s="59"/>
      <c r="M19" s="23"/>
      <c r="N19" s="23"/>
      <c r="O19" s="23"/>
      <c r="P19" s="74" t="str">
        <f t="shared" si="1"/>
        <v/>
      </c>
      <c r="Q19" s="21"/>
      <c r="R19" s="9" t="s">
        <v>1870</v>
      </c>
    </row>
    <row r="20" ht="15.75" customHeight="1" spans="1:18">
      <c r="A20" s="20" t="str">
        <f t="shared" si="0"/>
        <v/>
      </c>
      <c r="B20" s="20"/>
      <c r="C20" s="21"/>
      <c r="D20" s="21"/>
      <c r="E20" s="21"/>
      <c r="F20" s="21"/>
      <c r="G20" s="22"/>
      <c r="H20" s="21"/>
      <c r="I20" s="21"/>
      <c r="J20" s="22"/>
      <c r="K20" s="21"/>
      <c r="L20" s="59"/>
      <c r="M20" s="23"/>
      <c r="N20" s="23"/>
      <c r="O20" s="23"/>
      <c r="P20" s="74" t="str">
        <f t="shared" si="1"/>
        <v/>
      </c>
      <c r="Q20" s="21"/>
      <c r="R20" s="9" t="s">
        <v>1871</v>
      </c>
    </row>
    <row r="21" ht="15.75" customHeight="1" spans="1:18">
      <c r="A21" s="20" t="str">
        <f t="shared" si="0"/>
        <v/>
      </c>
      <c r="B21" s="20"/>
      <c r="C21" s="21"/>
      <c r="D21" s="21"/>
      <c r="E21" s="21"/>
      <c r="F21" s="21"/>
      <c r="G21" s="22"/>
      <c r="H21" s="21"/>
      <c r="I21" s="21"/>
      <c r="J21" s="22"/>
      <c r="K21" s="21"/>
      <c r="L21" s="59"/>
      <c r="M21" s="23"/>
      <c r="N21" s="23"/>
      <c r="O21" s="23"/>
      <c r="P21" s="74" t="str">
        <f t="shared" si="1"/>
        <v/>
      </c>
      <c r="Q21" s="21"/>
      <c r="R21" s="9" t="s">
        <v>1872</v>
      </c>
    </row>
    <row r="22" ht="15.75" customHeight="1" spans="1:18">
      <c r="A22" s="20" t="str">
        <f t="shared" si="0"/>
        <v/>
      </c>
      <c r="B22" s="20"/>
      <c r="C22" s="21"/>
      <c r="D22" s="21"/>
      <c r="E22" s="21"/>
      <c r="F22" s="21"/>
      <c r="G22" s="22"/>
      <c r="H22" s="21"/>
      <c r="I22" s="21"/>
      <c r="J22" s="22"/>
      <c r="K22" s="21"/>
      <c r="L22" s="59"/>
      <c r="M22" s="23"/>
      <c r="N22" s="23"/>
      <c r="O22" s="23"/>
      <c r="P22" s="74" t="str">
        <f t="shared" si="1"/>
        <v/>
      </c>
      <c r="Q22" s="21"/>
      <c r="R22" s="9" t="s">
        <v>1873</v>
      </c>
    </row>
    <row r="23" ht="15.75" customHeight="1" spans="1:18">
      <c r="A23" s="20" t="str">
        <f t="shared" si="0"/>
        <v/>
      </c>
      <c r="B23" s="20"/>
      <c r="C23" s="21"/>
      <c r="D23" s="21"/>
      <c r="E23" s="21"/>
      <c r="F23" s="21"/>
      <c r="G23" s="22"/>
      <c r="H23" s="21"/>
      <c r="I23" s="21"/>
      <c r="J23" s="22"/>
      <c r="K23" s="21"/>
      <c r="L23" s="59"/>
      <c r="M23" s="23"/>
      <c r="N23" s="23"/>
      <c r="O23" s="23"/>
      <c r="P23" s="74" t="str">
        <f t="shared" si="1"/>
        <v/>
      </c>
      <c r="Q23" s="21"/>
      <c r="R23" s="9" t="s">
        <v>1874</v>
      </c>
    </row>
    <row r="24" ht="15.75" customHeight="1" spans="1:18">
      <c r="A24" s="20" t="str">
        <f t="shared" si="0"/>
        <v/>
      </c>
      <c r="B24" s="20"/>
      <c r="C24" s="21"/>
      <c r="D24" s="21"/>
      <c r="E24" s="21"/>
      <c r="F24" s="21"/>
      <c r="G24" s="22"/>
      <c r="H24" s="21"/>
      <c r="I24" s="21"/>
      <c r="J24" s="22"/>
      <c r="K24" s="21"/>
      <c r="L24" s="59"/>
      <c r="M24" s="23"/>
      <c r="N24" s="23"/>
      <c r="O24" s="23"/>
      <c r="P24" s="74" t="str">
        <f t="shared" si="1"/>
        <v/>
      </c>
      <c r="Q24" s="21"/>
      <c r="R24" s="9" t="s">
        <v>1875</v>
      </c>
    </row>
    <row r="25" ht="15.75" customHeight="1" spans="1:18">
      <c r="A25" s="20" t="str">
        <f t="shared" si="0"/>
        <v/>
      </c>
      <c r="B25" s="20"/>
      <c r="C25" s="21"/>
      <c r="D25" s="21"/>
      <c r="E25" s="21"/>
      <c r="F25" s="21"/>
      <c r="G25" s="22"/>
      <c r="H25" s="21"/>
      <c r="I25" s="21"/>
      <c r="J25" s="22"/>
      <c r="K25" s="21"/>
      <c r="L25" s="59"/>
      <c r="M25" s="23"/>
      <c r="N25" s="23"/>
      <c r="O25" s="23"/>
      <c r="P25" s="74" t="str">
        <f t="shared" si="1"/>
        <v/>
      </c>
      <c r="Q25" s="21"/>
      <c r="R25" s="9" t="s">
        <v>1876</v>
      </c>
    </row>
    <row r="26" spans="1:18">
      <c r="A26" s="20" t="str">
        <f t="shared" si="0"/>
        <v/>
      </c>
      <c r="B26" s="20"/>
      <c r="C26" s="21"/>
      <c r="D26" s="21"/>
      <c r="E26" s="21"/>
      <c r="F26" s="21"/>
      <c r="G26" s="22"/>
      <c r="H26" s="21"/>
      <c r="I26" s="21"/>
      <c r="J26" s="22"/>
      <c r="K26" s="21"/>
      <c r="L26" s="59"/>
      <c r="M26" s="23"/>
      <c r="N26" s="23"/>
      <c r="O26" s="23"/>
      <c r="P26" s="74" t="str">
        <f t="shared" si="1"/>
        <v/>
      </c>
      <c r="Q26" s="21"/>
      <c r="R26" s="9" t="s">
        <v>1877</v>
      </c>
    </row>
    <row r="27" ht="15.75" customHeight="1" spans="1:17">
      <c r="A27" s="24" t="s">
        <v>867</v>
      </c>
      <c r="B27" s="16"/>
      <c r="C27" s="16"/>
      <c r="D27" s="16"/>
      <c r="E27" s="16"/>
      <c r="F27" s="25"/>
      <c r="G27" s="24"/>
      <c r="H27" s="24"/>
      <c r="I27" s="24"/>
      <c r="J27" s="94"/>
      <c r="K27" s="24"/>
      <c r="L27" s="31"/>
      <c r="M27" s="31"/>
      <c r="N27" s="31">
        <f>SUM(N7:N26)</f>
        <v>0</v>
      </c>
      <c r="O27" s="31">
        <f>SUM(O7:O26)</f>
        <v>0</v>
      </c>
      <c r="P27" s="74" t="str">
        <f t="shared" si="1"/>
        <v/>
      </c>
      <c r="Q27" s="27"/>
    </row>
    <row r="28" ht="15.75" customHeight="1" spans="1:18">
      <c r="A28" s="10" t="str">
        <f>基本信息输入表!$K$6&amp;"填表人："&amp;基本信息输入表!$M$55</f>
        <v>产权持有单位填表人：刘亚鑫</v>
      </c>
      <c r="O28" s="10" t="str">
        <f>"评估人员："&amp;基本信息输入表!$Q$55</f>
        <v>评估人员：王庆国</v>
      </c>
      <c r="R28" s="9" t="s">
        <v>1483</v>
      </c>
    </row>
    <row r="29" ht="15.75" customHeight="1" spans="1:1">
      <c r="A29" s="10" t="str">
        <f>"填表日期："&amp;YEAR(基本信息输入表!$O$55)&amp;"年"&amp;MONTH(基本信息输入表!$O$55)&amp;"月"&amp;DAY(基本信息输入表!$O$55)&amp;"日"</f>
        <v>填表日期：2025年2月22日</v>
      </c>
    </row>
  </sheetData>
  <mergeCells count="4">
    <mergeCell ref="A2:Q2"/>
    <mergeCell ref="A3:Q3"/>
    <mergeCell ref="A5:F5"/>
    <mergeCell ref="A27:F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9"/>
  <sheetViews>
    <sheetView showGridLines="0" zoomScale="73" zoomScaleNormal="73" topLeftCell="J3" workbookViewId="0">
      <selection activeCell="AF32" sqref="AF32"/>
    </sheetView>
  </sheetViews>
  <sheetFormatPr defaultColWidth="9" defaultRowHeight="15.75" customHeight="1"/>
  <cols>
    <col min="1" max="1" width="5" style="10" customWidth="1"/>
    <col min="2" max="5" width="9.7" style="10" customWidth="1" outlineLevel="1"/>
    <col min="6" max="6" width="11.2" style="10" customWidth="1" outlineLevel="1"/>
    <col min="7" max="7" width="7.7" style="10" customWidth="1"/>
    <col min="8" max="8" width="13" style="10" customWidth="1"/>
    <col min="9" max="9" width="9.5" style="10" customWidth="1"/>
    <col min="10" max="11" width="9" style="10" customWidth="1"/>
    <col min="12" max="15" width="6.7" style="10" customWidth="1"/>
    <col min="16" max="16" width="8" style="10" customWidth="1"/>
    <col min="17" max="17" width="7.7" style="10" customWidth="1"/>
    <col min="18" max="18" width="4.7" style="10" customWidth="1"/>
    <col min="19" max="19" width="7.7" style="10" customWidth="1"/>
    <col min="20" max="20" width="8" style="10" customWidth="1"/>
    <col min="21" max="21" width="9.7" style="10" customWidth="1"/>
    <col min="22" max="22" width="10.2" style="10" customWidth="1"/>
    <col min="23" max="23" width="15" style="10" customWidth="1"/>
    <col min="24" max="24" width="10.7" style="10" customWidth="1"/>
    <col min="25" max="25" width="7.7" style="10" customWidth="1"/>
    <col min="26" max="26" width="10.7" style="10" customWidth="1"/>
    <col min="27" max="27" width="9.5" style="10" customWidth="1"/>
    <col min="28" max="28" width="7.7" style="10" customWidth="1"/>
    <col min="29" max="29" width="7.5" style="10" customWidth="1"/>
    <col min="30" max="30" width="10" style="10" customWidth="1"/>
    <col min="31" max="32" width="9" style="10" customWidth="1"/>
    <col min="33" max="16384" width="9" style="10"/>
  </cols>
  <sheetData>
    <row r="1" customHeight="1" spans="1:1">
      <c r="A1" s="11" t="s">
        <v>0</v>
      </c>
    </row>
    <row r="2" s="8" customFormat="1" ht="30" customHeight="1" spans="1:29">
      <c r="A2" s="12" t="s">
        <v>87</v>
      </c>
      <c r="AC2" s="277"/>
    </row>
    <row r="3" customHeight="1" spans="1:1">
      <c r="A3" s="9" t="str">
        <f>"评估基准日："&amp;TEXT(基本信息输入表!M7,"yyyy年mm月dd日")</f>
        <v>评估基准日：2025年02月20日</v>
      </c>
    </row>
    <row r="4" ht="14.25" customHeight="1" spans="1:28">
      <c r="A4" s="9"/>
      <c r="B4" s="9"/>
      <c r="C4" s="9"/>
      <c r="D4" s="9"/>
      <c r="E4" s="9"/>
      <c r="F4" s="9"/>
      <c r="G4" s="9"/>
      <c r="H4" s="9"/>
      <c r="I4" s="9"/>
      <c r="J4" s="9"/>
      <c r="K4" s="9"/>
      <c r="L4" s="9"/>
      <c r="M4" s="9"/>
      <c r="N4" s="9"/>
      <c r="O4" s="9"/>
      <c r="P4" s="9"/>
      <c r="Q4" s="9"/>
      <c r="R4" s="9"/>
      <c r="S4" s="9"/>
      <c r="T4" s="9"/>
      <c r="U4" s="9"/>
      <c r="V4" s="9"/>
      <c r="W4" s="9"/>
      <c r="X4" s="9"/>
      <c r="Y4" s="9"/>
      <c r="Z4" s="9"/>
      <c r="AA4" s="9"/>
      <c r="AB4" s="14" t="s">
        <v>1878</v>
      </c>
    </row>
    <row r="5" customHeight="1" spans="1:29">
      <c r="A5" s="10" t="str">
        <f>基本信息输入表!K6&amp;"："&amp;基本信息输入表!M6</f>
        <v>产权持有单位：中国石油天然气股份有限公司塔里木油田分公司塔西南勘探开发公司</v>
      </c>
      <c r="AC5" s="14" t="s">
        <v>1444</v>
      </c>
    </row>
    <row r="6" s="9" customFormat="1" ht="12.75" customHeight="1" spans="1:29">
      <c r="A6" s="36" t="s">
        <v>4</v>
      </c>
      <c r="B6" s="36" t="s">
        <v>1879</v>
      </c>
      <c r="C6" s="18" t="s">
        <v>1880</v>
      </c>
      <c r="D6" s="36" t="s">
        <v>1881</v>
      </c>
      <c r="E6" s="86"/>
      <c r="F6" s="18" t="s">
        <v>1769</v>
      </c>
      <c r="G6" s="36" t="s">
        <v>1882</v>
      </c>
      <c r="H6" s="36" t="s">
        <v>1883</v>
      </c>
      <c r="I6" s="36" t="s">
        <v>1884</v>
      </c>
      <c r="J6" s="36" t="s">
        <v>896</v>
      </c>
      <c r="K6" s="36" t="s">
        <v>1377</v>
      </c>
      <c r="L6" s="84" t="s">
        <v>1379</v>
      </c>
      <c r="M6" s="84" t="s">
        <v>1885</v>
      </c>
      <c r="N6" s="84" t="s">
        <v>1886</v>
      </c>
      <c r="O6" s="84" t="s">
        <v>1887</v>
      </c>
      <c r="P6" s="84" t="s">
        <v>1888</v>
      </c>
      <c r="Q6" s="84" t="s">
        <v>1889</v>
      </c>
      <c r="R6" s="105" t="s">
        <v>1890</v>
      </c>
      <c r="S6" s="105" t="s">
        <v>1767</v>
      </c>
      <c r="T6" s="84" t="s">
        <v>1891</v>
      </c>
      <c r="U6" s="36" t="s">
        <v>6</v>
      </c>
      <c r="V6" s="86"/>
      <c r="W6" s="84" t="s">
        <v>1192</v>
      </c>
      <c r="X6" s="36" t="s">
        <v>7</v>
      </c>
      <c r="Y6" s="89"/>
      <c r="Z6" s="86"/>
      <c r="AA6" s="105" t="s">
        <v>686</v>
      </c>
      <c r="AB6" s="84" t="s">
        <v>1768</v>
      </c>
      <c r="AC6" s="105" t="s">
        <v>176</v>
      </c>
    </row>
    <row r="7" s="9" customFormat="1" ht="12.75" customHeight="1" spans="1:30">
      <c r="A7" s="106"/>
      <c r="B7" s="106"/>
      <c r="C7" s="101"/>
      <c r="D7" s="275" t="s">
        <v>1892</v>
      </c>
      <c r="E7" s="276" t="s">
        <v>1893</v>
      </c>
      <c r="F7" s="101"/>
      <c r="G7" s="106"/>
      <c r="H7" s="106"/>
      <c r="I7" s="106"/>
      <c r="J7" s="106"/>
      <c r="K7" s="106"/>
      <c r="L7" s="101"/>
      <c r="M7" s="101"/>
      <c r="N7" s="101"/>
      <c r="O7" s="101"/>
      <c r="P7" s="101"/>
      <c r="Q7" s="101"/>
      <c r="R7" s="106"/>
      <c r="S7" s="106"/>
      <c r="T7" s="101"/>
      <c r="U7" s="114" t="s">
        <v>10</v>
      </c>
      <c r="V7" s="115" t="s">
        <v>11</v>
      </c>
      <c r="W7" s="101"/>
      <c r="X7" s="115" t="s">
        <v>10</v>
      </c>
      <c r="Y7" s="116" t="s">
        <v>1354</v>
      </c>
      <c r="Z7" s="115" t="s">
        <v>11</v>
      </c>
      <c r="AA7" s="106"/>
      <c r="AB7" s="101"/>
      <c r="AC7" s="106"/>
      <c r="AD7" s="9" t="s">
        <v>1461</v>
      </c>
    </row>
    <row r="8" ht="12.75" customHeight="1" spans="1:30">
      <c r="A8" s="20" t="str">
        <f>IF(I8="","",ROW()-7)</f>
        <v/>
      </c>
      <c r="B8" s="20"/>
      <c r="C8" s="20"/>
      <c r="D8" s="94"/>
      <c r="E8" s="21"/>
      <c r="F8" s="20"/>
      <c r="G8" s="20"/>
      <c r="H8" s="21"/>
      <c r="I8" s="21"/>
      <c r="J8" s="21"/>
      <c r="K8" s="21"/>
      <c r="L8" s="21"/>
      <c r="M8" s="59"/>
      <c r="N8" s="59"/>
      <c r="O8" s="59"/>
      <c r="P8" s="21"/>
      <c r="Q8" s="59"/>
      <c r="R8" s="22"/>
      <c r="S8" s="23"/>
      <c r="T8" s="59"/>
      <c r="U8" s="23"/>
      <c r="V8" s="23"/>
      <c r="W8" s="23"/>
      <c r="X8" s="74"/>
      <c r="Y8" s="74"/>
      <c r="Z8" s="23"/>
      <c r="AA8" s="74" t="str">
        <f>IF(V8-W8=0,"",(Z8-V8+W8)/(V8-W8)*100)</f>
        <v/>
      </c>
      <c r="AB8" s="278" t="str">
        <f>IF(Q8=0,"",X8/Q8)</f>
        <v/>
      </c>
      <c r="AC8" s="21"/>
      <c r="AD8" s="9" t="s">
        <v>1894</v>
      </c>
    </row>
    <row r="9" ht="12.75" customHeight="1" spans="1:30">
      <c r="A9" s="20" t="str">
        <f t="shared" ref="A9:A24" si="0">IF(I9="","",ROW()-7)</f>
        <v/>
      </c>
      <c r="B9" s="20"/>
      <c r="C9" s="20"/>
      <c r="D9" s="94"/>
      <c r="E9" s="21"/>
      <c r="F9" s="20"/>
      <c r="G9" s="20"/>
      <c r="H9" s="21"/>
      <c r="I9" s="21"/>
      <c r="J9" s="21"/>
      <c r="K9" s="21"/>
      <c r="L9" s="21"/>
      <c r="M9" s="59"/>
      <c r="N9" s="59"/>
      <c r="O9" s="59"/>
      <c r="P9" s="21"/>
      <c r="Q9" s="59"/>
      <c r="R9" s="22"/>
      <c r="S9" s="23"/>
      <c r="T9" s="59"/>
      <c r="U9" s="23"/>
      <c r="V9" s="23"/>
      <c r="W9" s="23"/>
      <c r="X9" s="74"/>
      <c r="Y9" s="74"/>
      <c r="Z9" s="23"/>
      <c r="AA9" s="74" t="str">
        <f t="shared" ref="AA9:AA27" si="1">IF(V9-W9=0,"",(Z9-V9+W9)/(V9-W9)*100)</f>
        <v/>
      </c>
      <c r="AB9" s="278" t="str">
        <f t="shared" ref="AB9:AB24" si="2">IF(Q9=0,"",X9/Q9)</f>
        <v/>
      </c>
      <c r="AC9" s="21"/>
      <c r="AD9" s="9" t="s">
        <v>1895</v>
      </c>
    </row>
    <row r="10" ht="12.75" customHeight="1" spans="1:30">
      <c r="A10" s="20" t="str">
        <f t="shared" si="0"/>
        <v/>
      </c>
      <c r="B10" s="20"/>
      <c r="C10" s="20"/>
      <c r="D10" s="94"/>
      <c r="E10" s="21"/>
      <c r="F10" s="20"/>
      <c r="G10" s="20"/>
      <c r="H10" s="21"/>
      <c r="I10" s="21"/>
      <c r="J10" s="21"/>
      <c r="K10" s="21"/>
      <c r="L10" s="21"/>
      <c r="M10" s="59"/>
      <c r="N10" s="59"/>
      <c r="O10" s="59"/>
      <c r="P10" s="21"/>
      <c r="Q10" s="59"/>
      <c r="R10" s="22"/>
      <c r="S10" s="23"/>
      <c r="T10" s="59"/>
      <c r="U10" s="23"/>
      <c r="V10" s="23"/>
      <c r="W10" s="23"/>
      <c r="X10" s="74"/>
      <c r="Y10" s="74"/>
      <c r="Z10" s="23"/>
      <c r="AA10" s="74" t="str">
        <f t="shared" si="1"/>
        <v/>
      </c>
      <c r="AB10" s="278" t="str">
        <f t="shared" si="2"/>
        <v/>
      </c>
      <c r="AC10" s="21"/>
      <c r="AD10" s="9" t="s">
        <v>1896</v>
      </c>
    </row>
    <row r="11" ht="12.75" customHeight="1" spans="1:30">
      <c r="A11" s="20" t="str">
        <f t="shared" si="0"/>
        <v/>
      </c>
      <c r="B11" s="20"/>
      <c r="C11" s="20"/>
      <c r="D11" s="94"/>
      <c r="E11" s="21"/>
      <c r="F11" s="20"/>
      <c r="G11" s="20"/>
      <c r="H11" s="21"/>
      <c r="I11" s="21"/>
      <c r="J11" s="21"/>
      <c r="K11" s="21"/>
      <c r="L11" s="21"/>
      <c r="M11" s="59"/>
      <c r="N11" s="59"/>
      <c r="O11" s="59"/>
      <c r="P11" s="21"/>
      <c r="Q11" s="59"/>
      <c r="R11" s="22"/>
      <c r="S11" s="23"/>
      <c r="T11" s="59"/>
      <c r="U11" s="23"/>
      <c r="V11" s="23"/>
      <c r="W11" s="23"/>
      <c r="X11" s="74"/>
      <c r="Y11" s="74"/>
      <c r="Z11" s="23"/>
      <c r="AA11" s="74" t="str">
        <f t="shared" si="1"/>
        <v/>
      </c>
      <c r="AB11" s="278" t="str">
        <f t="shared" si="2"/>
        <v/>
      </c>
      <c r="AC11" s="21"/>
      <c r="AD11" s="9" t="s">
        <v>1897</v>
      </c>
    </row>
    <row r="12" ht="12.75" customHeight="1" spans="1:30">
      <c r="A12" s="20" t="str">
        <f t="shared" si="0"/>
        <v/>
      </c>
      <c r="B12" s="20"/>
      <c r="C12" s="20"/>
      <c r="D12" s="94"/>
      <c r="E12" s="21"/>
      <c r="F12" s="20"/>
      <c r="G12" s="20"/>
      <c r="H12" s="21"/>
      <c r="I12" s="21"/>
      <c r="J12" s="21"/>
      <c r="K12" s="21"/>
      <c r="L12" s="21"/>
      <c r="M12" s="59"/>
      <c r="N12" s="59"/>
      <c r="O12" s="59"/>
      <c r="P12" s="21"/>
      <c r="Q12" s="59"/>
      <c r="R12" s="22"/>
      <c r="S12" s="23"/>
      <c r="T12" s="59"/>
      <c r="U12" s="23"/>
      <c r="V12" s="23"/>
      <c r="W12" s="23"/>
      <c r="X12" s="74"/>
      <c r="Y12" s="74"/>
      <c r="Z12" s="23"/>
      <c r="AA12" s="74" t="str">
        <f t="shared" si="1"/>
        <v/>
      </c>
      <c r="AB12" s="278" t="str">
        <f t="shared" si="2"/>
        <v/>
      </c>
      <c r="AC12" s="21"/>
      <c r="AD12" s="9" t="s">
        <v>1898</v>
      </c>
    </row>
    <row r="13" ht="12.75" customHeight="1" spans="1:30">
      <c r="A13" s="20" t="str">
        <f t="shared" si="0"/>
        <v/>
      </c>
      <c r="B13" s="20"/>
      <c r="C13" s="20"/>
      <c r="D13" s="94"/>
      <c r="E13" s="21"/>
      <c r="F13" s="20"/>
      <c r="G13" s="20"/>
      <c r="H13" s="21"/>
      <c r="I13" s="21"/>
      <c r="J13" s="21"/>
      <c r="K13" s="21"/>
      <c r="L13" s="21"/>
      <c r="M13" s="59"/>
      <c r="N13" s="59"/>
      <c r="O13" s="59"/>
      <c r="P13" s="21"/>
      <c r="Q13" s="59"/>
      <c r="R13" s="22"/>
      <c r="S13" s="23"/>
      <c r="T13" s="59"/>
      <c r="U13" s="23"/>
      <c r="V13" s="23"/>
      <c r="W13" s="23"/>
      <c r="X13" s="74"/>
      <c r="Y13" s="74"/>
      <c r="Z13" s="23"/>
      <c r="AA13" s="74" t="str">
        <f t="shared" si="1"/>
        <v/>
      </c>
      <c r="AB13" s="278" t="str">
        <f t="shared" si="2"/>
        <v/>
      </c>
      <c r="AC13" s="21"/>
      <c r="AD13" s="9" t="s">
        <v>1899</v>
      </c>
    </row>
    <row r="14" ht="12.75" customHeight="1" spans="1:30">
      <c r="A14" s="20" t="str">
        <f t="shared" si="0"/>
        <v/>
      </c>
      <c r="B14" s="20"/>
      <c r="C14" s="20"/>
      <c r="D14" s="94"/>
      <c r="E14" s="21"/>
      <c r="F14" s="20"/>
      <c r="G14" s="20"/>
      <c r="H14" s="21"/>
      <c r="I14" s="21"/>
      <c r="J14" s="21"/>
      <c r="K14" s="21"/>
      <c r="L14" s="21"/>
      <c r="M14" s="59"/>
      <c r="N14" s="59"/>
      <c r="O14" s="59"/>
      <c r="P14" s="21"/>
      <c r="Q14" s="59"/>
      <c r="R14" s="22"/>
      <c r="S14" s="23"/>
      <c r="T14" s="59"/>
      <c r="U14" s="23"/>
      <c r="V14" s="23"/>
      <c r="W14" s="23"/>
      <c r="X14" s="74"/>
      <c r="Y14" s="74"/>
      <c r="Z14" s="23"/>
      <c r="AA14" s="74" t="str">
        <f t="shared" si="1"/>
        <v/>
      </c>
      <c r="AB14" s="278" t="str">
        <f t="shared" si="2"/>
        <v/>
      </c>
      <c r="AC14" s="21"/>
      <c r="AD14" s="9" t="s">
        <v>1900</v>
      </c>
    </row>
    <row r="15" ht="12.75" customHeight="1" spans="1:30">
      <c r="A15" s="20" t="str">
        <f t="shared" si="0"/>
        <v/>
      </c>
      <c r="B15" s="20"/>
      <c r="C15" s="20"/>
      <c r="D15" s="94"/>
      <c r="E15" s="21"/>
      <c r="F15" s="20"/>
      <c r="G15" s="20"/>
      <c r="H15" s="21"/>
      <c r="I15" s="21"/>
      <c r="J15" s="21"/>
      <c r="K15" s="21"/>
      <c r="L15" s="21"/>
      <c r="M15" s="59"/>
      <c r="N15" s="59"/>
      <c r="O15" s="59"/>
      <c r="P15" s="21"/>
      <c r="Q15" s="59"/>
      <c r="R15" s="22"/>
      <c r="S15" s="23"/>
      <c r="T15" s="59"/>
      <c r="U15" s="23"/>
      <c r="V15" s="23"/>
      <c r="W15" s="23"/>
      <c r="X15" s="74"/>
      <c r="Y15" s="74"/>
      <c r="Z15" s="23"/>
      <c r="AA15" s="74" t="str">
        <f t="shared" si="1"/>
        <v/>
      </c>
      <c r="AB15" s="278" t="str">
        <f t="shared" si="2"/>
        <v/>
      </c>
      <c r="AC15" s="21"/>
      <c r="AD15" s="9" t="s">
        <v>1901</v>
      </c>
    </row>
    <row r="16" ht="12.75" customHeight="1" spans="1:30">
      <c r="A16" s="20" t="str">
        <f t="shared" si="0"/>
        <v/>
      </c>
      <c r="B16" s="20"/>
      <c r="C16" s="20"/>
      <c r="D16" s="94"/>
      <c r="E16" s="21"/>
      <c r="F16" s="20"/>
      <c r="G16" s="20"/>
      <c r="H16" s="21"/>
      <c r="I16" s="21"/>
      <c r="J16" s="21"/>
      <c r="K16" s="21"/>
      <c r="L16" s="21"/>
      <c r="M16" s="59"/>
      <c r="N16" s="59"/>
      <c r="O16" s="59"/>
      <c r="P16" s="21"/>
      <c r="Q16" s="59"/>
      <c r="R16" s="22"/>
      <c r="S16" s="23"/>
      <c r="T16" s="59"/>
      <c r="U16" s="23"/>
      <c r="V16" s="23"/>
      <c r="W16" s="23"/>
      <c r="X16" s="74"/>
      <c r="Y16" s="74"/>
      <c r="Z16" s="23"/>
      <c r="AA16" s="74" t="str">
        <f t="shared" si="1"/>
        <v/>
      </c>
      <c r="AB16" s="278" t="str">
        <f t="shared" si="2"/>
        <v/>
      </c>
      <c r="AC16" s="21"/>
      <c r="AD16" s="9" t="s">
        <v>1902</v>
      </c>
    </row>
    <row r="17" ht="12.75" customHeight="1" spans="1:30">
      <c r="A17" s="20" t="str">
        <f t="shared" si="0"/>
        <v/>
      </c>
      <c r="B17" s="20"/>
      <c r="C17" s="20"/>
      <c r="D17" s="94"/>
      <c r="E17" s="21"/>
      <c r="F17" s="20"/>
      <c r="G17" s="20"/>
      <c r="H17" s="21"/>
      <c r="I17" s="21"/>
      <c r="J17" s="21"/>
      <c r="K17" s="21"/>
      <c r="L17" s="21"/>
      <c r="M17" s="59"/>
      <c r="N17" s="59"/>
      <c r="O17" s="59"/>
      <c r="P17" s="21"/>
      <c r="Q17" s="59"/>
      <c r="R17" s="22"/>
      <c r="S17" s="23"/>
      <c r="T17" s="59"/>
      <c r="U17" s="23"/>
      <c r="V17" s="23"/>
      <c r="W17" s="23"/>
      <c r="X17" s="74"/>
      <c r="Y17" s="74"/>
      <c r="Z17" s="23"/>
      <c r="AA17" s="74" t="str">
        <f t="shared" si="1"/>
        <v/>
      </c>
      <c r="AB17" s="278" t="str">
        <f t="shared" si="2"/>
        <v/>
      </c>
      <c r="AC17" s="21"/>
      <c r="AD17" s="9" t="s">
        <v>1903</v>
      </c>
    </row>
    <row r="18" ht="12.75" customHeight="1" spans="1:30">
      <c r="A18" s="20" t="str">
        <f t="shared" si="0"/>
        <v/>
      </c>
      <c r="B18" s="20"/>
      <c r="C18" s="20"/>
      <c r="D18" s="94"/>
      <c r="E18" s="21"/>
      <c r="F18" s="20"/>
      <c r="G18" s="20"/>
      <c r="H18" s="21"/>
      <c r="I18" s="21"/>
      <c r="J18" s="21"/>
      <c r="K18" s="21"/>
      <c r="L18" s="21"/>
      <c r="M18" s="59"/>
      <c r="N18" s="59"/>
      <c r="O18" s="59"/>
      <c r="P18" s="21"/>
      <c r="Q18" s="59"/>
      <c r="R18" s="22"/>
      <c r="S18" s="23"/>
      <c r="T18" s="59"/>
      <c r="U18" s="23"/>
      <c r="V18" s="23"/>
      <c r="W18" s="23"/>
      <c r="X18" s="74"/>
      <c r="Y18" s="74"/>
      <c r="Z18" s="23"/>
      <c r="AA18" s="74" t="str">
        <f t="shared" si="1"/>
        <v/>
      </c>
      <c r="AB18" s="278" t="str">
        <f t="shared" si="2"/>
        <v/>
      </c>
      <c r="AC18" s="21"/>
      <c r="AD18" s="9" t="s">
        <v>1904</v>
      </c>
    </row>
    <row r="19" ht="12.75" customHeight="1" spans="1:30">
      <c r="A19" s="20" t="str">
        <f t="shared" si="0"/>
        <v/>
      </c>
      <c r="B19" s="20"/>
      <c r="C19" s="20"/>
      <c r="D19" s="94"/>
      <c r="E19" s="21"/>
      <c r="F19" s="20"/>
      <c r="G19" s="20"/>
      <c r="H19" s="21"/>
      <c r="I19" s="21"/>
      <c r="J19" s="21"/>
      <c r="K19" s="21"/>
      <c r="L19" s="21"/>
      <c r="M19" s="59"/>
      <c r="N19" s="59"/>
      <c r="O19" s="59"/>
      <c r="P19" s="21"/>
      <c r="Q19" s="59"/>
      <c r="R19" s="22"/>
      <c r="S19" s="23"/>
      <c r="T19" s="59"/>
      <c r="U19" s="23"/>
      <c r="V19" s="23"/>
      <c r="W19" s="23"/>
      <c r="X19" s="74"/>
      <c r="Y19" s="74"/>
      <c r="Z19" s="23"/>
      <c r="AA19" s="74" t="str">
        <f t="shared" si="1"/>
        <v/>
      </c>
      <c r="AB19" s="278" t="str">
        <f t="shared" si="2"/>
        <v/>
      </c>
      <c r="AC19" s="21"/>
      <c r="AD19" s="9" t="s">
        <v>1905</v>
      </c>
    </row>
    <row r="20" ht="12.75" customHeight="1" spans="1:30">
      <c r="A20" s="20" t="str">
        <f t="shared" si="0"/>
        <v/>
      </c>
      <c r="B20" s="20"/>
      <c r="C20" s="20"/>
      <c r="D20" s="94"/>
      <c r="E20" s="21"/>
      <c r="F20" s="20"/>
      <c r="G20" s="20"/>
      <c r="H20" s="21"/>
      <c r="I20" s="21"/>
      <c r="J20" s="21"/>
      <c r="K20" s="21"/>
      <c r="L20" s="21"/>
      <c r="M20" s="59"/>
      <c r="N20" s="59"/>
      <c r="O20" s="59"/>
      <c r="P20" s="21"/>
      <c r="Q20" s="59"/>
      <c r="R20" s="22"/>
      <c r="S20" s="23"/>
      <c r="T20" s="59"/>
      <c r="U20" s="23"/>
      <c r="V20" s="23"/>
      <c r="W20" s="23"/>
      <c r="X20" s="74"/>
      <c r="Y20" s="74"/>
      <c r="Z20" s="23"/>
      <c r="AA20" s="74" t="str">
        <f t="shared" si="1"/>
        <v/>
      </c>
      <c r="AB20" s="278" t="str">
        <f t="shared" si="2"/>
        <v/>
      </c>
      <c r="AC20" s="21"/>
      <c r="AD20" s="9" t="s">
        <v>1906</v>
      </c>
    </row>
    <row r="21" ht="12.75" customHeight="1" spans="1:30">
      <c r="A21" s="20" t="str">
        <f t="shared" si="0"/>
        <v/>
      </c>
      <c r="B21" s="20"/>
      <c r="C21" s="20"/>
      <c r="D21" s="94"/>
      <c r="E21" s="21"/>
      <c r="F21" s="20"/>
      <c r="G21" s="20"/>
      <c r="H21" s="21"/>
      <c r="I21" s="21"/>
      <c r="J21" s="21"/>
      <c r="K21" s="21"/>
      <c r="L21" s="21"/>
      <c r="M21" s="59"/>
      <c r="N21" s="59"/>
      <c r="O21" s="59"/>
      <c r="P21" s="21"/>
      <c r="Q21" s="59"/>
      <c r="R21" s="22"/>
      <c r="S21" s="23"/>
      <c r="T21" s="59"/>
      <c r="U21" s="23"/>
      <c r="V21" s="23"/>
      <c r="W21" s="23"/>
      <c r="X21" s="74"/>
      <c r="Y21" s="74"/>
      <c r="Z21" s="23"/>
      <c r="AA21" s="74" t="str">
        <f t="shared" si="1"/>
        <v/>
      </c>
      <c r="AB21" s="278" t="str">
        <f t="shared" si="2"/>
        <v/>
      </c>
      <c r="AC21" s="21"/>
      <c r="AD21" s="9" t="s">
        <v>1907</v>
      </c>
    </row>
    <row r="22" ht="12.75" customHeight="1" spans="1:30">
      <c r="A22" s="20" t="str">
        <f t="shared" si="0"/>
        <v/>
      </c>
      <c r="B22" s="20"/>
      <c r="C22" s="20"/>
      <c r="D22" s="94"/>
      <c r="E22" s="21"/>
      <c r="F22" s="20"/>
      <c r="G22" s="20"/>
      <c r="H22" s="21"/>
      <c r="I22" s="21"/>
      <c r="J22" s="21"/>
      <c r="K22" s="21"/>
      <c r="L22" s="21"/>
      <c r="M22" s="59"/>
      <c r="N22" s="59"/>
      <c r="O22" s="59"/>
      <c r="P22" s="21"/>
      <c r="Q22" s="59"/>
      <c r="R22" s="22"/>
      <c r="S22" s="23"/>
      <c r="T22" s="59"/>
      <c r="U22" s="23"/>
      <c r="V22" s="23"/>
      <c r="W22" s="23"/>
      <c r="X22" s="74"/>
      <c r="Y22" s="74"/>
      <c r="Z22" s="23"/>
      <c r="AA22" s="74" t="str">
        <f t="shared" si="1"/>
        <v/>
      </c>
      <c r="AB22" s="278" t="str">
        <f t="shared" si="2"/>
        <v/>
      </c>
      <c r="AC22" s="21"/>
      <c r="AD22" s="9" t="s">
        <v>1908</v>
      </c>
    </row>
    <row r="23" ht="12.75" customHeight="1" spans="1:30">
      <c r="A23" s="20" t="str">
        <f t="shared" si="0"/>
        <v/>
      </c>
      <c r="B23" s="20"/>
      <c r="C23" s="20"/>
      <c r="D23" s="94"/>
      <c r="E23" s="21"/>
      <c r="F23" s="20"/>
      <c r="G23" s="20"/>
      <c r="H23" s="21"/>
      <c r="I23" s="21"/>
      <c r="J23" s="21"/>
      <c r="K23" s="21"/>
      <c r="L23" s="21"/>
      <c r="M23" s="59"/>
      <c r="N23" s="59"/>
      <c r="O23" s="59"/>
      <c r="P23" s="21"/>
      <c r="Q23" s="59"/>
      <c r="R23" s="22"/>
      <c r="S23" s="23"/>
      <c r="T23" s="59"/>
      <c r="U23" s="23"/>
      <c r="V23" s="23"/>
      <c r="W23" s="23"/>
      <c r="X23" s="74"/>
      <c r="Y23" s="74"/>
      <c r="Z23" s="23"/>
      <c r="AA23" s="74" t="str">
        <f t="shared" si="1"/>
        <v/>
      </c>
      <c r="AB23" s="278" t="str">
        <f t="shared" si="2"/>
        <v/>
      </c>
      <c r="AC23" s="21"/>
      <c r="AD23" s="9" t="s">
        <v>1909</v>
      </c>
    </row>
    <row r="24" ht="12.75" customHeight="1" spans="1:30">
      <c r="A24" s="20" t="str">
        <f t="shared" si="0"/>
        <v/>
      </c>
      <c r="B24" s="20"/>
      <c r="C24" s="20"/>
      <c r="D24" s="94"/>
      <c r="E24" s="21"/>
      <c r="F24" s="20"/>
      <c r="G24" s="20"/>
      <c r="H24" s="21"/>
      <c r="I24" s="21"/>
      <c r="J24" s="21"/>
      <c r="K24" s="21"/>
      <c r="L24" s="21"/>
      <c r="M24" s="59"/>
      <c r="N24" s="59"/>
      <c r="O24" s="59"/>
      <c r="P24" s="21"/>
      <c r="Q24" s="59"/>
      <c r="R24" s="22"/>
      <c r="S24" s="23"/>
      <c r="T24" s="59"/>
      <c r="U24" s="23"/>
      <c r="V24" s="23"/>
      <c r="W24" s="23"/>
      <c r="X24" s="74"/>
      <c r="Y24" s="74"/>
      <c r="Z24" s="23"/>
      <c r="AA24" s="74" t="str">
        <f t="shared" si="1"/>
        <v/>
      </c>
      <c r="AB24" s="278" t="str">
        <f t="shared" si="2"/>
        <v/>
      </c>
      <c r="AC24" s="21"/>
      <c r="AD24" s="9" t="s">
        <v>1910</v>
      </c>
    </row>
    <row r="25" ht="12.75" customHeight="1" spans="1:30">
      <c r="A25" s="20" t="s">
        <v>1911</v>
      </c>
      <c r="B25" s="89"/>
      <c r="C25" s="89"/>
      <c r="D25" s="89"/>
      <c r="E25" s="89"/>
      <c r="F25" s="89"/>
      <c r="G25" s="89"/>
      <c r="H25" s="89"/>
      <c r="I25" s="86"/>
      <c r="J25" s="21"/>
      <c r="K25" s="21"/>
      <c r="L25" s="21"/>
      <c r="M25" s="59"/>
      <c r="N25" s="59"/>
      <c r="O25" s="59"/>
      <c r="P25" s="21"/>
      <c r="Q25" s="59"/>
      <c r="R25" s="57"/>
      <c r="S25" s="23"/>
      <c r="T25" s="59"/>
      <c r="U25" s="23">
        <f>SUM(U8:U24)</f>
        <v>0</v>
      </c>
      <c r="V25" s="23">
        <f>SUM(V8:V24)</f>
        <v>0</v>
      </c>
      <c r="W25" s="23">
        <f>SUM(W8:W24)</f>
        <v>0</v>
      </c>
      <c r="X25" s="23">
        <f>SUM(X8:X24)</f>
        <v>0</v>
      </c>
      <c r="Y25" s="23"/>
      <c r="Z25" s="23">
        <f>SUM(Z8:Z24)</f>
        <v>0</v>
      </c>
      <c r="AA25" s="74" t="str">
        <f t="shared" si="1"/>
        <v/>
      </c>
      <c r="AB25" s="70"/>
      <c r="AC25" s="21"/>
      <c r="AD25" s="9"/>
    </row>
    <row r="26" ht="12.75" customHeight="1" spans="1:29">
      <c r="A26" s="20" t="s">
        <v>1912</v>
      </c>
      <c r="B26" s="89"/>
      <c r="C26" s="89"/>
      <c r="D26" s="89"/>
      <c r="E26" s="89"/>
      <c r="F26" s="89"/>
      <c r="G26" s="89"/>
      <c r="H26" s="89"/>
      <c r="I26" s="86"/>
      <c r="J26" s="21"/>
      <c r="K26" s="21"/>
      <c r="L26" s="21"/>
      <c r="M26" s="59"/>
      <c r="N26" s="59"/>
      <c r="O26" s="59"/>
      <c r="P26" s="21"/>
      <c r="Q26" s="59"/>
      <c r="R26" s="57"/>
      <c r="S26" s="23"/>
      <c r="T26" s="59"/>
      <c r="U26" s="23"/>
      <c r="V26" s="23">
        <f>W25</f>
        <v>0</v>
      </c>
      <c r="W26" s="23"/>
      <c r="X26" s="23"/>
      <c r="Y26" s="23"/>
      <c r="Z26" s="23"/>
      <c r="AA26" s="74"/>
      <c r="AB26" s="70"/>
      <c r="AC26" s="21"/>
    </row>
    <row r="27" customHeight="1" spans="1:29">
      <c r="A27" s="24" t="s">
        <v>1913</v>
      </c>
      <c r="B27" s="16"/>
      <c r="C27" s="16"/>
      <c r="D27" s="16"/>
      <c r="E27" s="16"/>
      <c r="F27" s="16"/>
      <c r="G27" s="16"/>
      <c r="H27" s="16"/>
      <c r="I27" s="25"/>
      <c r="J27" s="41"/>
      <c r="K27" s="41"/>
      <c r="L27" s="24"/>
      <c r="M27" s="24"/>
      <c r="N27" s="24"/>
      <c r="O27" s="24"/>
      <c r="P27" s="24"/>
      <c r="Q27" s="24"/>
      <c r="R27" s="24"/>
      <c r="S27" s="31"/>
      <c r="T27" s="26"/>
      <c r="U27" s="31">
        <f>U25-U26</f>
        <v>0</v>
      </c>
      <c r="V27" s="31">
        <f>V25-V26</f>
        <v>0</v>
      </c>
      <c r="W27" s="31"/>
      <c r="X27" s="102">
        <f>X25</f>
        <v>0</v>
      </c>
      <c r="Y27" s="31"/>
      <c r="Z27" s="102">
        <f>Z25</f>
        <v>0</v>
      </c>
      <c r="AA27" s="74" t="str">
        <f t="shared" si="1"/>
        <v/>
      </c>
      <c r="AB27" s="70"/>
      <c r="AC27" s="215"/>
    </row>
    <row r="28" customHeight="1" spans="1:30">
      <c r="A28" s="10" t="str">
        <f>基本信息输入表!$K$6&amp;"填表人："&amp;基本信息输入表!$M$57</f>
        <v>产权持有单位填表人：刘亚鑫</v>
      </c>
      <c r="AA28" s="10" t="str">
        <f>"评估人员："&amp;基本信息输入表!$Q$57</f>
        <v>评估人员：王庆国</v>
      </c>
      <c r="AD28" s="10" t="s">
        <v>1483</v>
      </c>
    </row>
    <row r="29" customHeight="1" spans="1:1">
      <c r="A29" s="10" t="str">
        <f>"填表日期："&amp;YEAR(基本信息输入表!$O$57)&amp;"年"&amp;MONTH(基本信息输入表!$O$57)&amp;"月"&amp;DAY(基本信息输入表!$O$57)&amp;"日"</f>
        <v>填表日期：2025年2月22日</v>
      </c>
    </row>
  </sheetData>
  <mergeCells count="31">
    <mergeCell ref="A2:AB2"/>
    <mergeCell ref="A3:AC3"/>
    <mergeCell ref="AB4:AC4"/>
    <mergeCell ref="D6:E6"/>
    <mergeCell ref="U6:V6"/>
    <mergeCell ref="X6:Z6"/>
    <mergeCell ref="A25:I25"/>
    <mergeCell ref="A26:I26"/>
    <mergeCell ref="A27:I27"/>
    <mergeCell ref="A6:A7"/>
    <mergeCell ref="B6:B7"/>
    <mergeCell ref="C6:C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W6:W7"/>
    <mergeCell ref="AA6:AA7"/>
    <mergeCell ref="AB6:AB7"/>
    <mergeCell ref="AC6:AC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9"/>
  <sheetViews>
    <sheetView showGridLines="0" zoomScale="70" zoomScaleNormal="70" workbookViewId="0">
      <selection activeCell="X30" sqref="X30"/>
    </sheetView>
  </sheetViews>
  <sheetFormatPr defaultColWidth="9" defaultRowHeight="15.75" customHeight="1"/>
  <cols>
    <col min="1" max="1" width="4.7" style="10" customWidth="1"/>
    <col min="2" max="2" width="8" style="10" customWidth="1"/>
    <col min="3" max="3" width="11" style="10" customWidth="1"/>
    <col min="4" max="4" width="12" style="10" customWidth="1"/>
    <col min="5" max="5" width="9.7" style="10" customWidth="1"/>
    <col min="6" max="7" width="8" style="10" customWidth="1"/>
    <col min="8" max="8" width="4.2" style="10" customWidth="1"/>
    <col min="9" max="10" width="10.2" style="10" customWidth="1"/>
    <col min="11" max="11" width="7.7" style="10" customWidth="1"/>
    <col min="12" max="12" width="9.2" style="10" customWidth="1"/>
    <col min="13" max="13" width="11" style="10" customWidth="1"/>
    <col min="14" max="14" width="8.7" style="10" customWidth="1"/>
    <col min="15" max="15" width="10.2" style="10" customWidth="1"/>
    <col min="16" max="16" width="7.7" style="10" customWidth="1"/>
    <col min="17" max="17" width="9.7" style="10" customWidth="1"/>
    <col min="18" max="19" width="7.7" style="10" customWidth="1"/>
    <col min="20" max="20" width="7.2" style="10" customWidth="1"/>
    <col min="21" max="21" width="9.5" style="10" customWidth="1"/>
    <col min="22" max="23" width="9" style="10" customWidth="1"/>
    <col min="24" max="16384" width="9" style="10"/>
  </cols>
  <sheetData>
    <row r="1" customHeight="1" spans="1:1">
      <c r="A1" s="11" t="s">
        <v>0</v>
      </c>
    </row>
    <row r="2" s="8" customFormat="1" ht="30" customHeight="1" spans="1:1">
      <c r="A2" s="12" t="s">
        <v>91</v>
      </c>
    </row>
    <row r="3" customHeight="1" spans="1:1">
      <c r="A3" s="9" t="str">
        <f>"评估基准日："&amp;TEXT(基本信息输入表!M7,"yyyy年mm月dd日")</f>
        <v>评估基准日：2025年02月20日</v>
      </c>
    </row>
    <row r="4" ht="14.25" customHeight="1" spans="1:18">
      <c r="A4" s="9"/>
      <c r="B4" s="9"/>
      <c r="C4" s="9"/>
      <c r="D4" s="9"/>
      <c r="E4" s="9"/>
      <c r="F4" s="9"/>
      <c r="G4" s="9"/>
      <c r="H4" s="9"/>
      <c r="I4" s="9"/>
      <c r="J4" s="9"/>
      <c r="K4" s="9"/>
      <c r="L4" s="9"/>
      <c r="M4" s="9"/>
      <c r="N4" s="9"/>
      <c r="O4" s="9"/>
      <c r="P4" s="9"/>
      <c r="Q4" s="9"/>
      <c r="R4" s="14" t="s">
        <v>1914</v>
      </c>
    </row>
    <row r="5" customHeight="1" spans="1:20">
      <c r="A5" s="10" t="str">
        <f>基本信息输入表!K6&amp;"："&amp;基本信息输入表!M6</f>
        <v>产权持有单位：中国石油天然气股份有限公司塔里木油田分公司塔西南勘探开发公司</v>
      </c>
      <c r="Q5" s="95" t="s">
        <v>846</v>
      </c>
      <c r="R5" s="16"/>
      <c r="S5" s="16"/>
      <c r="T5" s="16"/>
    </row>
    <row r="6" s="9" customFormat="1" customHeight="1" spans="1:20">
      <c r="A6" s="36" t="s">
        <v>4</v>
      </c>
      <c r="B6" s="36" t="s">
        <v>1879</v>
      </c>
      <c r="C6" s="36" t="s">
        <v>1915</v>
      </c>
      <c r="D6" s="36" t="s">
        <v>1377</v>
      </c>
      <c r="E6" s="36" t="s">
        <v>1916</v>
      </c>
      <c r="F6" s="105" t="s">
        <v>1917</v>
      </c>
      <c r="G6" s="84" t="s">
        <v>1210</v>
      </c>
      <c r="H6" s="105" t="s">
        <v>1211</v>
      </c>
      <c r="I6" s="84" t="s">
        <v>1888</v>
      </c>
      <c r="J6" s="105" t="s">
        <v>1918</v>
      </c>
      <c r="K6" s="84" t="s">
        <v>1891</v>
      </c>
      <c r="L6" s="36" t="s">
        <v>6</v>
      </c>
      <c r="M6" s="86"/>
      <c r="N6" s="84" t="s">
        <v>1192</v>
      </c>
      <c r="O6" s="36" t="s">
        <v>7</v>
      </c>
      <c r="P6" s="89"/>
      <c r="Q6" s="86"/>
      <c r="R6" s="105" t="s">
        <v>686</v>
      </c>
      <c r="S6" s="105" t="s">
        <v>1460</v>
      </c>
      <c r="T6" s="105" t="s">
        <v>176</v>
      </c>
    </row>
    <row r="7" s="9" customFormat="1" ht="25.95" customHeight="1" spans="1:21">
      <c r="A7" s="106"/>
      <c r="B7" s="106"/>
      <c r="C7" s="106"/>
      <c r="D7" s="106"/>
      <c r="E7" s="106"/>
      <c r="F7" s="106"/>
      <c r="G7" s="101"/>
      <c r="H7" s="106"/>
      <c r="I7" s="101"/>
      <c r="J7" s="106"/>
      <c r="K7" s="101"/>
      <c r="L7" s="87" t="s">
        <v>10</v>
      </c>
      <c r="M7" s="115" t="s">
        <v>11</v>
      </c>
      <c r="N7" s="101"/>
      <c r="O7" s="115" t="s">
        <v>10</v>
      </c>
      <c r="P7" s="116" t="s">
        <v>1354</v>
      </c>
      <c r="Q7" s="115" t="s">
        <v>11</v>
      </c>
      <c r="R7" s="106"/>
      <c r="S7" s="106"/>
      <c r="T7" s="106"/>
      <c r="U7" s="9" t="s">
        <v>1461</v>
      </c>
    </row>
    <row r="8" ht="12.75" customHeight="1" spans="1:21">
      <c r="A8" s="20" t="str">
        <f>IF(C8="","",ROW()-7)</f>
        <v/>
      </c>
      <c r="B8" s="20"/>
      <c r="C8" s="21"/>
      <c r="D8" s="21"/>
      <c r="E8" s="21"/>
      <c r="F8" s="20"/>
      <c r="G8" s="21"/>
      <c r="H8" s="59"/>
      <c r="I8" s="21"/>
      <c r="J8" s="22"/>
      <c r="K8" s="59"/>
      <c r="L8" s="23"/>
      <c r="M8" s="23"/>
      <c r="N8" s="23"/>
      <c r="O8" s="23"/>
      <c r="P8" s="23"/>
      <c r="Q8" s="23"/>
      <c r="R8" s="31" t="str">
        <f>IF(M8-N8=0,"",(Q8-M8+N8)/(M8-N8)*100)</f>
        <v/>
      </c>
      <c r="S8" s="274" t="str">
        <f>IF(H8=0,"",O8/H8)</f>
        <v/>
      </c>
      <c r="T8" s="21"/>
      <c r="U8" s="9" t="s">
        <v>1919</v>
      </c>
    </row>
    <row r="9" ht="12.75" customHeight="1" spans="1:21">
      <c r="A9" s="20" t="str">
        <f t="shared" ref="A9:A24" si="0">IF(C9="","",ROW()-7)</f>
        <v/>
      </c>
      <c r="B9" s="20"/>
      <c r="C9" s="21"/>
      <c r="D9" s="21"/>
      <c r="E9" s="21"/>
      <c r="F9" s="20"/>
      <c r="G9" s="21"/>
      <c r="H9" s="59"/>
      <c r="I9" s="21"/>
      <c r="J9" s="22"/>
      <c r="K9" s="59"/>
      <c r="L9" s="23"/>
      <c r="M9" s="23"/>
      <c r="N9" s="23"/>
      <c r="O9" s="23"/>
      <c r="P9" s="23"/>
      <c r="Q9" s="23"/>
      <c r="R9" s="31" t="str">
        <f t="shared" ref="R9:R27" si="1">IF(M9-N9=0,"",(Q9-M9+N9)/(M9-N9)*100)</f>
        <v/>
      </c>
      <c r="S9" s="274" t="str">
        <f t="shared" ref="S9:S24" si="2">IF(H9=0,"",O9/H9)</f>
        <v/>
      </c>
      <c r="T9" s="21"/>
      <c r="U9" s="9" t="s">
        <v>1920</v>
      </c>
    </row>
    <row r="10" ht="12.75" customHeight="1" spans="1:21">
      <c r="A10" s="20" t="str">
        <f t="shared" si="0"/>
        <v/>
      </c>
      <c r="B10" s="20"/>
      <c r="C10" s="21"/>
      <c r="D10" s="21"/>
      <c r="E10" s="21"/>
      <c r="F10" s="20"/>
      <c r="G10" s="21"/>
      <c r="H10" s="59"/>
      <c r="I10" s="21"/>
      <c r="J10" s="22"/>
      <c r="K10" s="59"/>
      <c r="L10" s="23"/>
      <c r="M10" s="23"/>
      <c r="N10" s="23"/>
      <c r="O10" s="23"/>
      <c r="P10" s="23"/>
      <c r="Q10" s="23"/>
      <c r="R10" s="31" t="str">
        <f t="shared" si="1"/>
        <v/>
      </c>
      <c r="S10" s="274" t="str">
        <f t="shared" si="2"/>
        <v/>
      </c>
      <c r="T10" s="21"/>
      <c r="U10" s="9" t="s">
        <v>1921</v>
      </c>
    </row>
    <row r="11" ht="12.75" customHeight="1" spans="1:21">
      <c r="A11" s="20" t="str">
        <f t="shared" si="0"/>
        <v/>
      </c>
      <c r="B11" s="20"/>
      <c r="C11" s="21"/>
      <c r="D11" s="21"/>
      <c r="E11" s="21"/>
      <c r="F11" s="20"/>
      <c r="G11" s="21"/>
      <c r="H11" s="59"/>
      <c r="I11" s="21"/>
      <c r="J11" s="22"/>
      <c r="K11" s="59"/>
      <c r="L11" s="23"/>
      <c r="M11" s="23"/>
      <c r="N11" s="23"/>
      <c r="O11" s="23"/>
      <c r="P11" s="23"/>
      <c r="Q11" s="23"/>
      <c r="R11" s="31" t="str">
        <f t="shared" si="1"/>
        <v/>
      </c>
      <c r="S11" s="274" t="str">
        <f t="shared" si="2"/>
        <v/>
      </c>
      <c r="T11" s="21"/>
      <c r="U11" s="9" t="s">
        <v>1922</v>
      </c>
    </row>
    <row r="12" ht="12.75" customHeight="1" spans="1:21">
      <c r="A12" s="20" t="str">
        <f t="shared" si="0"/>
        <v/>
      </c>
      <c r="B12" s="20"/>
      <c r="C12" s="21"/>
      <c r="D12" s="21"/>
      <c r="E12" s="21"/>
      <c r="F12" s="20"/>
      <c r="G12" s="21"/>
      <c r="H12" s="59"/>
      <c r="I12" s="21"/>
      <c r="J12" s="22"/>
      <c r="K12" s="59"/>
      <c r="L12" s="23"/>
      <c r="M12" s="23"/>
      <c r="N12" s="23"/>
      <c r="O12" s="23"/>
      <c r="P12" s="23"/>
      <c r="Q12" s="23"/>
      <c r="R12" s="31" t="str">
        <f t="shared" si="1"/>
        <v/>
      </c>
      <c r="S12" s="274" t="str">
        <f t="shared" si="2"/>
        <v/>
      </c>
      <c r="T12" s="21"/>
      <c r="U12" s="9" t="s">
        <v>1923</v>
      </c>
    </row>
    <row r="13" ht="12.75" customHeight="1" spans="1:21">
      <c r="A13" s="20" t="str">
        <f t="shared" si="0"/>
        <v/>
      </c>
      <c r="B13" s="20"/>
      <c r="C13" s="21"/>
      <c r="D13" s="21"/>
      <c r="E13" s="21"/>
      <c r="F13" s="20"/>
      <c r="G13" s="21"/>
      <c r="H13" s="59"/>
      <c r="I13" s="21"/>
      <c r="J13" s="22"/>
      <c r="K13" s="59"/>
      <c r="L13" s="23"/>
      <c r="M13" s="23"/>
      <c r="N13" s="23"/>
      <c r="O13" s="23"/>
      <c r="P13" s="23"/>
      <c r="Q13" s="23"/>
      <c r="R13" s="31" t="str">
        <f t="shared" si="1"/>
        <v/>
      </c>
      <c r="S13" s="274" t="str">
        <f t="shared" si="2"/>
        <v/>
      </c>
      <c r="T13" s="21"/>
      <c r="U13" s="9" t="s">
        <v>1924</v>
      </c>
    </row>
    <row r="14" ht="12.75" customHeight="1" spans="1:21">
      <c r="A14" s="20" t="str">
        <f t="shared" si="0"/>
        <v/>
      </c>
      <c r="B14" s="20"/>
      <c r="C14" s="21"/>
      <c r="D14" s="21"/>
      <c r="E14" s="21"/>
      <c r="F14" s="20"/>
      <c r="G14" s="21"/>
      <c r="H14" s="59"/>
      <c r="I14" s="21"/>
      <c r="J14" s="22"/>
      <c r="K14" s="59"/>
      <c r="L14" s="23"/>
      <c r="M14" s="23"/>
      <c r="N14" s="23"/>
      <c r="O14" s="23"/>
      <c r="P14" s="23"/>
      <c r="Q14" s="23"/>
      <c r="R14" s="31" t="str">
        <f t="shared" si="1"/>
        <v/>
      </c>
      <c r="S14" s="274" t="str">
        <f t="shared" si="2"/>
        <v/>
      </c>
      <c r="T14" s="21"/>
      <c r="U14" s="9" t="s">
        <v>1925</v>
      </c>
    </row>
    <row r="15" ht="12.75" customHeight="1" spans="1:21">
      <c r="A15" s="20" t="str">
        <f t="shared" si="0"/>
        <v/>
      </c>
      <c r="B15" s="20"/>
      <c r="C15" s="21"/>
      <c r="D15" s="21"/>
      <c r="E15" s="21"/>
      <c r="F15" s="20"/>
      <c r="G15" s="21"/>
      <c r="H15" s="59"/>
      <c r="I15" s="21"/>
      <c r="J15" s="22"/>
      <c r="K15" s="59"/>
      <c r="L15" s="23"/>
      <c r="M15" s="23"/>
      <c r="N15" s="23"/>
      <c r="O15" s="23"/>
      <c r="P15" s="23"/>
      <c r="Q15" s="23"/>
      <c r="R15" s="31" t="str">
        <f t="shared" si="1"/>
        <v/>
      </c>
      <c r="S15" s="274" t="str">
        <f t="shared" si="2"/>
        <v/>
      </c>
      <c r="T15" s="21"/>
      <c r="U15" s="9" t="s">
        <v>1926</v>
      </c>
    </row>
    <row r="16" ht="12.75" customHeight="1" spans="1:21">
      <c r="A16" s="20" t="str">
        <f t="shared" si="0"/>
        <v/>
      </c>
      <c r="B16" s="20"/>
      <c r="C16" s="21"/>
      <c r="D16" s="21"/>
      <c r="E16" s="21"/>
      <c r="F16" s="20"/>
      <c r="G16" s="21"/>
      <c r="H16" s="59"/>
      <c r="I16" s="21"/>
      <c r="J16" s="22"/>
      <c r="K16" s="59"/>
      <c r="L16" s="23"/>
      <c r="M16" s="23"/>
      <c r="N16" s="23"/>
      <c r="O16" s="23"/>
      <c r="P16" s="23"/>
      <c r="Q16" s="23"/>
      <c r="R16" s="31" t="str">
        <f t="shared" si="1"/>
        <v/>
      </c>
      <c r="S16" s="274" t="str">
        <f t="shared" si="2"/>
        <v/>
      </c>
      <c r="T16" s="21"/>
      <c r="U16" s="9" t="s">
        <v>1927</v>
      </c>
    </row>
    <row r="17" ht="12.75" customHeight="1" spans="1:21">
      <c r="A17" s="20" t="str">
        <f t="shared" si="0"/>
        <v/>
      </c>
      <c r="B17" s="20"/>
      <c r="C17" s="21"/>
      <c r="D17" s="21"/>
      <c r="E17" s="21"/>
      <c r="F17" s="20"/>
      <c r="G17" s="21"/>
      <c r="H17" s="59"/>
      <c r="I17" s="21"/>
      <c r="J17" s="22"/>
      <c r="K17" s="59"/>
      <c r="L17" s="23"/>
      <c r="M17" s="23"/>
      <c r="N17" s="23"/>
      <c r="O17" s="23"/>
      <c r="P17" s="23"/>
      <c r="Q17" s="23"/>
      <c r="R17" s="31" t="str">
        <f t="shared" si="1"/>
        <v/>
      </c>
      <c r="S17" s="274" t="str">
        <f t="shared" si="2"/>
        <v/>
      </c>
      <c r="T17" s="21"/>
      <c r="U17" s="9" t="s">
        <v>1928</v>
      </c>
    </row>
    <row r="18" ht="12.75" customHeight="1" spans="1:21">
      <c r="A18" s="20" t="str">
        <f t="shared" si="0"/>
        <v/>
      </c>
      <c r="B18" s="20"/>
      <c r="C18" s="21"/>
      <c r="D18" s="21"/>
      <c r="E18" s="21"/>
      <c r="F18" s="20"/>
      <c r="G18" s="21"/>
      <c r="H18" s="59"/>
      <c r="I18" s="21"/>
      <c r="J18" s="22"/>
      <c r="K18" s="59"/>
      <c r="L18" s="23"/>
      <c r="M18" s="23"/>
      <c r="N18" s="23"/>
      <c r="O18" s="23"/>
      <c r="P18" s="23"/>
      <c r="Q18" s="23"/>
      <c r="R18" s="31" t="str">
        <f t="shared" si="1"/>
        <v/>
      </c>
      <c r="S18" s="274" t="str">
        <f t="shared" si="2"/>
        <v/>
      </c>
      <c r="T18" s="21"/>
      <c r="U18" s="9" t="s">
        <v>1929</v>
      </c>
    </row>
    <row r="19" ht="12.75" customHeight="1" spans="1:21">
      <c r="A19" s="20" t="str">
        <f t="shared" si="0"/>
        <v/>
      </c>
      <c r="B19" s="20"/>
      <c r="C19" s="21"/>
      <c r="D19" s="21"/>
      <c r="E19" s="21"/>
      <c r="F19" s="20"/>
      <c r="G19" s="21"/>
      <c r="H19" s="59"/>
      <c r="I19" s="21"/>
      <c r="J19" s="22"/>
      <c r="K19" s="59"/>
      <c r="L19" s="23"/>
      <c r="M19" s="23"/>
      <c r="N19" s="23"/>
      <c r="O19" s="23"/>
      <c r="P19" s="23"/>
      <c r="Q19" s="23"/>
      <c r="R19" s="31" t="str">
        <f t="shared" si="1"/>
        <v/>
      </c>
      <c r="S19" s="274" t="str">
        <f t="shared" si="2"/>
        <v/>
      </c>
      <c r="T19" s="21"/>
      <c r="U19" s="9" t="s">
        <v>1930</v>
      </c>
    </row>
    <row r="20" ht="12.75" customHeight="1" spans="1:21">
      <c r="A20" s="20" t="str">
        <f t="shared" si="0"/>
        <v/>
      </c>
      <c r="B20" s="20"/>
      <c r="C20" s="21"/>
      <c r="D20" s="21"/>
      <c r="E20" s="21"/>
      <c r="F20" s="20"/>
      <c r="G20" s="21"/>
      <c r="H20" s="59"/>
      <c r="I20" s="21"/>
      <c r="J20" s="22"/>
      <c r="K20" s="59"/>
      <c r="L20" s="23"/>
      <c r="M20" s="23"/>
      <c r="N20" s="23"/>
      <c r="O20" s="23"/>
      <c r="P20" s="23"/>
      <c r="Q20" s="23"/>
      <c r="R20" s="31" t="str">
        <f t="shared" si="1"/>
        <v/>
      </c>
      <c r="S20" s="274" t="str">
        <f t="shared" si="2"/>
        <v/>
      </c>
      <c r="T20" s="21"/>
      <c r="U20" s="9" t="s">
        <v>1931</v>
      </c>
    </row>
    <row r="21" ht="12.75" customHeight="1" spans="1:21">
      <c r="A21" s="20" t="str">
        <f t="shared" si="0"/>
        <v/>
      </c>
      <c r="B21" s="20"/>
      <c r="C21" s="21"/>
      <c r="D21" s="21"/>
      <c r="E21" s="21"/>
      <c r="F21" s="20"/>
      <c r="G21" s="21"/>
      <c r="H21" s="59"/>
      <c r="I21" s="21"/>
      <c r="J21" s="22"/>
      <c r="K21" s="59"/>
      <c r="L21" s="23"/>
      <c r="M21" s="23"/>
      <c r="N21" s="23"/>
      <c r="O21" s="23"/>
      <c r="P21" s="23"/>
      <c r="Q21" s="23"/>
      <c r="R21" s="31" t="str">
        <f t="shared" si="1"/>
        <v/>
      </c>
      <c r="S21" s="274" t="str">
        <f t="shared" si="2"/>
        <v/>
      </c>
      <c r="T21" s="21"/>
      <c r="U21" s="9" t="s">
        <v>1932</v>
      </c>
    </row>
    <row r="22" ht="12.75" customHeight="1" spans="1:21">
      <c r="A22" s="20" t="str">
        <f t="shared" si="0"/>
        <v/>
      </c>
      <c r="B22" s="20"/>
      <c r="C22" s="21"/>
      <c r="D22" s="21"/>
      <c r="E22" s="21"/>
      <c r="F22" s="20"/>
      <c r="G22" s="21"/>
      <c r="H22" s="59"/>
      <c r="I22" s="21"/>
      <c r="J22" s="22"/>
      <c r="K22" s="59"/>
      <c r="L22" s="23"/>
      <c r="M22" s="23"/>
      <c r="N22" s="23"/>
      <c r="O22" s="23"/>
      <c r="P22" s="23"/>
      <c r="Q22" s="23"/>
      <c r="R22" s="31" t="str">
        <f t="shared" si="1"/>
        <v/>
      </c>
      <c r="S22" s="274" t="str">
        <f t="shared" si="2"/>
        <v/>
      </c>
      <c r="T22" s="21"/>
      <c r="U22" s="9" t="s">
        <v>1933</v>
      </c>
    </row>
    <row r="23" ht="12.75" customHeight="1" spans="1:21">
      <c r="A23" s="20" t="str">
        <f t="shared" si="0"/>
        <v/>
      </c>
      <c r="B23" s="20"/>
      <c r="C23" s="21"/>
      <c r="D23" s="21"/>
      <c r="E23" s="21"/>
      <c r="F23" s="20"/>
      <c r="G23" s="21"/>
      <c r="H23" s="59"/>
      <c r="I23" s="21"/>
      <c r="J23" s="22"/>
      <c r="K23" s="59"/>
      <c r="L23" s="23"/>
      <c r="M23" s="23"/>
      <c r="N23" s="23"/>
      <c r="O23" s="23"/>
      <c r="P23" s="23"/>
      <c r="Q23" s="23"/>
      <c r="R23" s="31" t="str">
        <f t="shared" si="1"/>
        <v/>
      </c>
      <c r="S23" s="274" t="str">
        <f t="shared" si="2"/>
        <v/>
      </c>
      <c r="T23" s="21"/>
      <c r="U23" s="9" t="s">
        <v>1934</v>
      </c>
    </row>
    <row r="24" ht="12.75" customHeight="1" spans="1:21">
      <c r="A24" s="20" t="str">
        <f t="shared" si="0"/>
        <v/>
      </c>
      <c r="B24" s="20"/>
      <c r="C24" s="21"/>
      <c r="D24" s="21"/>
      <c r="E24" s="21"/>
      <c r="F24" s="20"/>
      <c r="G24" s="21"/>
      <c r="H24" s="59"/>
      <c r="I24" s="21"/>
      <c r="J24" s="22"/>
      <c r="K24" s="59"/>
      <c r="L24" s="23"/>
      <c r="M24" s="23"/>
      <c r="N24" s="23"/>
      <c r="O24" s="23"/>
      <c r="P24" s="23"/>
      <c r="Q24" s="23"/>
      <c r="R24" s="31" t="str">
        <f t="shared" si="1"/>
        <v/>
      </c>
      <c r="S24" s="274" t="str">
        <f t="shared" si="2"/>
        <v/>
      </c>
      <c r="T24" s="21"/>
      <c r="U24" s="9" t="s">
        <v>1935</v>
      </c>
    </row>
    <row r="25" ht="12.75" customHeight="1" spans="1:20">
      <c r="A25" s="20" t="s">
        <v>1936</v>
      </c>
      <c r="B25" s="89"/>
      <c r="C25" s="89"/>
      <c r="D25" s="86"/>
      <c r="E25" s="21"/>
      <c r="F25" s="20"/>
      <c r="G25" s="21"/>
      <c r="H25" s="59"/>
      <c r="I25" s="21"/>
      <c r="J25" s="57"/>
      <c r="K25" s="59"/>
      <c r="L25" s="23">
        <f>SUM(L8:L24)</f>
        <v>0</v>
      </c>
      <c r="M25" s="23">
        <f>SUM(M8:M24)</f>
        <v>0</v>
      </c>
      <c r="N25" s="23">
        <f>SUM(N8:N24)</f>
        <v>0</v>
      </c>
      <c r="O25" s="23">
        <f>SUM(O8:O24)</f>
        <v>0</v>
      </c>
      <c r="P25" s="23"/>
      <c r="Q25" s="23">
        <f>SUM(Q8:Q24)</f>
        <v>0</v>
      </c>
      <c r="R25" s="31" t="str">
        <f t="shared" si="1"/>
        <v/>
      </c>
      <c r="S25" s="23"/>
      <c r="T25" s="21"/>
    </row>
    <row r="26" ht="12.75" customHeight="1" spans="1:20">
      <c r="A26" s="20" t="s">
        <v>1937</v>
      </c>
      <c r="B26" s="89"/>
      <c r="C26" s="89"/>
      <c r="D26" s="86"/>
      <c r="E26" s="21"/>
      <c r="F26" s="20"/>
      <c r="G26" s="21"/>
      <c r="H26" s="59"/>
      <c r="I26" s="21"/>
      <c r="J26" s="57"/>
      <c r="K26" s="59"/>
      <c r="L26" s="23"/>
      <c r="M26" s="23">
        <f>N25</f>
        <v>0</v>
      </c>
      <c r="N26" s="23"/>
      <c r="O26" s="23"/>
      <c r="P26" s="23"/>
      <c r="Q26" s="23"/>
      <c r="R26" s="31"/>
      <c r="S26" s="23"/>
      <c r="T26" s="21"/>
    </row>
    <row r="27" customHeight="1" spans="1:20">
      <c r="A27" s="273" t="s">
        <v>1938</v>
      </c>
      <c r="B27" s="16"/>
      <c r="C27" s="16"/>
      <c r="D27" s="16"/>
      <c r="E27" s="41"/>
      <c r="F27" s="24"/>
      <c r="G27" s="27"/>
      <c r="H27" s="31"/>
      <c r="I27" s="31"/>
      <c r="J27" s="31"/>
      <c r="K27" s="31"/>
      <c r="L27" s="31">
        <f>L25-L26</f>
        <v>0</v>
      </c>
      <c r="M27" s="31">
        <f>M25-M26</f>
        <v>0</v>
      </c>
      <c r="N27" s="31"/>
      <c r="O27" s="102">
        <f>O25</f>
        <v>0</v>
      </c>
      <c r="P27" s="31"/>
      <c r="Q27" s="102">
        <f>Q25</f>
        <v>0</v>
      </c>
      <c r="R27" s="31" t="str">
        <f t="shared" si="1"/>
        <v/>
      </c>
      <c r="S27" s="31"/>
      <c r="T27" s="215"/>
    </row>
    <row r="28" customHeight="1" spans="1:21">
      <c r="A28" s="10" t="str">
        <f>基本信息输入表!$K$6&amp;"填表人："&amp;基本信息输入表!$M$58</f>
        <v>产权持有单位填表人：刘亚鑫</v>
      </c>
      <c r="Q28" s="10" t="str">
        <f>"评估人员："&amp;基本信息输入表!$Q$58</f>
        <v>评估人员：王庆国</v>
      </c>
      <c r="U28" s="10" t="s">
        <v>1483</v>
      </c>
    </row>
    <row r="29" customHeight="1" spans="1:1">
      <c r="A29" s="10" t="str">
        <f>"填表日期："&amp;YEAR(基本信息输入表!$O$58)&amp;"年"&amp;MONTH(基本信息输入表!$O$58)&amp;"月"&amp;DAY(基本信息输入表!$O$58)&amp;"日"</f>
        <v>填表日期：2025年2月22日</v>
      </c>
    </row>
  </sheetData>
  <mergeCells count="24">
    <mergeCell ref="A2:T2"/>
    <mergeCell ref="A3:T3"/>
    <mergeCell ref="R4:T4"/>
    <mergeCell ref="Q5:T5"/>
    <mergeCell ref="L6:M6"/>
    <mergeCell ref="O6:Q6"/>
    <mergeCell ref="A25:D25"/>
    <mergeCell ref="A26:D26"/>
    <mergeCell ref="A27:D27"/>
    <mergeCell ref="A6:A7"/>
    <mergeCell ref="B6:B7"/>
    <mergeCell ref="C6:C7"/>
    <mergeCell ref="D6:D7"/>
    <mergeCell ref="E6:E7"/>
    <mergeCell ref="F6:F7"/>
    <mergeCell ref="G6:G7"/>
    <mergeCell ref="H6:H7"/>
    <mergeCell ref="I6:I7"/>
    <mergeCell ref="J6:J7"/>
    <mergeCell ref="K6:K7"/>
    <mergeCell ref="N6:N7"/>
    <mergeCell ref="R6:R7"/>
    <mergeCell ref="S6:S7"/>
    <mergeCell ref="T6:T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9"/>
  <sheetViews>
    <sheetView showGridLines="0" zoomScale="96" zoomScaleNormal="96" topLeftCell="A2" workbookViewId="0">
      <selection activeCell="W27" sqref="W27"/>
    </sheetView>
  </sheetViews>
  <sheetFormatPr defaultColWidth="9" defaultRowHeight="15.75" customHeight="1"/>
  <cols>
    <col min="1" max="1" width="4.5" style="10" customWidth="1"/>
    <col min="2" max="2" width="8.5" style="10" customWidth="1"/>
    <col min="3" max="3" width="11.2" style="10" customWidth="1"/>
    <col min="4" max="4" width="7.7" style="10" customWidth="1"/>
    <col min="5" max="6" width="4.7" style="10" customWidth="1"/>
    <col min="7" max="7" width="16.2" style="10" customWidth="1"/>
    <col min="8" max="8" width="4.2" style="10" customWidth="1"/>
    <col min="9" max="10" width="4.7" style="10" customWidth="1"/>
    <col min="11" max="12" width="5" style="10" customWidth="1"/>
    <col min="13" max="13" width="10.7" style="10" customWidth="1"/>
    <col min="14" max="14" width="11" style="10" customWidth="1"/>
    <col min="15" max="15" width="9" style="10" customWidth="1"/>
    <col min="16" max="16" width="9.7" style="10" customWidth="1"/>
    <col min="17" max="17" width="7.7" style="10" customWidth="1"/>
    <col min="18" max="18" width="9.7" style="10" customWidth="1"/>
    <col min="19" max="19" width="7.7" style="10" customWidth="1"/>
    <col min="20" max="20" width="5.7" style="10" customWidth="1"/>
    <col min="21" max="21" width="8.2" style="10" customWidth="1"/>
    <col min="22" max="23" width="9" style="10" customWidth="1"/>
    <col min="24" max="16384" width="9" style="10"/>
  </cols>
  <sheetData>
    <row r="1" customHeight="1" spans="1:1">
      <c r="A1" s="11" t="s">
        <v>0</v>
      </c>
    </row>
    <row r="2" s="8" customFormat="1" ht="30" customHeight="1" spans="1:1">
      <c r="A2" s="12" t="s">
        <v>95</v>
      </c>
    </row>
    <row r="3" customHeight="1" spans="1:1">
      <c r="A3" s="9" t="str">
        <f>"评估基准日："&amp;TEXT(基本信息输入表!M7,"yyyy年mm月dd日")</f>
        <v>评估基准日：2025年02月20日</v>
      </c>
    </row>
    <row r="4" ht="14.25" customHeight="1" spans="1:20">
      <c r="A4" s="9"/>
      <c r="B4" s="9"/>
      <c r="C4" s="9"/>
      <c r="D4" s="9"/>
      <c r="E4" s="9"/>
      <c r="F4" s="9"/>
      <c r="G4" s="9"/>
      <c r="H4" s="9"/>
      <c r="I4" s="9"/>
      <c r="J4" s="9"/>
      <c r="K4" s="9"/>
      <c r="L4" s="9"/>
      <c r="M4" s="9"/>
      <c r="N4" s="9"/>
      <c r="O4" s="9"/>
      <c r="P4" s="9"/>
      <c r="Q4" s="9"/>
      <c r="R4" s="9"/>
      <c r="S4" s="9"/>
      <c r="T4" s="9" t="s">
        <v>1939</v>
      </c>
    </row>
    <row r="5" customHeight="1" spans="1:20">
      <c r="A5" s="15" t="str">
        <f>基本信息输入表!K6&amp;"："&amp;基本信息输入表!M6</f>
        <v>产权持有单位：中国石油天然气股份有限公司塔里木油田分公司塔西南勘探开发公司</v>
      </c>
      <c r="B5" s="16"/>
      <c r="C5" s="16"/>
      <c r="D5" s="16"/>
      <c r="E5" s="16"/>
      <c r="F5" s="16"/>
      <c r="G5" s="16"/>
      <c r="H5" s="14"/>
      <c r="I5" s="14"/>
      <c r="J5" s="14"/>
      <c r="K5" s="14"/>
      <c r="L5" s="14"/>
      <c r="T5" s="14" t="s">
        <v>1444</v>
      </c>
    </row>
    <row r="6" s="9" customFormat="1" customHeight="1" spans="1:20">
      <c r="A6" s="36" t="s">
        <v>4</v>
      </c>
      <c r="B6" s="36" t="s">
        <v>1879</v>
      </c>
      <c r="C6" s="36" t="s">
        <v>1915</v>
      </c>
      <c r="D6" s="36" t="s">
        <v>1940</v>
      </c>
      <c r="E6" s="105" t="s">
        <v>1941</v>
      </c>
      <c r="F6" s="105" t="s">
        <v>1942</v>
      </c>
      <c r="G6" s="105" t="s">
        <v>1943</v>
      </c>
      <c r="H6" s="105" t="s">
        <v>1944</v>
      </c>
      <c r="I6" s="105" t="s">
        <v>1945</v>
      </c>
      <c r="J6" s="84" t="s">
        <v>1946</v>
      </c>
      <c r="K6" s="105" t="s">
        <v>1918</v>
      </c>
      <c r="L6" s="84" t="s">
        <v>1891</v>
      </c>
      <c r="M6" s="36" t="s">
        <v>6</v>
      </c>
      <c r="N6" s="86"/>
      <c r="O6" s="84" t="s">
        <v>1192</v>
      </c>
      <c r="P6" s="36" t="s">
        <v>7</v>
      </c>
      <c r="Q6" s="89"/>
      <c r="R6" s="86"/>
      <c r="S6" s="105" t="s">
        <v>686</v>
      </c>
      <c r="T6" s="105" t="s">
        <v>176</v>
      </c>
    </row>
    <row r="7" s="9" customFormat="1" ht="12.75" customHeight="1" spans="1:21">
      <c r="A7" s="106"/>
      <c r="B7" s="106"/>
      <c r="C7" s="106"/>
      <c r="D7" s="106"/>
      <c r="E7" s="106"/>
      <c r="F7" s="106"/>
      <c r="G7" s="106"/>
      <c r="H7" s="106"/>
      <c r="I7" s="106"/>
      <c r="J7" s="101"/>
      <c r="K7" s="106"/>
      <c r="L7" s="101"/>
      <c r="M7" s="114" t="s">
        <v>10</v>
      </c>
      <c r="N7" s="115" t="s">
        <v>11</v>
      </c>
      <c r="O7" s="101"/>
      <c r="P7" s="115" t="s">
        <v>10</v>
      </c>
      <c r="Q7" s="116" t="s">
        <v>1354</v>
      </c>
      <c r="R7" s="115" t="s">
        <v>11</v>
      </c>
      <c r="S7" s="106"/>
      <c r="T7" s="106"/>
      <c r="U7" s="9" t="s">
        <v>1461</v>
      </c>
    </row>
    <row r="8" ht="12.75" customHeight="1" spans="1:21">
      <c r="A8" s="20" t="str">
        <f>IF(C8="","",ROW()-7)</f>
        <v/>
      </c>
      <c r="B8" s="20"/>
      <c r="C8" s="21"/>
      <c r="D8" s="21"/>
      <c r="E8" s="59"/>
      <c r="F8" s="59"/>
      <c r="G8" s="72"/>
      <c r="H8" s="21"/>
      <c r="I8" s="21"/>
      <c r="J8" s="21"/>
      <c r="K8" s="22"/>
      <c r="L8" s="59"/>
      <c r="M8" s="23"/>
      <c r="N8" s="23"/>
      <c r="O8" s="23"/>
      <c r="P8" s="23"/>
      <c r="Q8" s="59"/>
      <c r="R8" s="23"/>
      <c r="S8" s="31" t="str">
        <f>IF(N8-O8=0,"",(R8-N8+O8)/(N8-O8)*100)</f>
        <v/>
      </c>
      <c r="T8" s="21"/>
      <c r="U8" s="9" t="s">
        <v>1947</v>
      </c>
    </row>
    <row r="9" ht="12.75" customHeight="1" spans="1:21">
      <c r="A9" s="20" t="str">
        <f t="shared" ref="A9:A24" si="0">IF(C9="","",ROW()-7)</f>
        <v/>
      </c>
      <c r="B9" s="20"/>
      <c r="C9" s="21"/>
      <c r="D9" s="21"/>
      <c r="E9" s="59"/>
      <c r="F9" s="59"/>
      <c r="G9" s="72"/>
      <c r="H9" s="21"/>
      <c r="I9" s="21"/>
      <c r="J9" s="21"/>
      <c r="K9" s="22"/>
      <c r="L9" s="59"/>
      <c r="M9" s="23"/>
      <c r="N9" s="23"/>
      <c r="O9" s="23"/>
      <c r="P9" s="23"/>
      <c r="Q9" s="59"/>
      <c r="R9" s="23"/>
      <c r="S9" s="31" t="str">
        <f t="shared" ref="S9:S27" si="1">IF(N9-O9=0,"",(R9-N9+O9)/(N9-O9)*100)</f>
        <v/>
      </c>
      <c r="T9" s="21"/>
      <c r="U9" s="9" t="s">
        <v>1948</v>
      </c>
    </row>
    <row r="10" ht="12.75" customHeight="1" spans="1:21">
      <c r="A10" s="20" t="str">
        <f t="shared" si="0"/>
        <v/>
      </c>
      <c r="B10" s="20"/>
      <c r="C10" s="21"/>
      <c r="D10" s="21"/>
      <c r="E10" s="59"/>
      <c r="F10" s="59"/>
      <c r="G10" s="72"/>
      <c r="H10" s="21"/>
      <c r="I10" s="21"/>
      <c r="J10" s="21"/>
      <c r="K10" s="22"/>
      <c r="L10" s="59"/>
      <c r="M10" s="23"/>
      <c r="N10" s="23"/>
      <c r="O10" s="23"/>
      <c r="P10" s="23"/>
      <c r="Q10" s="59"/>
      <c r="R10" s="23"/>
      <c r="S10" s="31" t="str">
        <f t="shared" si="1"/>
        <v/>
      </c>
      <c r="T10" s="21"/>
      <c r="U10" s="9" t="s">
        <v>1949</v>
      </c>
    </row>
    <row r="11" ht="12.75" customHeight="1" spans="1:21">
      <c r="A11" s="20" t="str">
        <f t="shared" si="0"/>
        <v/>
      </c>
      <c r="B11" s="20"/>
      <c r="C11" s="21"/>
      <c r="D11" s="21"/>
      <c r="E11" s="59"/>
      <c r="F11" s="59"/>
      <c r="G11" s="72"/>
      <c r="H11" s="21"/>
      <c r="I11" s="21"/>
      <c r="J11" s="21"/>
      <c r="K11" s="22"/>
      <c r="L11" s="59"/>
      <c r="M11" s="23"/>
      <c r="N11" s="23"/>
      <c r="O11" s="23"/>
      <c r="P11" s="23"/>
      <c r="Q11" s="59"/>
      <c r="R11" s="23"/>
      <c r="S11" s="31" t="str">
        <f t="shared" si="1"/>
        <v/>
      </c>
      <c r="T11" s="21"/>
      <c r="U11" s="9" t="s">
        <v>1950</v>
      </c>
    </row>
    <row r="12" ht="12.75" customHeight="1" spans="1:21">
      <c r="A12" s="20" t="str">
        <f t="shared" si="0"/>
        <v/>
      </c>
      <c r="B12" s="20"/>
      <c r="C12" s="21"/>
      <c r="D12" s="21"/>
      <c r="E12" s="59"/>
      <c r="F12" s="59"/>
      <c r="G12" s="72"/>
      <c r="H12" s="21"/>
      <c r="I12" s="21"/>
      <c r="J12" s="21"/>
      <c r="K12" s="22"/>
      <c r="L12" s="59"/>
      <c r="M12" s="23"/>
      <c r="N12" s="23"/>
      <c r="O12" s="23"/>
      <c r="P12" s="23"/>
      <c r="Q12" s="59"/>
      <c r="R12" s="23"/>
      <c r="S12" s="31" t="str">
        <f t="shared" si="1"/>
        <v/>
      </c>
      <c r="T12" s="21"/>
      <c r="U12" s="9" t="s">
        <v>1951</v>
      </c>
    </row>
    <row r="13" ht="12.75" customHeight="1" spans="1:21">
      <c r="A13" s="20" t="str">
        <f t="shared" si="0"/>
        <v/>
      </c>
      <c r="B13" s="20"/>
      <c r="C13" s="21"/>
      <c r="D13" s="21"/>
      <c r="E13" s="59"/>
      <c r="F13" s="59"/>
      <c r="G13" s="72"/>
      <c r="H13" s="21"/>
      <c r="I13" s="21"/>
      <c r="J13" s="21"/>
      <c r="K13" s="22"/>
      <c r="L13" s="59"/>
      <c r="M13" s="23"/>
      <c r="N13" s="23"/>
      <c r="O13" s="23"/>
      <c r="P13" s="23"/>
      <c r="Q13" s="59"/>
      <c r="R13" s="23"/>
      <c r="S13" s="31" t="str">
        <f t="shared" si="1"/>
        <v/>
      </c>
      <c r="T13" s="21"/>
      <c r="U13" s="9" t="s">
        <v>1952</v>
      </c>
    </row>
    <row r="14" ht="12.75" customHeight="1" spans="1:21">
      <c r="A14" s="20" t="str">
        <f t="shared" si="0"/>
        <v/>
      </c>
      <c r="B14" s="20"/>
      <c r="C14" s="21"/>
      <c r="D14" s="21"/>
      <c r="E14" s="59"/>
      <c r="F14" s="59"/>
      <c r="G14" s="72"/>
      <c r="H14" s="21"/>
      <c r="I14" s="21"/>
      <c r="J14" s="21"/>
      <c r="K14" s="22"/>
      <c r="L14" s="59"/>
      <c r="M14" s="23"/>
      <c r="N14" s="23"/>
      <c r="O14" s="23"/>
      <c r="P14" s="23"/>
      <c r="Q14" s="59"/>
      <c r="R14" s="23"/>
      <c r="S14" s="31" t="str">
        <f t="shared" si="1"/>
        <v/>
      </c>
      <c r="T14" s="21"/>
      <c r="U14" s="9" t="s">
        <v>1953</v>
      </c>
    </row>
    <row r="15" ht="12.75" customHeight="1" spans="1:21">
      <c r="A15" s="20" t="str">
        <f t="shared" si="0"/>
        <v/>
      </c>
      <c r="B15" s="20"/>
      <c r="C15" s="21"/>
      <c r="D15" s="21"/>
      <c r="E15" s="59"/>
      <c r="F15" s="59"/>
      <c r="G15" s="72"/>
      <c r="H15" s="21"/>
      <c r="I15" s="21"/>
      <c r="J15" s="21"/>
      <c r="K15" s="22"/>
      <c r="L15" s="59"/>
      <c r="M15" s="23"/>
      <c r="N15" s="23"/>
      <c r="O15" s="23"/>
      <c r="P15" s="23"/>
      <c r="Q15" s="59"/>
      <c r="R15" s="23"/>
      <c r="S15" s="31" t="str">
        <f t="shared" si="1"/>
        <v/>
      </c>
      <c r="T15" s="21"/>
      <c r="U15" s="9" t="s">
        <v>1954</v>
      </c>
    </row>
    <row r="16" ht="12.75" customHeight="1" spans="1:21">
      <c r="A16" s="20" t="str">
        <f t="shared" si="0"/>
        <v/>
      </c>
      <c r="B16" s="20"/>
      <c r="C16" s="21"/>
      <c r="D16" s="21"/>
      <c r="E16" s="59"/>
      <c r="F16" s="59"/>
      <c r="G16" s="72"/>
      <c r="H16" s="21"/>
      <c r="I16" s="21"/>
      <c r="J16" s="21"/>
      <c r="K16" s="22"/>
      <c r="L16" s="59"/>
      <c r="M16" s="23"/>
      <c r="N16" s="23"/>
      <c r="O16" s="23"/>
      <c r="P16" s="23"/>
      <c r="Q16" s="59"/>
      <c r="R16" s="23"/>
      <c r="S16" s="31" t="str">
        <f t="shared" si="1"/>
        <v/>
      </c>
      <c r="T16" s="21"/>
      <c r="U16" s="9" t="s">
        <v>1955</v>
      </c>
    </row>
    <row r="17" ht="12.75" customHeight="1" spans="1:21">
      <c r="A17" s="20" t="str">
        <f t="shared" si="0"/>
        <v/>
      </c>
      <c r="B17" s="20"/>
      <c r="C17" s="21"/>
      <c r="D17" s="21"/>
      <c r="E17" s="59"/>
      <c r="F17" s="59"/>
      <c r="G17" s="72"/>
      <c r="H17" s="21"/>
      <c r="I17" s="21"/>
      <c r="J17" s="21"/>
      <c r="K17" s="22"/>
      <c r="L17" s="59"/>
      <c r="M17" s="23"/>
      <c r="N17" s="23"/>
      <c r="O17" s="23"/>
      <c r="P17" s="23"/>
      <c r="Q17" s="59"/>
      <c r="R17" s="23"/>
      <c r="S17" s="31" t="str">
        <f t="shared" si="1"/>
        <v/>
      </c>
      <c r="T17" s="21"/>
      <c r="U17" s="9" t="s">
        <v>1956</v>
      </c>
    </row>
    <row r="18" ht="12.75" customHeight="1" spans="1:21">
      <c r="A18" s="20" t="str">
        <f t="shared" si="0"/>
        <v/>
      </c>
      <c r="B18" s="20"/>
      <c r="C18" s="21"/>
      <c r="D18" s="21"/>
      <c r="E18" s="59"/>
      <c r="F18" s="59"/>
      <c r="G18" s="72"/>
      <c r="H18" s="21"/>
      <c r="I18" s="21"/>
      <c r="J18" s="21"/>
      <c r="K18" s="22"/>
      <c r="L18" s="59"/>
      <c r="M18" s="23"/>
      <c r="N18" s="23"/>
      <c r="O18" s="23"/>
      <c r="P18" s="23"/>
      <c r="Q18" s="59"/>
      <c r="R18" s="23"/>
      <c r="S18" s="31" t="str">
        <f t="shared" si="1"/>
        <v/>
      </c>
      <c r="T18" s="21"/>
      <c r="U18" s="9" t="s">
        <v>1957</v>
      </c>
    </row>
    <row r="19" ht="12.75" customHeight="1" spans="1:21">
      <c r="A19" s="20" t="str">
        <f t="shared" si="0"/>
        <v/>
      </c>
      <c r="B19" s="20"/>
      <c r="C19" s="21"/>
      <c r="D19" s="21"/>
      <c r="E19" s="59"/>
      <c r="F19" s="59"/>
      <c r="G19" s="72"/>
      <c r="H19" s="21"/>
      <c r="I19" s="21"/>
      <c r="J19" s="21"/>
      <c r="K19" s="22"/>
      <c r="L19" s="59"/>
      <c r="M19" s="23"/>
      <c r="N19" s="23"/>
      <c r="O19" s="23"/>
      <c r="P19" s="23"/>
      <c r="Q19" s="59"/>
      <c r="R19" s="23"/>
      <c r="S19" s="31" t="str">
        <f t="shared" si="1"/>
        <v/>
      </c>
      <c r="T19" s="21"/>
      <c r="U19" s="9" t="s">
        <v>1958</v>
      </c>
    </row>
    <row r="20" ht="12.75" customHeight="1" spans="1:21">
      <c r="A20" s="20" t="str">
        <f t="shared" si="0"/>
        <v/>
      </c>
      <c r="B20" s="20"/>
      <c r="C20" s="21"/>
      <c r="D20" s="21"/>
      <c r="E20" s="59"/>
      <c r="F20" s="59"/>
      <c r="G20" s="72"/>
      <c r="H20" s="21"/>
      <c r="I20" s="21"/>
      <c r="J20" s="21"/>
      <c r="K20" s="22"/>
      <c r="L20" s="59"/>
      <c r="M20" s="23"/>
      <c r="N20" s="23"/>
      <c r="O20" s="23"/>
      <c r="P20" s="23"/>
      <c r="Q20" s="59"/>
      <c r="R20" s="23"/>
      <c r="S20" s="31" t="str">
        <f t="shared" si="1"/>
        <v/>
      </c>
      <c r="T20" s="21"/>
      <c r="U20" s="9" t="s">
        <v>1959</v>
      </c>
    </row>
    <row r="21" ht="12.75" customHeight="1" spans="1:21">
      <c r="A21" s="20" t="str">
        <f t="shared" si="0"/>
        <v/>
      </c>
      <c r="B21" s="20"/>
      <c r="C21" s="21"/>
      <c r="D21" s="21"/>
      <c r="E21" s="59"/>
      <c r="F21" s="59"/>
      <c r="G21" s="72"/>
      <c r="H21" s="21"/>
      <c r="I21" s="21"/>
      <c r="J21" s="21"/>
      <c r="K21" s="22"/>
      <c r="L21" s="59"/>
      <c r="M21" s="23"/>
      <c r="N21" s="23"/>
      <c r="O21" s="23"/>
      <c r="P21" s="23"/>
      <c r="Q21" s="59"/>
      <c r="R21" s="23"/>
      <c r="S21" s="31" t="str">
        <f t="shared" si="1"/>
        <v/>
      </c>
      <c r="T21" s="21"/>
      <c r="U21" s="9" t="s">
        <v>1960</v>
      </c>
    </row>
    <row r="22" ht="12.75" customHeight="1" spans="1:21">
      <c r="A22" s="20" t="str">
        <f t="shared" si="0"/>
        <v/>
      </c>
      <c r="B22" s="20"/>
      <c r="C22" s="21"/>
      <c r="D22" s="21"/>
      <c r="E22" s="59"/>
      <c r="F22" s="59"/>
      <c r="G22" s="72"/>
      <c r="H22" s="21"/>
      <c r="I22" s="21"/>
      <c r="J22" s="21"/>
      <c r="K22" s="22"/>
      <c r="L22" s="59"/>
      <c r="M22" s="23"/>
      <c r="N22" s="23"/>
      <c r="O22" s="23"/>
      <c r="P22" s="23"/>
      <c r="Q22" s="59"/>
      <c r="R22" s="23"/>
      <c r="S22" s="31" t="str">
        <f t="shared" si="1"/>
        <v/>
      </c>
      <c r="T22" s="21"/>
      <c r="U22" s="9" t="s">
        <v>1961</v>
      </c>
    </row>
    <row r="23" ht="12.75" customHeight="1" spans="1:21">
      <c r="A23" s="20" t="str">
        <f t="shared" si="0"/>
        <v/>
      </c>
      <c r="B23" s="20"/>
      <c r="C23" s="21"/>
      <c r="D23" s="21"/>
      <c r="E23" s="59"/>
      <c r="F23" s="59"/>
      <c r="G23" s="72"/>
      <c r="H23" s="21"/>
      <c r="I23" s="21"/>
      <c r="J23" s="21"/>
      <c r="K23" s="22"/>
      <c r="L23" s="59"/>
      <c r="M23" s="23"/>
      <c r="N23" s="23"/>
      <c r="O23" s="23"/>
      <c r="P23" s="23"/>
      <c r="Q23" s="59"/>
      <c r="R23" s="23"/>
      <c r="S23" s="31" t="str">
        <f t="shared" si="1"/>
        <v/>
      </c>
      <c r="T23" s="21"/>
      <c r="U23" s="9" t="s">
        <v>1962</v>
      </c>
    </row>
    <row r="24" ht="12.75" customHeight="1" spans="1:21">
      <c r="A24" s="20" t="str">
        <f t="shared" si="0"/>
        <v/>
      </c>
      <c r="B24" s="20"/>
      <c r="C24" s="21"/>
      <c r="D24" s="21"/>
      <c r="E24" s="59"/>
      <c r="F24" s="59"/>
      <c r="G24" s="72"/>
      <c r="H24" s="21"/>
      <c r="I24" s="21"/>
      <c r="J24" s="21"/>
      <c r="K24" s="22"/>
      <c r="L24" s="59"/>
      <c r="M24" s="23"/>
      <c r="N24" s="23"/>
      <c r="O24" s="23"/>
      <c r="P24" s="23"/>
      <c r="Q24" s="59"/>
      <c r="R24" s="23"/>
      <c r="S24" s="31" t="str">
        <f t="shared" si="1"/>
        <v/>
      </c>
      <c r="T24" s="21"/>
      <c r="U24" s="9" t="s">
        <v>1963</v>
      </c>
    </row>
    <row r="25" ht="12.75" customHeight="1" spans="1:21">
      <c r="A25" s="20" t="s">
        <v>1964</v>
      </c>
      <c r="B25" s="89"/>
      <c r="C25" s="89"/>
      <c r="D25" s="89"/>
      <c r="E25" s="86"/>
      <c r="F25" s="59"/>
      <c r="G25" s="72"/>
      <c r="H25" s="21"/>
      <c r="I25" s="21"/>
      <c r="J25" s="21"/>
      <c r="K25" s="57"/>
      <c r="L25" s="59"/>
      <c r="M25" s="23">
        <f>SUM(M8:M24)</f>
        <v>0</v>
      </c>
      <c r="N25" s="23">
        <f>SUM(N8:N24)</f>
        <v>0</v>
      </c>
      <c r="O25" s="23">
        <f>SUM(O8:O24)</f>
        <v>0</v>
      </c>
      <c r="P25" s="23">
        <f>SUM(P8:P24)</f>
        <v>0</v>
      </c>
      <c r="Q25" s="23"/>
      <c r="R25" s="23">
        <f>SUM(R8:R24)</f>
        <v>0</v>
      </c>
      <c r="S25" s="31" t="str">
        <f t="shared" si="1"/>
        <v/>
      </c>
      <c r="T25" s="21"/>
      <c r="U25" s="9"/>
    </row>
    <row r="26" ht="12.75" customHeight="1" spans="1:20">
      <c r="A26" s="20" t="s">
        <v>1965</v>
      </c>
      <c r="B26" s="89"/>
      <c r="C26" s="89"/>
      <c r="D26" s="89"/>
      <c r="E26" s="86"/>
      <c r="F26" s="59"/>
      <c r="G26" s="72"/>
      <c r="H26" s="21"/>
      <c r="I26" s="21"/>
      <c r="J26" s="21"/>
      <c r="K26" s="57"/>
      <c r="L26" s="59"/>
      <c r="M26" s="23"/>
      <c r="N26" s="23">
        <f>O25</f>
        <v>0</v>
      </c>
      <c r="O26" s="23"/>
      <c r="P26" s="23"/>
      <c r="Q26" s="23"/>
      <c r="R26" s="23"/>
      <c r="S26" s="31"/>
      <c r="T26" s="21"/>
    </row>
    <row r="27" customHeight="1" spans="1:20">
      <c r="A27" s="24" t="s">
        <v>1966</v>
      </c>
      <c r="B27" s="16"/>
      <c r="C27" s="16"/>
      <c r="D27" s="16"/>
      <c r="E27" s="25"/>
      <c r="F27" s="24"/>
      <c r="G27" s="61"/>
      <c r="H27" s="24"/>
      <c r="I27" s="27"/>
      <c r="J27" s="27"/>
      <c r="K27" s="31"/>
      <c r="L27" s="31"/>
      <c r="M27" s="31">
        <f>M25-M26</f>
        <v>0</v>
      </c>
      <c r="N27" s="31">
        <f>N25-N26</f>
        <v>0</v>
      </c>
      <c r="O27" s="31"/>
      <c r="P27" s="102">
        <f>P25</f>
        <v>0</v>
      </c>
      <c r="Q27" s="31"/>
      <c r="R27" s="102">
        <f>R25</f>
        <v>0</v>
      </c>
      <c r="S27" s="31" t="str">
        <f t="shared" si="1"/>
        <v/>
      </c>
      <c r="T27" s="31"/>
    </row>
    <row r="28" customHeight="1" spans="1:21">
      <c r="A28" s="10" t="str">
        <f>基本信息输入表!$K$6&amp;"填表人："&amp;基本信息输入表!$M$59</f>
        <v>产权持有单位填表人：刘亚鑫</v>
      </c>
      <c r="R28" s="10" t="str">
        <f>"评估人员："&amp;基本信息输入表!$Q$59</f>
        <v>评估人员：王庆国</v>
      </c>
      <c r="U28" s="10" t="s">
        <v>1483</v>
      </c>
    </row>
    <row r="29" customHeight="1" spans="1:1">
      <c r="A29" s="10" t="str">
        <f>"填表日期："&amp;YEAR(基本信息输入表!$O$59)&amp;"年"&amp;MONTH(基本信息输入表!$O$59)&amp;"月"&amp;DAY(基本信息输入表!$O$59)&amp;"日"</f>
        <v>填表日期：2025年2月22日</v>
      </c>
    </row>
  </sheetData>
  <mergeCells count="23">
    <mergeCell ref="A2:T2"/>
    <mergeCell ref="A3:T3"/>
    <mergeCell ref="A5:G5"/>
    <mergeCell ref="M6:N6"/>
    <mergeCell ref="P6:R6"/>
    <mergeCell ref="A25:E25"/>
    <mergeCell ref="A26:E26"/>
    <mergeCell ref="A27:E27"/>
    <mergeCell ref="A6:A7"/>
    <mergeCell ref="B6:B7"/>
    <mergeCell ref="C6:C7"/>
    <mergeCell ref="D6:D7"/>
    <mergeCell ref="E6:E7"/>
    <mergeCell ref="F6:F7"/>
    <mergeCell ref="G6:G7"/>
    <mergeCell ref="H6:H7"/>
    <mergeCell ref="I6:I7"/>
    <mergeCell ref="J6:J7"/>
    <mergeCell ref="K6:K7"/>
    <mergeCell ref="L6:L7"/>
    <mergeCell ref="O6:O7"/>
    <mergeCell ref="S6:S7"/>
    <mergeCell ref="T6:T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AA39"/>
  <sheetViews>
    <sheetView showGridLines="0" zoomScale="77" zoomScaleNormal="77" workbookViewId="0">
      <selection activeCell="AC30" sqref="AC30"/>
    </sheetView>
  </sheetViews>
  <sheetFormatPr defaultColWidth="9" defaultRowHeight="12.75"/>
  <cols>
    <col min="1" max="1" width="5.2" style="165" customWidth="1"/>
    <col min="2" max="2" width="8.2" style="165" customWidth="1"/>
    <col min="3" max="3" width="11.7" style="165" customWidth="1"/>
    <col min="4" max="4" width="6.2" style="165" customWidth="1"/>
    <col min="5" max="5" width="5" style="165" customWidth="1"/>
    <col min="6" max="6" width="7.7" style="165" customWidth="1"/>
    <col min="7" max="7" width="8.2" style="165" customWidth="1"/>
    <col min="8" max="8" width="6.5" style="165" customWidth="1"/>
    <col min="9" max="9" width="5.2" style="165" customWidth="1"/>
    <col min="10" max="10" width="5" style="165" customWidth="1"/>
    <col min="11" max="15" width="7.7" style="165" customWidth="1"/>
    <col min="16" max="16" width="7.5" style="242" customWidth="1"/>
    <col min="17" max="17" width="8.2" style="165" customWidth="1"/>
    <col min="18" max="18" width="6.5" style="165" customWidth="1"/>
    <col min="19" max="19" width="9.2" style="165" customWidth="1"/>
    <col min="20" max="20" width="10.2" style="165" customWidth="1"/>
    <col min="21" max="21" width="8.5" style="165" customWidth="1"/>
    <col min="22" max="22" width="9" style="165" customWidth="1"/>
    <col min="23" max="23" width="7.7" style="165" customWidth="1"/>
    <col min="24" max="24" width="10.5" style="165" customWidth="1"/>
    <col min="25" max="25" width="7.5" style="165" customWidth="1"/>
    <col min="26" max="26" width="9.7" style="165" customWidth="1"/>
    <col min="27" max="27" width="6.7" style="165" customWidth="1"/>
    <col min="28" max="16384" width="9" style="165" customWidth="1"/>
  </cols>
  <sheetData>
    <row r="2" ht="23.7" customHeight="1" spans="1:1">
      <c r="A2" s="243" t="s">
        <v>99</v>
      </c>
    </row>
    <row r="3" ht="16.95" customHeight="1" spans="1:1">
      <c r="A3" s="244" t="str">
        <f>"评估基准日："&amp;TEXT(基本信息输入表!M7,"yyyy年mm月dd日")</f>
        <v>评估基准日：2025年02月20日</v>
      </c>
    </row>
    <row r="4" ht="16.95" customHeight="1" spans="1:26">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14" t="s">
        <v>1967</v>
      </c>
    </row>
    <row r="5" spans="1:26">
      <c r="A5" s="245" t="str">
        <f>基本信息输入表!K6&amp;"："&amp;基本信息输入表!M6</f>
        <v>产权持有单位：中国石油天然气股份有限公司塔里木油田分公司塔西南勘探开发公司</v>
      </c>
      <c r="B5" s="245"/>
      <c r="C5" s="245"/>
      <c r="D5" s="245"/>
      <c r="E5" s="245"/>
      <c r="F5" s="245"/>
      <c r="G5" s="245"/>
      <c r="H5" s="245"/>
      <c r="I5" s="245"/>
      <c r="J5" s="253"/>
      <c r="K5" s="254"/>
      <c r="L5" s="253"/>
      <c r="M5" s="253"/>
      <c r="N5" s="253"/>
      <c r="O5" s="253"/>
      <c r="P5" s="255"/>
      <c r="Q5" s="262"/>
      <c r="R5" s="253"/>
      <c r="S5" s="244"/>
      <c r="T5" s="244"/>
      <c r="U5" s="244"/>
      <c r="V5" s="263"/>
      <c r="W5" s="253"/>
      <c r="X5" s="264"/>
      <c r="Y5" s="264"/>
      <c r="Z5" s="14" t="s">
        <v>1444</v>
      </c>
    </row>
    <row r="6" s="241" customFormat="1" ht="15.75" customHeight="1" spans="1:26">
      <c r="A6" s="246" t="s">
        <v>4</v>
      </c>
      <c r="B6" s="246" t="s">
        <v>1879</v>
      </c>
      <c r="C6" s="246" t="s">
        <v>1968</v>
      </c>
      <c r="D6" s="246" t="s">
        <v>1969</v>
      </c>
      <c r="E6" s="246" t="s">
        <v>1970</v>
      </c>
      <c r="F6" s="246" t="s">
        <v>1971</v>
      </c>
      <c r="G6" s="246" t="s">
        <v>1972</v>
      </c>
      <c r="H6" s="246" t="s">
        <v>1973</v>
      </c>
      <c r="I6" s="246" t="s">
        <v>1974</v>
      </c>
      <c r="J6" s="246" t="s">
        <v>1975</v>
      </c>
      <c r="K6" s="246" t="s">
        <v>1976</v>
      </c>
      <c r="L6" s="246" t="s">
        <v>1977</v>
      </c>
      <c r="M6" s="246" t="s">
        <v>1978</v>
      </c>
      <c r="N6" s="246" t="s">
        <v>1979</v>
      </c>
      <c r="O6" s="246" t="s">
        <v>1980</v>
      </c>
      <c r="P6" s="256" t="s">
        <v>1981</v>
      </c>
      <c r="Q6" s="246" t="s">
        <v>1891</v>
      </c>
      <c r="R6" s="246" t="s">
        <v>1982</v>
      </c>
      <c r="S6" s="265" t="s">
        <v>1451</v>
      </c>
      <c r="T6" s="86"/>
      <c r="U6" s="266" t="s">
        <v>1452</v>
      </c>
      <c r="V6" s="267" t="s">
        <v>7</v>
      </c>
      <c r="W6" s="89"/>
      <c r="X6" s="86"/>
      <c r="Y6" s="267" t="s">
        <v>686</v>
      </c>
      <c r="Z6" s="271" t="s">
        <v>176</v>
      </c>
    </row>
    <row r="7" s="241" customFormat="1" spans="1:27">
      <c r="A7" s="106"/>
      <c r="B7" s="106"/>
      <c r="C7" s="106"/>
      <c r="D7" s="106"/>
      <c r="E7" s="247" t="s">
        <v>1983</v>
      </c>
      <c r="F7" s="106"/>
      <c r="G7" s="106"/>
      <c r="H7" s="106"/>
      <c r="I7" s="106"/>
      <c r="J7" s="106"/>
      <c r="K7" s="106"/>
      <c r="L7" s="106"/>
      <c r="M7" s="106"/>
      <c r="N7" s="106"/>
      <c r="O7" s="106"/>
      <c r="P7" s="106"/>
      <c r="Q7" s="106"/>
      <c r="R7" s="106"/>
      <c r="S7" s="115" t="s">
        <v>10</v>
      </c>
      <c r="T7" s="115" t="s">
        <v>11</v>
      </c>
      <c r="U7" s="101"/>
      <c r="V7" s="268" t="s">
        <v>10</v>
      </c>
      <c r="W7" s="116" t="s">
        <v>1354</v>
      </c>
      <c r="X7" s="268" t="s">
        <v>11</v>
      </c>
      <c r="Y7" s="106"/>
      <c r="Z7" s="106"/>
      <c r="AA7" s="9" t="s">
        <v>1461</v>
      </c>
    </row>
    <row r="8" ht="15.75" customHeight="1" spans="1:27">
      <c r="A8" s="63" t="str">
        <f>IF(B8="","",ROW()-6)</f>
        <v/>
      </c>
      <c r="B8" s="63"/>
      <c r="C8" s="248"/>
      <c r="D8" s="63"/>
      <c r="E8" s="248"/>
      <c r="F8" s="105"/>
      <c r="G8" s="105"/>
      <c r="H8" s="105"/>
      <c r="I8" s="105"/>
      <c r="J8" s="63"/>
      <c r="K8" s="105"/>
      <c r="L8" s="105"/>
      <c r="M8" s="105"/>
      <c r="N8" s="105"/>
      <c r="O8" s="105"/>
      <c r="P8" s="257"/>
      <c r="Q8" s="105"/>
      <c r="R8" s="105"/>
      <c r="S8" s="269"/>
      <c r="T8" s="269"/>
      <c r="U8" s="269"/>
      <c r="V8" s="269"/>
      <c r="W8" s="105"/>
      <c r="X8" s="270"/>
      <c r="Y8" s="74" t="str">
        <f>IF(T8-U8=0,"",(X8-T8+U8)/(T8-U8)*100)</f>
        <v/>
      </c>
      <c r="Z8" s="272"/>
      <c r="AA8" s="210" t="s">
        <v>1984</v>
      </c>
    </row>
    <row r="9" ht="15.75" customHeight="1" spans="1:27">
      <c r="A9" s="63" t="str">
        <f t="shared" ref="A9:A24" si="0">IF(B9="","",ROW()-6)</f>
        <v/>
      </c>
      <c r="B9" s="63"/>
      <c r="C9" s="248"/>
      <c r="D9" s="63"/>
      <c r="E9" s="248"/>
      <c r="F9" s="105"/>
      <c r="G9" s="105"/>
      <c r="H9" s="105"/>
      <c r="I9" s="105"/>
      <c r="J9" s="63"/>
      <c r="K9" s="105"/>
      <c r="L9" s="105"/>
      <c r="M9" s="105"/>
      <c r="N9" s="105"/>
      <c r="O9" s="105"/>
      <c r="P9" s="257"/>
      <c r="Q9" s="105"/>
      <c r="R9" s="105"/>
      <c r="S9" s="269"/>
      <c r="T9" s="269"/>
      <c r="U9" s="269"/>
      <c r="V9" s="269"/>
      <c r="W9" s="105"/>
      <c r="X9" s="270"/>
      <c r="Y9" s="74" t="str">
        <f t="shared" ref="Y9:Y27" si="1">IF(T9-U9=0,"",(X9-T9+U9)/(T9-U9)*100)</f>
        <v/>
      </c>
      <c r="Z9" s="272"/>
      <c r="AA9" s="210" t="s">
        <v>1985</v>
      </c>
    </row>
    <row r="10" ht="15.75" customHeight="1" spans="1:27">
      <c r="A10" s="63" t="str">
        <f t="shared" si="0"/>
        <v/>
      </c>
      <c r="B10" s="63"/>
      <c r="C10" s="248"/>
      <c r="D10" s="63"/>
      <c r="E10" s="248"/>
      <c r="F10" s="105"/>
      <c r="G10" s="105"/>
      <c r="H10" s="105"/>
      <c r="I10" s="105"/>
      <c r="J10" s="63"/>
      <c r="K10" s="105"/>
      <c r="L10" s="105"/>
      <c r="M10" s="105"/>
      <c r="N10" s="105"/>
      <c r="O10" s="105"/>
      <c r="P10" s="257"/>
      <c r="Q10" s="105"/>
      <c r="R10" s="105"/>
      <c r="S10" s="269"/>
      <c r="T10" s="269"/>
      <c r="U10" s="269"/>
      <c r="V10" s="269"/>
      <c r="W10" s="105"/>
      <c r="X10" s="270"/>
      <c r="Y10" s="74" t="str">
        <f t="shared" si="1"/>
        <v/>
      </c>
      <c r="Z10" s="272"/>
      <c r="AA10" s="210" t="s">
        <v>1986</v>
      </c>
    </row>
    <row r="11" ht="15.75" customHeight="1" spans="1:27">
      <c r="A11" s="63" t="str">
        <f t="shared" si="0"/>
        <v/>
      </c>
      <c r="B11" s="63"/>
      <c r="C11" s="248"/>
      <c r="D11" s="63"/>
      <c r="E11" s="248"/>
      <c r="F11" s="105"/>
      <c r="G11" s="105"/>
      <c r="H11" s="105"/>
      <c r="I11" s="105"/>
      <c r="J11" s="63"/>
      <c r="K11" s="105"/>
      <c r="L11" s="105"/>
      <c r="M11" s="105"/>
      <c r="N11" s="105"/>
      <c r="O11" s="105"/>
      <c r="P11" s="257"/>
      <c r="Q11" s="105"/>
      <c r="R11" s="105"/>
      <c r="S11" s="269"/>
      <c r="T11" s="269"/>
      <c r="U11" s="269"/>
      <c r="V11" s="269"/>
      <c r="W11" s="105"/>
      <c r="X11" s="270"/>
      <c r="Y11" s="74" t="str">
        <f t="shared" si="1"/>
        <v/>
      </c>
      <c r="Z11" s="272"/>
      <c r="AA11" s="210" t="s">
        <v>1987</v>
      </c>
    </row>
    <row r="12" ht="15.75" customHeight="1" spans="1:27">
      <c r="A12" s="63" t="str">
        <f t="shared" si="0"/>
        <v/>
      </c>
      <c r="B12" s="63"/>
      <c r="C12" s="248"/>
      <c r="D12" s="63"/>
      <c r="E12" s="248"/>
      <c r="F12" s="105"/>
      <c r="G12" s="105"/>
      <c r="H12" s="105"/>
      <c r="I12" s="105"/>
      <c r="J12" s="63"/>
      <c r="K12" s="105"/>
      <c r="L12" s="105"/>
      <c r="M12" s="105"/>
      <c r="N12" s="105"/>
      <c r="O12" s="105"/>
      <c r="P12" s="257"/>
      <c r="Q12" s="105"/>
      <c r="R12" s="105"/>
      <c r="S12" s="269"/>
      <c r="T12" s="269"/>
      <c r="U12" s="269"/>
      <c r="V12" s="269"/>
      <c r="W12" s="105"/>
      <c r="X12" s="270"/>
      <c r="Y12" s="74" t="str">
        <f t="shared" si="1"/>
        <v/>
      </c>
      <c r="Z12" s="272"/>
      <c r="AA12" s="210" t="s">
        <v>1988</v>
      </c>
    </row>
    <row r="13" ht="15.75" customHeight="1" spans="1:27">
      <c r="A13" s="63" t="str">
        <f t="shared" si="0"/>
        <v/>
      </c>
      <c r="B13" s="63"/>
      <c r="C13" s="248"/>
      <c r="D13" s="63"/>
      <c r="E13" s="248"/>
      <c r="F13" s="105"/>
      <c r="G13" s="105"/>
      <c r="H13" s="105"/>
      <c r="I13" s="105"/>
      <c r="J13" s="63"/>
      <c r="K13" s="105"/>
      <c r="L13" s="105"/>
      <c r="M13" s="105"/>
      <c r="N13" s="105"/>
      <c r="O13" s="105"/>
      <c r="P13" s="257"/>
      <c r="Q13" s="105"/>
      <c r="R13" s="105"/>
      <c r="S13" s="269"/>
      <c r="T13" s="269"/>
      <c r="U13" s="269"/>
      <c r="V13" s="269"/>
      <c r="W13" s="105"/>
      <c r="X13" s="270"/>
      <c r="Y13" s="74" t="str">
        <f t="shared" si="1"/>
        <v/>
      </c>
      <c r="Z13" s="272"/>
      <c r="AA13" s="210" t="s">
        <v>1989</v>
      </c>
    </row>
    <row r="14" ht="15.75" customHeight="1" spans="1:27">
      <c r="A14" s="63" t="str">
        <f t="shared" si="0"/>
        <v/>
      </c>
      <c r="B14" s="63"/>
      <c r="C14" s="248"/>
      <c r="D14" s="63"/>
      <c r="E14" s="248"/>
      <c r="F14" s="105"/>
      <c r="G14" s="105"/>
      <c r="H14" s="105"/>
      <c r="I14" s="105"/>
      <c r="J14" s="63"/>
      <c r="K14" s="105"/>
      <c r="L14" s="105"/>
      <c r="M14" s="105"/>
      <c r="N14" s="105"/>
      <c r="O14" s="105"/>
      <c r="P14" s="257"/>
      <c r="Q14" s="105"/>
      <c r="R14" s="105"/>
      <c r="S14" s="269"/>
      <c r="T14" s="269"/>
      <c r="U14" s="269"/>
      <c r="V14" s="269"/>
      <c r="W14" s="105"/>
      <c r="X14" s="270"/>
      <c r="Y14" s="74" t="str">
        <f t="shared" si="1"/>
        <v/>
      </c>
      <c r="Z14" s="272"/>
      <c r="AA14" s="210" t="s">
        <v>1990</v>
      </c>
    </row>
    <row r="15" ht="15.75" customHeight="1" spans="1:27">
      <c r="A15" s="63" t="str">
        <f t="shared" si="0"/>
        <v/>
      </c>
      <c r="B15" s="63"/>
      <c r="C15" s="248"/>
      <c r="D15" s="63"/>
      <c r="E15" s="248"/>
      <c r="F15" s="105"/>
      <c r="G15" s="105"/>
      <c r="H15" s="105"/>
      <c r="I15" s="105"/>
      <c r="J15" s="63"/>
      <c r="K15" s="105"/>
      <c r="L15" s="105"/>
      <c r="M15" s="105"/>
      <c r="N15" s="105"/>
      <c r="O15" s="105"/>
      <c r="P15" s="257"/>
      <c r="Q15" s="105"/>
      <c r="R15" s="105"/>
      <c r="S15" s="269"/>
      <c r="T15" s="269"/>
      <c r="U15" s="269"/>
      <c r="V15" s="269"/>
      <c r="W15" s="105"/>
      <c r="X15" s="270"/>
      <c r="Y15" s="74" t="str">
        <f t="shared" si="1"/>
        <v/>
      </c>
      <c r="Z15" s="272"/>
      <c r="AA15" s="210" t="s">
        <v>1991</v>
      </c>
    </row>
    <row r="16" ht="15.75" customHeight="1" spans="1:27">
      <c r="A16" s="63" t="str">
        <f t="shared" si="0"/>
        <v/>
      </c>
      <c r="B16" s="63"/>
      <c r="C16" s="248"/>
      <c r="D16" s="63"/>
      <c r="E16" s="248"/>
      <c r="F16" s="105"/>
      <c r="G16" s="105"/>
      <c r="H16" s="105"/>
      <c r="I16" s="105"/>
      <c r="J16" s="63"/>
      <c r="K16" s="105"/>
      <c r="L16" s="105"/>
      <c r="M16" s="105"/>
      <c r="N16" s="105"/>
      <c r="O16" s="105"/>
      <c r="P16" s="257"/>
      <c r="Q16" s="105"/>
      <c r="R16" s="105"/>
      <c r="S16" s="269"/>
      <c r="T16" s="269"/>
      <c r="U16" s="269"/>
      <c r="V16" s="269"/>
      <c r="W16" s="105"/>
      <c r="X16" s="270"/>
      <c r="Y16" s="74" t="str">
        <f t="shared" si="1"/>
        <v/>
      </c>
      <c r="Z16" s="272"/>
      <c r="AA16" s="210" t="s">
        <v>1992</v>
      </c>
    </row>
    <row r="17" ht="15.75" customHeight="1" spans="1:27">
      <c r="A17" s="63" t="str">
        <f t="shared" si="0"/>
        <v/>
      </c>
      <c r="B17" s="63"/>
      <c r="C17" s="248"/>
      <c r="D17" s="63"/>
      <c r="E17" s="248"/>
      <c r="F17" s="105"/>
      <c r="G17" s="105"/>
      <c r="H17" s="105"/>
      <c r="I17" s="105"/>
      <c r="J17" s="63"/>
      <c r="K17" s="105"/>
      <c r="L17" s="105"/>
      <c r="M17" s="105"/>
      <c r="N17" s="105"/>
      <c r="O17" s="105"/>
      <c r="P17" s="257"/>
      <c r="Q17" s="105"/>
      <c r="R17" s="105"/>
      <c r="S17" s="269"/>
      <c r="T17" s="269"/>
      <c r="U17" s="269"/>
      <c r="V17" s="269"/>
      <c r="W17" s="105"/>
      <c r="X17" s="270"/>
      <c r="Y17" s="74" t="str">
        <f t="shared" si="1"/>
        <v/>
      </c>
      <c r="Z17" s="272"/>
      <c r="AA17" s="210" t="s">
        <v>1993</v>
      </c>
    </row>
    <row r="18" ht="15.75" customHeight="1" spans="1:27">
      <c r="A18" s="63" t="str">
        <f t="shared" si="0"/>
        <v/>
      </c>
      <c r="B18" s="63"/>
      <c r="C18" s="248"/>
      <c r="D18" s="63"/>
      <c r="E18" s="248"/>
      <c r="F18" s="105"/>
      <c r="G18" s="105"/>
      <c r="H18" s="105"/>
      <c r="I18" s="105"/>
      <c r="J18" s="63"/>
      <c r="K18" s="105"/>
      <c r="L18" s="105"/>
      <c r="M18" s="105"/>
      <c r="N18" s="105"/>
      <c r="O18" s="105"/>
      <c r="P18" s="257"/>
      <c r="Q18" s="105"/>
      <c r="R18" s="105"/>
      <c r="S18" s="269"/>
      <c r="T18" s="269"/>
      <c r="U18" s="269"/>
      <c r="V18" s="269"/>
      <c r="W18" s="105"/>
      <c r="X18" s="270"/>
      <c r="Y18" s="74" t="str">
        <f t="shared" si="1"/>
        <v/>
      </c>
      <c r="Z18" s="272"/>
      <c r="AA18" s="210" t="s">
        <v>1994</v>
      </c>
    </row>
    <row r="19" ht="15.75" customHeight="1" spans="1:27">
      <c r="A19" s="63" t="str">
        <f t="shared" si="0"/>
        <v/>
      </c>
      <c r="B19" s="63"/>
      <c r="C19" s="248"/>
      <c r="D19" s="63"/>
      <c r="E19" s="248"/>
      <c r="F19" s="105"/>
      <c r="G19" s="105"/>
      <c r="H19" s="105"/>
      <c r="I19" s="105"/>
      <c r="J19" s="63"/>
      <c r="K19" s="105"/>
      <c r="L19" s="105"/>
      <c r="M19" s="105"/>
      <c r="N19" s="105"/>
      <c r="O19" s="105"/>
      <c r="P19" s="257"/>
      <c r="Q19" s="105"/>
      <c r="R19" s="105"/>
      <c r="S19" s="269"/>
      <c r="T19" s="269"/>
      <c r="U19" s="269"/>
      <c r="V19" s="269"/>
      <c r="W19" s="105"/>
      <c r="X19" s="270"/>
      <c r="Y19" s="74" t="str">
        <f t="shared" si="1"/>
        <v/>
      </c>
      <c r="Z19" s="272"/>
      <c r="AA19" s="210" t="s">
        <v>1995</v>
      </c>
    </row>
    <row r="20" ht="15.75" customHeight="1" spans="1:27">
      <c r="A20" s="63" t="str">
        <f t="shared" si="0"/>
        <v/>
      </c>
      <c r="B20" s="63"/>
      <c r="C20" s="248"/>
      <c r="D20" s="63"/>
      <c r="E20" s="248"/>
      <c r="F20" s="105"/>
      <c r="G20" s="105"/>
      <c r="H20" s="105"/>
      <c r="I20" s="105"/>
      <c r="J20" s="63"/>
      <c r="K20" s="105"/>
      <c r="L20" s="105"/>
      <c r="M20" s="105"/>
      <c r="N20" s="105"/>
      <c r="O20" s="105"/>
      <c r="P20" s="257"/>
      <c r="Q20" s="105"/>
      <c r="R20" s="105"/>
      <c r="S20" s="269"/>
      <c r="T20" s="269"/>
      <c r="U20" s="269"/>
      <c r="V20" s="269"/>
      <c r="W20" s="105"/>
      <c r="X20" s="270"/>
      <c r="Y20" s="74" t="str">
        <f t="shared" si="1"/>
        <v/>
      </c>
      <c r="Z20" s="272"/>
      <c r="AA20" s="210" t="s">
        <v>1996</v>
      </c>
    </row>
    <row r="21" ht="15.75" customHeight="1" spans="1:27">
      <c r="A21" s="63" t="str">
        <f t="shared" si="0"/>
        <v/>
      </c>
      <c r="B21" s="63"/>
      <c r="C21" s="248"/>
      <c r="D21" s="63"/>
      <c r="E21" s="248"/>
      <c r="F21" s="105"/>
      <c r="G21" s="105"/>
      <c r="H21" s="105"/>
      <c r="I21" s="105"/>
      <c r="J21" s="63"/>
      <c r="K21" s="105"/>
      <c r="L21" s="105"/>
      <c r="M21" s="105"/>
      <c r="N21" s="105"/>
      <c r="O21" s="105"/>
      <c r="P21" s="257"/>
      <c r="Q21" s="105"/>
      <c r="R21" s="105"/>
      <c r="S21" s="269"/>
      <c r="T21" s="269"/>
      <c r="U21" s="269"/>
      <c r="V21" s="269"/>
      <c r="W21" s="105"/>
      <c r="X21" s="270"/>
      <c r="Y21" s="74" t="str">
        <f t="shared" si="1"/>
        <v/>
      </c>
      <c r="Z21" s="272"/>
      <c r="AA21" s="210" t="s">
        <v>1997</v>
      </c>
    </row>
    <row r="22" ht="15.75" customHeight="1" spans="1:27">
      <c r="A22" s="63" t="str">
        <f t="shared" si="0"/>
        <v/>
      </c>
      <c r="B22" s="63"/>
      <c r="C22" s="248"/>
      <c r="D22" s="63"/>
      <c r="E22" s="248"/>
      <c r="F22" s="105"/>
      <c r="G22" s="105"/>
      <c r="H22" s="105"/>
      <c r="I22" s="105"/>
      <c r="J22" s="63"/>
      <c r="K22" s="105"/>
      <c r="L22" s="105"/>
      <c r="M22" s="105"/>
      <c r="N22" s="105"/>
      <c r="O22" s="105"/>
      <c r="P22" s="257"/>
      <c r="Q22" s="105"/>
      <c r="R22" s="105"/>
      <c r="S22" s="269"/>
      <c r="T22" s="269"/>
      <c r="U22" s="269"/>
      <c r="V22" s="269"/>
      <c r="W22" s="105"/>
      <c r="X22" s="270"/>
      <c r="Y22" s="74" t="str">
        <f t="shared" si="1"/>
        <v/>
      </c>
      <c r="Z22" s="272"/>
      <c r="AA22" s="210" t="s">
        <v>1998</v>
      </c>
    </row>
    <row r="23" ht="15.75" customHeight="1" spans="1:27">
      <c r="A23" s="63" t="str">
        <f t="shared" si="0"/>
        <v/>
      </c>
      <c r="B23" s="63"/>
      <c r="C23" s="248"/>
      <c r="D23" s="63"/>
      <c r="E23" s="248"/>
      <c r="F23" s="105"/>
      <c r="G23" s="105"/>
      <c r="H23" s="105"/>
      <c r="I23" s="105"/>
      <c r="J23" s="63"/>
      <c r="K23" s="105"/>
      <c r="L23" s="105"/>
      <c r="M23" s="105"/>
      <c r="N23" s="105"/>
      <c r="O23" s="105"/>
      <c r="P23" s="257"/>
      <c r="Q23" s="105"/>
      <c r="R23" s="105"/>
      <c r="S23" s="269"/>
      <c r="T23" s="269"/>
      <c r="U23" s="269"/>
      <c r="V23" s="269"/>
      <c r="W23" s="105"/>
      <c r="X23" s="270"/>
      <c r="Y23" s="74" t="str">
        <f t="shared" si="1"/>
        <v/>
      </c>
      <c r="Z23" s="272"/>
      <c r="AA23" s="210" t="s">
        <v>1999</v>
      </c>
    </row>
    <row r="24" spans="1:27">
      <c r="A24" s="63" t="str">
        <f t="shared" si="0"/>
        <v/>
      </c>
      <c r="B24" s="63"/>
      <c r="C24" s="248"/>
      <c r="D24" s="63"/>
      <c r="E24" s="248"/>
      <c r="F24" s="105"/>
      <c r="G24" s="105"/>
      <c r="H24" s="105"/>
      <c r="I24" s="105"/>
      <c r="J24" s="63"/>
      <c r="K24" s="105"/>
      <c r="L24" s="105"/>
      <c r="M24" s="105"/>
      <c r="N24" s="105"/>
      <c r="O24" s="105"/>
      <c r="P24" s="257"/>
      <c r="Q24" s="105"/>
      <c r="R24" s="105"/>
      <c r="S24" s="269"/>
      <c r="T24" s="269"/>
      <c r="U24" s="269"/>
      <c r="V24" s="269"/>
      <c r="W24" s="105"/>
      <c r="X24" s="270"/>
      <c r="Y24" s="74" t="str">
        <f t="shared" si="1"/>
        <v/>
      </c>
      <c r="Z24" s="272"/>
      <c r="AA24" s="210" t="s">
        <v>2000</v>
      </c>
    </row>
    <row r="25" ht="15.75" customHeight="1" spans="1:26">
      <c r="A25" s="63" t="s">
        <v>2001</v>
      </c>
      <c r="B25" s="89"/>
      <c r="C25" s="86"/>
      <c r="D25" s="63"/>
      <c r="E25" s="248"/>
      <c r="F25" s="105"/>
      <c r="G25" s="105"/>
      <c r="H25" s="105"/>
      <c r="I25" s="105"/>
      <c r="J25" s="63"/>
      <c r="K25" s="105"/>
      <c r="L25" s="105"/>
      <c r="M25" s="105"/>
      <c r="N25" s="105"/>
      <c r="O25" s="105"/>
      <c r="P25" s="258"/>
      <c r="Q25" s="105"/>
      <c r="R25" s="105"/>
      <c r="S25" s="269">
        <f>SUM(S8:S24)</f>
        <v>0</v>
      </c>
      <c r="T25" s="269">
        <f>SUM(T8:T24)</f>
        <v>0</v>
      </c>
      <c r="U25" s="269">
        <f>SUM(U8:U24)</f>
        <v>0</v>
      </c>
      <c r="V25" s="269">
        <f>SUM(V8:V24)</f>
        <v>0</v>
      </c>
      <c r="W25" s="269"/>
      <c r="X25" s="269">
        <f>SUM(X8:X24)</f>
        <v>0</v>
      </c>
      <c r="Y25" s="74" t="str">
        <f t="shared" si="1"/>
        <v/>
      </c>
      <c r="Z25" s="272"/>
    </row>
    <row r="26" ht="15.75" customHeight="1" spans="1:26">
      <c r="A26" s="63" t="s">
        <v>2002</v>
      </c>
      <c r="B26" s="89"/>
      <c r="C26" s="86"/>
      <c r="D26" s="63"/>
      <c r="E26" s="248"/>
      <c r="F26" s="105"/>
      <c r="G26" s="105"/>
      <c r="H26" s="105"/>
      <c r="I26" s="105"/>
      <c r="J26" s="63"/>
      <c r="K26" s="105"/>
      <c r="L26" s="105"/>
      <c r="M26" s="105"/>
      <c r="N26" s="105"/>
      <c r="O26" s="105"/>
      <c r="P26" s="258"/>
      <c r="Q26" s="105"/>
      <c r="R26" s="105"/>
      <c r="S26" s="269"/>
      <c r="T26" s="269">
        <f>U25</f>
        <v>0</v>
      </c>
      <c r="U26" s="269"/>
      <c r="V26" s="270"/>
      <c r="W26" s="269"/>
      <c r="X26" s="270"/>
      <c r="Y26" s="74"/>
      <c r="Z26" s="272"/>
    </row>
    <row r="27" customHeight="1" spans="1:26">
      <c r="A27" s="24" t="s">
        <v>102</v>
      </c>
      <c r="B27" s="16"/>
      <c r="C27" s="25"/>
      <c r="D27" s="249"/>
      <c r="E27" s="249"/>
      <c r="F27" s="250"/>
      <c r="G27" s="251"/>
      <c r="H27" s="251"/>
      <c r="I27" s="251"/>
      <c r="J27" s="259"/>
      <c r="K27" s="251"/>
      <c r="L27" s="251"/>
      <c r="M27" s="251"/>
      <c r="N27" s="251"/>
      <c r="O27" s="27"/>
      <c r="P27" s="260"/>
      <c r="Q27" s="27"/>
      <c r="R27" s="27"/>
      <c r="S27" s="27">
        <f>S25-S26</f>
        <v>0</v>
      </c>
      <c r="T27" s="27">
        <f>T25-T26</f>
        <v>0</v>
      </c>
      <c r="U27" s="27"/>
      <c r="V27" s="27">
        <f>V25</f>
        <v>0</v>
      </c>
      <c r="W27" s="27"/>
      <c r="X27" s="27">
        <f>X25</f>
        <v>0</v>
      </c>
      <c r="Y27" s="74" t="str">
        <f t="shared" si="1"/>
        <v/>
      </c>
      <c r="Z27" s="249"/>
    </row>
    <row r="28" spans="1:27">
      <c r="A28" s="165" t="str">
        <f>基本信息输入表!$K$6&amp;"填表人："&amp;基本信息输入表!$M$60</f>
        <v>产权持有单位填表人：刘亚鑫</v>
      </c>
      <c r="X28" s="252" t="str">
        <f>"评估人员："&amp;基本信息输入表!$Q$60</f>
        <v>评估人员：王庆国</v>
      </c>
      <c r="AA28" s="165" t="s">
        <v>1483</v>
      </c>
    </row>
    <row r="29" spans="1:2">
      <c r="A29" s="252" t="str">
        <f>"填表日期："&amp;YEAR(基本信息输入表!$O$60)&amp;"年"&amp;MONTH(基本信息输入表!$O$60)&amp;"月"&amp;DAY(基本信息输入表!$O$60)&amp;"日"</f>
        <v>填表日期：2025年2月22日</v>
      </c>
      <c r="B29" s="252"/>
    </row>
    <row r="32" ht="15.75" customHeight="1" spans="12:12">
      <c r="L32" s="261"/>
    </row>
    <row r="33" ht="15.75" customHeight="1" spans="12:12">
      <c r="L33" s="261"/>
    </row>
    <row r="34" ht="15.75" customHeight="1" spans="12:12">
      <c r="L34" s="261"/>
    </row>
    <row r="35" ht="15.75" customHeight="1" spans="12:12">
      <c r="L35" s="261"/>
    </row>
    <row r="36" ht="15.75" customHeight="1" spans="12:12">
      <c r="L36" s="261"/>
    </row>
    <row r="37" ht="15.75" customHeight="1" spans="12:12">
      <c r="L37" s="261"/>
    </row>
    <row r="38" ht="15.75" customHeight="1" spans="12:12">
      <c r="L38" s="261"/>
    </row>
    <row r="39" ht="15.75" customHeight="1" spans="12:12">
      <c r="L39" s="261"/>
    </row>
  </sheetData>
  <mergeCells count="27">
    <mergeCell ref="A2:Z2"/>
    <mergeCell ref="A3:Z3"/>
    <mergeCell ref="S6:T6"/>
    <mergeCell ref="V6:X6"/>
    <mergeCell ref="A25:C25"/>
    <mergeCell ref="A26:C26"/>
    <mergeCell ref="A27:C27"/>
    <mergeCell ref="A6:A7"/>
    <mergeCell ref="B6:B7"/>
    <mergeCell ref="C6:C7"/>
    <mergeCell ref="D6:D7"/>
    <mergeCell ref="F6:F7"/>
    <mergeCell ref="G6:G7"/>
    <mergeCell ref="H6:H7"/>
    <mergeCell ref="I6:I7"/>
    <mergeCell ref="J6:J7"/>
    <mergeCell ref="K6:K7"/>
    <mergeCell ref="L6:L7"/>
    <mergeCell ref="M6:M7"/>
    <mergeCell ref="N6:N7"/>
    <mergeCell ref="O6:O7"/>
    <mergeCell ref="P6:P7"/>
    <mergeCell ref="Q6:Q7"/>
    <mergeCell ref="R6:R7"/>
    <mergeCell ref="U6:U7"/>
    <mergeCell ref="Y6:Y7"/>
    <mergeCell ref="Z6:Z7"/>
  </mergeCells>
  <printOptions horizontalCentered="1"/>
  <pageMargins left="0.984027777777778" right="0.984027777777778" top="0.984027777777778" bottom="0.984027777777778" header="0.471527777777778" footer="0.354166666666667"/>
  <pageSetup paperSize="9" scale="5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colBreaks count="2" manualBreakCount="2">
    <brk id="8" max="28" man="1"/>
    <brk id="18" max="6553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834"/>
  <sheetViews>
    <sheetView showGridLines="0" tabSelected="1" workbookViewId="0">
      <selection activeCell="K821" sqref="K821"/>
    </sheetView>
  </sheetViews>
  <sheetFormatPr defaultColWidth="9" defaultRowHeight="15.75" customHeight="1" outlineLevelCol="7"/>
  <cols>
    <col min="1" max="1" width="3.5" style="10" customWidth="1"/>
    <col min="2" max="2" width="15.75" style="9" customWidth="1"/>
    <col min="3" max="3" width="23" style="9" customWidth="1"/>
    <col min="4" max="4" width="9.625" style="10" customWidth="1"/>
    <col min="5" max="5" width="10.375" style="10" customWidth="1"/>
    <col min="6" max="6" width="4.25" style="9" customWidth="1"/>
    <col min="7" max="7" width="3.875" style="220" customWidth="1"/>
    <col min="8" max="8" width="29.125" style="10" customWidth="1"/>
    <col min="9" max="16384" width="9" style="10"/>
  </cols>
  <sheetData>
    <row r="1" s="8" customFormat="1" ht="30" customHeight="1" spans="1:8">
      <c r="A1" s="12" t="s">
        <v>2003</v>
      </c>
      <c r="B1" s="12"/>
      <c r="C1" s="12"/>
      <c r="D1" s="12"/>
      <c r="E1" s="12"/>
      <c r="F1" s="12"/>
      <c r="G1" s="12"/>
      <c r="H1" s="12"/>
    </row>
    <row r="2" ht="14.25" customHeight="1" spans="1:7">
      <c r="A2" s="9"/>
      <c r="B2" s="9"/>
      <c r="C2" s="9"/>
      <c r="D2" s="9"/>
      <c r="E2" s="9"/>
      <c r="G2" s="221"/>
    </row>
    <row r="3" customHeight="1" spans="1:1">
      <c r="A3" s="10" t="str">
        <f>基本信息输入表!K6&amp;"："&amp;基本信息输入表!M6</f>
        <v>产权持有单位：中国石油天然气股份有限公司塔里木油田分公司塔西南勘探开发公司</v>
      </c>
    </row>
    <row r="4" s="9" customFormat="1" customHeight="1" spans="1:8">
      <c r="A4" s="36" t="s">
        <v>4</v>
      </c>
      <c r="B4" s="105" t="s">
        <v>2004</v>
      </c>
      <c r="C4" s="105" t="s">
        <v>1278</v>
      </c>
      <c r="D4" s="84" t="s">
        <v>2005</v>
      </c>
      <c r="E4" s="84" t="s">
        <v>1946</v>
      </c>
      <c r="F4" s="105" t="s">
        <v>1210</v>
      </c>
      <c r="G4" s="222" t="s">
        <v>1211</v>
      </c>
      <c r="H4" s="223" t="s">
        <v>2006</v>
      </c>
    </row>
    <row r="5" s="9" customFormat="1" ht="16" customHeight="1" spans="1:8">
      <c r="A5" s="106"/>
      <c r="B5" s="224"/>
      <c r="C5" s="224"/>
      <c r="D5" s="101"/>
      <c r="E5" s="101"/>
      <c r="F5" s="225"/>
      <c r="G5" s="226"/>
      <c r="H5" s="227"/>
    </row>
    <row r="6" ht="12.75" customHeight="1" spans="1:8">
      <c r="A6" s="228">
        <v>1</v>
      </c>
      <c r="B6" s="229" t="s">
        <v>2007</v>
      </c>
      <c r="C6" s="230" t="s">
        <v>2008</v>
      </c>
      <c r="D6" s="229" t="s">
        <v>2009</v>
      </c>
      <c r="E6" s="231" t="s">
        <v>2010</v>
      </c>
      <c r="F6" s="232" t="s">
        <v>2011</v>
      </c>
      <c r="G6" s="233">
        <v>1</v>
      </c>
      <c r="H6" s="234"/>
    </row>
    <row r="7" ht="12.75" customHeight="1" spans="1:8">
      <c r="A7" s="228">
        <v>2</v>
      </c>
      <c r="B7" s="229" t="s">
        <v>2012</v>
      </c>
      <c r="C7" s="230" t="s">
        <v>2013</v>
      </c>
      <c r="D7" s="229" t="s">
        <v>2009</v>
      </c>
      <c r="E7" s="231" t="s">
        <v>2010</v>
      </c>
      <c r="F7" s="232" t="s">
        <v>2011</v>
      </c>
      <c r="G7" s="233">
        <v>1</v>
      </c>
      <c r="H7" s="234"/>
    </row>
    <row r="8" ht="12.75" customHeight="1" spans="1:8">
      <c r="A8" s="228">
        <v>3</v>
      </c>
      <c r="B8" s="229" t="s">
        <v>2007</v>
      </c>
      <c r="C8" s="230" t="s">
        <v>2008</v>
      </c>
      <c r="D8" s="229" t="s">
        <v>2009</v>
      </c>
      <c r="E8" s="231" t="s">
        <v>2010</v>
      </c>
      <c r="F8" s="232" t="s">
        <v>2011</v>
      </c>
      <c r="G8" s="233">
        <v>1</v>
      </c>
      <c r="H8" s="234"/>
    </row>
    <row r="9" ht="12.75" customHeight="1" spans="1:8">
      <c r="A9" s="228">
        <v>4</v>
      </c>
      <c r="B9" s="229" t="s">
        <v>2014</v>
      </c>
      <c r="C9" s="230" t="s">
        <v>2015</v>
      </c>
      <c r="D9" s="229" t="s">
        <v>2009</v>
      </c>
      <c r="E9" s="231" t="s">
        <v>2010</v>
      </c>
      <c r="F9" s="232" t="s">
        <v>2016</v>
      </c>
      <c r="G9" s="233">
        <v>1</v>
      </c>
      <c r="H9" s="234"/>
    </row>
    <row r="10" ht="12.75" customHeight="1" spans="1:8">
      <c r="A10" s="228">
        <v>5</v>
      </c>
      <c r="B10" s="229" t="s">
        <v>2017</v>
      </c>
      <c r="C10" s="230" t="s">
        <v>2018</v>
      </c>
      <c r="D10" s="229" t="s">
        <v>2019</v>
      </c>
      <c r="E10" s="231" t="s">
        <v>2010</v>
      </c>
      <c r="F10" s="232" t="s">
        <v>2016</v>
      </c>
      <c r="G10" s="233">
        <v>1</v>
      </c>
      <c r="H10" s="234"/>
    </row>
    <row r="11" ht="12.75" customHeight="1" spans="1:8">
      <c r="A11" s="228">
        <v>6</v>
      </c>
      <c r="B11" s="229" t="s">
        <v>2020</v>
      </c>
      <c r="C11" s="235" t="s">
        <v>2021</v>
      </c>
      <c r="D11" s="229" t="s">
        <v>2019</v>
      </c>
      <c r="E11" s="231" t="s">
        <v>2010</v>
      </c>
      <c r="F11" s="232" t="s">
        <v>2016</v>
      </c>
      <c r="G11" s="233">
        <v>1</v>
      </c>
      <c r="H11" s="234"/>
    </row>
    <row r="12" ht="12.75" customHeight="1" spans="1:8">
      <c r="A12" s="228">
        <v>7</v>
      </c>
      <c r="B12" s="229" t="s">
        <v>2020</v>
      </c>
      <c r="C12" s="235" t="s">
        <v>2021</v>
      </c>
      <c r="D12" s="229" t="s">
        <v>2019</v>
      </c>
      <c r="E12" s="231" t="s">
        <v>2010</v>
      </c>
      <c r="F12" s="232" t="s">
        <v>2016</v>
      </c>
      <c r="G12" s="233">
        <v>1</v>
      </c>
      <c r="H12" s="234"/>
    </row>
    <row r="13" ht="12.75" customHeight="1" spans="1:8">
      <c r="A13" s="228">
        <v>8</v>
      </c>
      <c r="B13" s="229" t="s">
        <v>2022</v>
      </c>
      <c r="C13" s="230" t="s">
        <v>2023</v>
      </c>
      <c r="D13" s="229" t="s">
        <v>2024</v>
      </c>
      <c r="E13" s="231" t="s">
        <v>2010</v>
      </c>
      <c r="F13" s="232" t="s">
        <v>2011</v>
      </c>
      <c r="G13" s="233">
        <v>1</v>
      </c>
      <c r="H13" s="234"/>
    </row>
    <row r="14" ht="12.75" customHeight="1" spans="1:8">
      <c r="A14" s="228">
        <v>9</v>
      </c>
      <c r="B14" s="229" t="s">
        <v>2025</v>
      </c>
      <c r="C14" s="230" t="s">
        <v>2026</v>
      </c>
      <c r="D14" s="229" t="s">
        <v>2009</v>
      </c>
      <c r="E14" s="231" t="s">
        <v>2010</v>
      </c>
      <c r="F14" s="232" t="s">
        <v>2016</v>
      </c>
      <c r="G14" s="233">
        <v>1</v>
      </c>
      <c r="H14" s="234"/>
    </row>
    <row r="15" ht="12.75" customHeight="1" spans="1:8">
      <c r="A15" s="228">
        <v>10</v>
      </c>
      <c r="B15" s="229" t="s">
        <v>2027</v>
      </c>
      <c r="C15" s="230" t="s">
        <v>2028</v>
      </c>
      <c r="D15" s="229" t="s">
        <v>2009</v>
      </c>
      <c r="E15" s="231" t="s">
        <v>2010</v>
      </c>
      <c r="F15" s="235" t="s">
        <v>2011</v>
      </c>
      <c r="G15" s="233">
        <v>1</v>
      </c>
      <c r="H15" s="234"/>
    </row>
    <row r="16" ht="12.75" customHeight="1" spans="1:8">
      <c r="A16" s="228">
        <v>11</v>
      </c>
      <c r="B16" s="229" t="s">
        <v>2029</v>
      </c>
      <c r="C16" s="230" t="s">
        <v>2030</v>
      </c>
      <c r="D16" s="229" t="s">
        <v>2009</v>
      </c>
      <c r="E16" s="231" t="s">
        <v>2010</v>
      </c>
      <c r="F16" s="235" t="s">
        <v>2016</v>
      </c>
      <c r="G16" s="233">
        <v>1</v>
      </c>
      <c r="H16" s="234"/>
    </row>
    <row r="17" ht="12.75" customHeight="1" spans="1:8">
      <c r="A17" s="228">
        <v>12</v>
      </c>
      <c r="B17" s="229" t="s">
        <v>2031</v>
      </c>
      <c r="C17" s="230" t="s">
        <v>2032</v>
      </c>
      <c r="D17" s="229" t="s">
        <v>2009</v>
      </c>
      <c r="E17" s="231" t="s">
        <v>2010</v>
      </c>
      <c r="F17" s="235" t="s">
        <v>2011</v>
      </c>
      <c r="G17" s="233">
        <v>1</v>
      </c>
      <c r="H17" s="234"/>
    </row>
    <row r="18" ht="12.75" customHeight="1" spans="1:8">
      <c r="A18" s="228">
        <v>13</v>
      </c>
      <c r="B18" s="229" t="s">
        <v>2033</v>
      </c>
      <c r="C18" s="236" t="s">
        <v>2034</v>
      </c>
      <c r="D18" s="229" t="s">
        <v>2035</v>
      </c>
      <c r="E18" s="231" t="s">
        <v>2010</v>
      </c>
      <c r="F18" s="235" t="s">
        <v>2011</v>
      </c>
      <c r="G18" s="233">
        <v>1</v>
      </c>
      <c r="H18" s="234"/>
    </row>
    <row r="19" ht="12.75" customHeight="1" spans="1:8">
      <c r="A19" s="228">
        <v>14</v>
      </c>
      <c r="B19" s="229" t="s">
        <v>2036</v>
      </c>
      <c r="C19" s="236" t="s">
        <v>2034</v>
      </c>
      <c r="D19" s="229" t="s">
        <v>2035</v>
      </c>
      <c r="E19" s="231" t="s">
        <v>2010</v>
      </c>
      <c r="F19" s="235" t="s">
        <v>2011</v>
      </c>
      <c r="G19" s="233">
        <v>1</v>
      </c>
      <c r="H19" s="234"/>
    </row>
    <row r="20" ht="12.75" customHeight="1" spans="1:8">
      <c r="A20" s="228">
        <v>15</v>
      </c>
      <c r="B20" s="229" t="s">
        <v>2036</v>
      </c>
      <c r="C20" s="236" t="s">
        <v>2034</v>
      </c>
      <c r="D20" s="229" t="s">
        <v>2035</v>
      </c>
      <c r="E20" s="231" t="s">
        <v>2010</v>
      </c>
      <c r="F20" s="235" t="s">
        <v>2011</v>
      </c>
      <c r="G20" s="233">
        <v>1</v>
      </c>
      <c r="H20" s="234"/>
    </row>
    <row r="21" s="10" customFormat="1" ht="12.75" customHeight="1" spans="1:8">
      <c r="A21" s="228">
        <v>16</v>
      </c>
      <c r="B21" s="229" t="s">
        <v>2036</v>
      </c>
      <c r="C21" s="236" t="s">
        <v>2034</v>
      </c>
      <c r="D21" s="229" t="s">
        <v>2035</v>
      </c>
      <c r="E21" s="231" t="s">
        <v>2010</v>
      </c>
      <c r="F21" s="235" t="s">
        <v>2011</v>
      </c>
      <c r="G21" s="233">
        <v>1</v>
      </c>
      <c r="H21" s="234"/>
    </row>
    <row r="22" s="10" customFormat="1" ht="12.75" customHeight="1" spans="1:8">
      <c r="A22" s="228">
        <v>17</v>
      </c>
      <c r="B22" s="229" t="s">
        <v>2036</v>
      </c>
      <c r="C22" s="236" t="s">
        <v>2034</v>
      </c>
      <c r="D22" s="229" t="s">
        <v>2035</v>
      </c>
      <c r="E22" s="231" t="s">
        <v>2010</v>
      </c>
      <c r="F22" s="235" t="s">
        <v>2011</v>
      </c>
      <c r="G22" s="233">
        <v>1</v>
      </c>
      <c r="H22" s="234"/>
    </row>
    <row r="23" s="10" customFormat="1" ht="12.75" customHeight="1" spans="1:8">
      <c r="A23" s="228">
        <v>18</v>
      </c>
      <c r="B23" s="229" t="s">
        <v>2036</v>
      </c>
      <c r="C23" s="236" t="s">
        <v>2034</v>
      </c>
      <c r="D23" s="229" t="s">
        <v>2035</v>
      </c>
      <c r="E23" s="231" t="s">
        <v>2010</v>
      </c>
      <c r="F23" s="235" t="s">
        <v>2011</v>
      </c>
      <c r="G23" s="233">
        <v>1</v>
      </c>
      <c r="H23" s="234"/>
    </row>
    <row r="24" s="10" customFormat="1" ht="12.75" customHeight="1" spans="1:8">
      <c r="A24" s="228">
        <v>19</v>
      </c>
      <c r="B24" s="229" t="s">
        <v>2036</v>
      </c>
      <c r="C24" s="236" t="s">
        <v>2034</v>
      </c>
      <c r="D24" s="229" t="s">
        <v>2035</v>
      </c>
      <c r="E24" s="231" t="s">
        <v>2010</v>
      </c>
      <c r="F24" s="235" t="s">
        <v>2011</v>
      </c>
      <c r="G24" s="233">
        <v>1</v>
      </c>
      <c r="H24" s="234"/>
    </row>
    <row r="25" s="10" customFormat="1" ht="12.75" customHeight="1" spans="1:8">
      <c r="A25" s="228">
        <v>20</v>
      </c>
      <c r="B25" s="229" t="s">
        <v>2036</v>
      </c>
      <c r="C25" s="236" t="s">
        <v>2034</v>
      </c>
      <c r="D25" s="229" t="s">
        <v>2035</v>
      </c>
      <c r="E25" s="231" t="s">
        <v>2010</v>
      </c>
      <c r="F25" s="235" t="s">
        <v>2011</v>
      </c>
      <c r="G25" s="233">
        <v>1</v>
      </c>
      <c r="H25" s="234"/>
    </row>
    <row r="26" s="10" customFormat="1" ht="12.75" customHeight="1" spans="1:8">
      <c r="A26" s="228">
        <v>21</v>
      </c>
      <c r="B26" s="229" t="s">
        <v>2036</v>
      </c>
      <c r="C26" s="236" t="s">
        <v>2037</v>
      </c>
      <c r="D26" s="229" t="s">
        <v>2035</v>
      </c>
      <c r="E26" s="231" t="s">
        <v>2010</v>
      </c>
      <c r="F26" s="235" t="s">
        <v>2011</v>
      </c>
      <c r="G26" s="233">
        <v>1</v>
      </c>
      <c r="H26" s="234"/>
    </row>
    <row r="27" s="10" customFormat="1" ht="12.75" customHeight="1" spans="1:8">
      <c r="A27" s="228">
        <v>22</v>
      </c>
      <c r="B27" s="229" t="s">
        <v>2036</v>
      </c>
      <c r="C27" s="236" t="s">
        <v>2037</v>
      </c>
      <c r="D27" s="229" t="s">
        <v>2035</v>
      </c>
      <c r="E27" s="231" t="s">
        <v>2010</v>
      </c>
      <c r="F27" s="235" t="s">
        <v>2011</v>
      </c>
      <c r="G27" s="233">
        <v>1</v>
      </c>
      <c r="H27" s="234"/>
    </row>
    <row r="28" s="10" customFormat="1" ht="12.75" customHeight="1" spans="1:8">
      <c r="A28" s="228">
        <v>23</v>
      </c>
      <c r="B28" s="229" t="s">
        <v>2036</v>
      </c>
      <c r="C28" s="236" t="s">
        <v>2037</v>
      </c>
      <c r="D28" s="229" t="s">
        <v>2035</v>
      </c>
      <c r="E28" s="231" t="s">
        <v>2010</v>
      </c>
      <c r="F28" s="235" t="s">
        <v>2011</v>
      </c>
      <c r="G28" s="233">
        <v>1</v>
      </c>
      <c r="H28" s="234"/>
    </row>
    <row r="29" s="10" customFormat="1" ht="12.75" customHeight="1" spans="1:8">
      <c r="A29" s="228">
        <v>24</v>
      </c>
      <c r="B29" s="236" t="s">
        <v>2038</v>
      </c>
      <c r="C29" s="230" t="s">
        <v>2039</v>
      </c>
      <c r="D29" s="237"/>
      <c r="E29" s="237"/>
      <c r="F29" s="229" t="s">
        <v>2016</v>
      </c>
      <c r="G29" s="233">
        <v>1</v>
      </c>
      <c r="H29" s="238" t="s">
        <v>2040</v>
      </c>
    </row>
    <row r="30" s="10" customFormat="1" ht="12.75" customHeight="1" spans="1:8">
      <c r="A30" s="228">
        <v>25</v>
      </c>
      <c r="B30" s="236" t="s">
        <v>2038</v>
      </c>
      <c r="C30" s="230" t="s">
        <v>2041</v>
      </c>
      <c r="D30" s="237"/>
      <c r="E30" s="237"/>
      <c r="F30" s="229" t="s">
        <v>2016</v>
      </c>
      <c r="G30" s="233">
        <v>1</v>
      </c>
      <c r="H30" s="238" t="s">
        <v>2040</v>
      </c>
    </row>
    <row r="31" ht="12.75" customHeight="1" spans="1:8">
      <c r="A31" s="228">
        <v>26</v>
      </c>
      <c r="B31" s="236" t="s">
        <v>2038</v>
      </c>
      <c r="C31" s="230" t="s">
        <v>2039</v>
      </c>
      <c r="D31" s="237"/>
      <c r="E31" s="237"/>
      <c r="F31" s="229" t="s">
        <v>2016</v>
      </c>
      <c r="G31" s="233">
        <v>1</v>
      </c>
      <c r="H31" s="238" t="s">
        <v>2040</v>
      </c>
    </row>
    <row r="32" ht="12.75" customHeight="1" spans="1:8">
      <c r="A32" s="228">
        <v>27</v>
      </c>
      <c r="B32" s="236" t="s">
        <v>2038</v>
      </c>
      <c r="C32" s="230" t="s">
        <v>2039</v>
      </c>
      <c r="D32" s="237"/>
      <c r="E32" s="237"/>
      <c r="F32" s="229" t="s">
        <v>2016</v>
      </c>
      <c r="G32" s="233">
        <v>1</v>
      </c>
      <c r="H32" s="238" t="s">
        <v>2040</v>
      </c>
    </row>
    <row r="33" customHeight="1" spans="1:8">
      <c r="A33" s="228">
        <v>28</v>
      </c>
      <c r="B33" s="236" t="s">
        <v>2038</v>
      </c>
      <c r="C33" s="230" t="s">
        <v>2041</v>
      </c>
      <c r="D33" s="234"/>
      <c r="E33" s="234"/>
      <c r="F33" s="229" t="s">
        <v>2016</v>
      </c>
      <c r="G33" s="233">
        <v>1</v>
      </c>
      <c r="H33" s="238" t="s">
        <v>2040</v>
      </c>
    </row>
    <row r="34" customHeight="1" spans="1:8">
      <c r="A34" s="228">
        <v>29</v>
      </c>
      <c r="B34" s="236" t="s">
        <v>2038</v>
      </c>
      <c r="C34" s="230" t="s">
        <v>2039</v>
      </c>
      <c r="D34" s="234"/>
      <c r="E34" s="234"/>
      <c r="F34" s="229" t="s">
        <v>2016</v>
      </c>
      <c r="G34" s="233">
        <v>1</v>
      </c>
      <c r="H34" s="238" t="s">
        <v>2040</v>
      </c>
    </row>
    <row r="35" customHeight="1" spans="1:8">
      <c r="A35" s="228">
        <v>30</v>
      </c>
      <c r="B35" s="236" t="s">
        <v>2038</v>
      </c>
      <c r="C35" s="230" t="s">
        <v>2039</v>
      </c>
      <c r="D35" s="234"/>
      <c r="E35" s="234"/>
      <c r="F35" s="229" t="s">
        <v>2016</v>
      </c>
      <c r="G35" s="233">
        <v>1</v>
      </c>
      <c r="H35" s="238" t="s">
        <v>2040</v>
      </c>
    </row>
    <row r="36" customHeight="1" spans="1:8">
      <c r="A36" s="228">
        <v>31</v>
      </c>
      <c r="B36" s="236" t="s">
        <v>2038</v>
      </c>
      <c r="C36" s="230" t="s">
        <v>2039</v>
      </c>
      <c r="D36" s="234"/>
      <c r="E36" s="234"/>
      <c r="F36" s="229" t="s">
        <v>2016</v>
      </c>
      <c r="G36" s="233">
        <v>1</v>
      </c>
      <c r="H36" s="238" t="s">
        <v>2040</v>
      </c>
    </row>
    <row r="37" customHeight="1" spans="1:8">
      <c r="A37" s="228">
        <v>32</v>
      </c>
      <c r="B37" s="236" t="s">
        <v>2038</v>
      </c>
      <c r="C37" s="230" t="s">
        <v>2041</v>
      </c>
      <c r="D37" s="234"/>
      <c r="E37" s="234"/>
      <c r="F37" s="229" t="s">
        <v>2016</v>
      </c>
      <c r="G37" s="233">
        <v>1</v>
      </c>
      <c r="H37" s="238" t="s">
        <v>2040</v>
      </c>
    </row>
    <row r="38" customHeight="1" spans="1:8">
      <c r="A38" s="228">
        <v>33</v>
      </c>
      <c r="B38" s="236" t="s">
        <v>2038</v>
      </c>
      <c r="C38" s="230" t="s">
        <v>2041</v>
      </c>
      <c r="D38" s="234"/>
      <c r="E38" s="234"/>
      <c r="F38" s="229" t="s">
        <v>2016</v>
      </c>
      <c r="G38" s="233">
        <v>1</v>
      </c>
      <c r="H38" s="238" t="s">
        <v>2040</v>
      </c>
    </row>
    <row r="39" customHeight="1" spans="1:8">
      <c r="A39" s="228">
        <v>34</v>
      </c>
      <c r="B39" s="236" t="s">
        <v>2042</v>
      </c>
      <c r="C39" s="230" t="s">
        <v>2043</v>
      </c>
      <c r="D39" s="234"/>
      <c r="E39" s="234"/>
      <c r="F39" s="229" t="s">
        <v>2016</v>
      </c>
      <c r="G39" s="233">
        <v>1</v>
      </c>
      <c r="H39" s="238" t="s">
        <v>2040</v>
      </c>
    </row>
    <row r="40" customHeight="1" spans="1:8">
      <c r="A40" s="228">
        <v>35</v>
      </c>
      <c r="B40" s="236" t="s">
        <v>2038</v>
      </c>
      <c r="C40" s="230" t="s">
        <v>2041</v>
      </c>
      <c r="D40" s="234"/>
      <c r="E40" s="234"/>
      <c r="F40" s="229" t="s">
        <v>2016</v>
      </c>
      <c r="G40" s="233">
        <v>1</v>
      </c>
      <c r="H40" s="238" t="s">
        <v>2040</v>
      </c>
    </row>
    <row r="41" customHeight="1" spans="1:8">
      <c r="A41" s="228">
        <v>36</v>
      </c>
      <c r="B41" s="236" t="s">
        <v>2038</v>
      </c>
      <c r="C41" s="230" t="s">
        <v>2041</v>
      </c>
      <c r="D41" s="234"/>
      <c r="E41" s="234"/>
      <c r="F41" s="229" t="s">
        <v>2016</v>
      </c>
      <c r="G41" s="233">
        <v>1</v>
      </c>
      <c r="H41" s="238" t="s">
        <v>2040</v>
      </c>
    </row>
    <row r="42" customHeight="1" spans="1:8">
      <c r="A42" s="228">
        <v>37</v>
      </c>
      <c r="B42" s="236" t="s">
        <v>2038</v>
      </c>
      <c r="C42" s="230" t="s">
        <v>2039</v>
      </c>
      <c r="D42" s="234"/>
      <c r="E42" s="234"/>
      <c r="F42" s="229" t="s">
        <v>2016</v>
      </c>
      <c r="G42" s="233">
        <v>1</v>
      </c>
      <c r="H42" s="238" t="s">
        <v>2040</v>
      </c>
    </row>
    <row r="43" customHeight="1" spans="1:8">
      <c r="A43" s="228">
        <v>38</v>
      </c>
      <c r="B43" s="236" t="s">
        <v>2038</v>
      </c>
      <c r="C43" s="230" t="s">
        <v>2039</v>
      </c>
      <c r="D43" s="234"/>
      <c r="E43" s="234"/>
      <c r="F43" s="229" t="s">
        <v>2016</v>
      </c>
      <c r="G43" s="233">
        <v>1</v>
      </c>
      <c r="H43" s="238" t="s">
        <v>2040</v>
      </c>
    </row>
    <row r="44" customHeight="1" spans="1:8">
      <c r="A44" s="228">
        <v>39</v>
      </c>
      <c r="B44" s="236" t="s">
        <v>2038</v>
      </c>
      <c r="C44" s="230" t="s">
        <v>2041</v>
      </c>
      <c r="D44" s="234"/>
      <c r="E44" s="234"/>
      <c r="F44" s="229" t="s">
        <v>2016</v>
      </c>
      <c r="G44" s="233">
        <v>1</v>
      </c>
      <c r="H44" s="238" t="s">
        <v>2040</v>
      </c>
    </row>
    <row r="45" customHeight="1" spans="1:8">
      <c r="A45" s="228">
        <v>40</v>
      </c>
      <c r="B45" s="236" t="s">
        <v>2038</v>
      </c>
      <c r="C45" s="230" t="s">
        <v>2039</v>
      </c>
      <c r="D45" s="234"/>
      <c r="E45" s="234"/>
      <c r="F45" s="229" t="s">
        <v>2016</v>
      </c>
      <c r="G45" s="233">
        <v>1</v>
      </c>
      <c r="H45" s="238" t="s">
        <v>2040</v>
      </c>
    </row>
    <row r="46" customHeight="1" spans="1:8">
      <c r="A46" s="228">
        <v>41</v>
      </c>
      <c r="B46" s="236" t="s">
        <v>2038</v>
      </c>
      <c r="C46" s="230" t="s">
        <v>2041</v>
      </c>
      <c r="D46" s="234"/>
      <c r="E46" s="234"/>
      <c r="F46" s="229" t="s">
        <v>2016</v>
      </c>
      <c r="G46" s="233">
        <v>1</v>
      </c>
      <c r="H46" s="238" t="s">
        <v>2040</v>
      </c>
    </row>
    <row r="47" customHeight="1" spans="1:8">
      <c r="A47" s="228">
        <v>42</v>
      </c>
      <c r="B47" s="236" t="s">
        <v>2038</v>
      </c>
      <c r="C47" s="230" t="s">
        <v>2039</v>
      </c>
      <c r="D47" s="234"/>
      <c r="E47" s="234"/>
      <c r="F47" s="229" t="s">
        <v>2016</v>
      </c>
      <c r="G47" s="233">
        <v>1</v>
      </c>
      <c r="H47" s="238" t="s">
        <v>2040</v>
      </c>
    </row>
    <row r="48" customHeight="1" spans="1:8">
      <c r="A48" s="228">
        <v>43</v>
      </c>
      <c r="B48" s="236" t="s">
        <v>2038</v>
      </c>
      <c r="C48" s="230" t="s">
        <v>2041</v>
      </c>
      <c r="D48" s="234"/>
      <c r="E48" s="234"/>
      <c r="F48" s="229" t="s">
        <v>2016</v>
      </c>
      <c r="G48" s="233">
        <v>1</v>
      </c>
      <c r="H48" s="238" t="s">
        <v>2040</v>
      </c>
    </row>
    <row r="49" customHeight="1" spans="1:8">
      <c r="A49" s="228">
        <v>44</v>
      </c>
      <c r="B49" s="236" t="s">
        <v>2038</v>
      </c>
      <c r="C49" s="230" t="s">
        <v>2039</v>
      </c>
      <c r="D49" s="234"/>
      <c r="E49" s="234"/>
      <c r="F49" s="229" t="s">
        <v>2016</v>
      </c>
      <c r="G49" s="233">
        <v>1</v>
      </c>
      <c r="H49" s="238" t="s">
        <v>2040</v>
      </c>
    </row>
    <row r="50" customHeight="1" spans="1:8">
      <c r="A50" s="228">
        <v>45</v>
      </c>
      <c r="B50" s="236" t="s">
        <v>2038</v>
      </c>
      <c r="C50" s="230" t="s">
        <v>2039</v>
      </c>
      <c r="D50" s="234"/>
      <c r="E50" s="234"/>
      <c r="F50" s="229" t="s">
        <v>2016</v>
      </c>
      <c r="G50" s="233">
        <v>1</v>
      </c>
      <c r="H50" s="238" t="s">
        <v>2040</v>
      </c>
    </row>
    <row r="51" customHeight="1" spans="1:8">
      <c r="A51" s="228">
        <v>46</v>
      </c>
      <c r="B51" s="236" t="s">
        <v>2044</v>
      </c>
      <c r="C51" s="236" t="s">
        <v>2045</v>
      </c>
      <c r="D51" s="234"/>
      <c r="E51" s="234"/>
      <c r="F51" s="229" t="s">
        <v>2016</v>
      </c>
      <c r="G51" s="233">
        <v>1</v>
      </c>
      <c r="H51" s="238" t="s">
        <v>2040</v>
      </c>
    </row>
    <row r="52" customHeight="1" spans="1:8">
      <c r="A52" s="228">
        <v>47</v>
      </c>
      <c r="B52" s="236" t="s">
        <v>2038</v>
      </c>
      <c r="C52" s="230" t="s">
        <v>2039</v>
      </c>
      <c r="D52" s="234"/>
      <c r="E52" s="234"/>
      <c r="F52" s="229" t="s">
        <v>2016</v>
      </c>
      <c r="G52" s="233">
        <v>1</v>
      </c>
      <c r="H52" s="238" t="s">
        <v>2040</v>
      </c>
    </row>
    <row r="53" customHeight="1" spans="1:8">
      <c r="A53" s="228">
        <v>48</v>
      </c>
      <c r="B53" s="236" t="s">
        <v>2038</v>
      </c>
      <c r="C53" s="230" t="s">
        <v>2039</v>
      </c>
      <c r="D53" s="234"/>
      <c r="E53" s="234"/>
      <c r="F53" s="229" t="s">
        <v>2016</v>
      </c>
      <c r="G53" s="233">
        <v>1</v>
      </c>
      <c r="H53" s="238" t="s">
        <v>2040</v>
      </c>
    </row>
    <row r="54" customHeight="1" spans="1:8">
      <c r="A54" s="228">
        <v>49</v>
      </c>
      <c r="B54" s="236" t="s">
        <v>2038</v>
      </c>
      <c r="C54" s="230" t="s">
        <v>2039</v>
      </c>
      <c r="D54" s="234"/>
      <c r="E54" s="234"/>
      <c r="F54" s="229" t="s">
        <v>2016</v>
      </c>
      <c r="G54" s="233">
        <v>1</v>
      </c>
      <c r="H54" s="238" t="s">
        <v>2040</v>
      </c>
    </row>
    <row r="55" customHeight="1" spans="1:8">
      <c r="A55" s="228">
        <v>50</v>
      </c>
      <c r="B55" s="236" t="s">
        <v>2038</v>
      </c>
      <c r="C55" s="230" t="s">
        <v>2039</v>
      </c>
      <c r="D55" s="234"/>
      <c r="E55" s="234"/>
      <c r="F55" s="229" t="s">
        <v>2016</v>
      </c>
      <c r="G55" s="233">
        <v>1</v>
      </c>
      <c r="H55" s="238" t="s">
        <v>2040</v>
      </c>
    </row>
    <row r="56" customHeight="1" spans="1:8">
      <c r="A56" s="228">
        <v>51</v>
      </c>
      <c r="B56" s="236" t="s">
        <v>2038</v>
      </c>
      <c r="C56" s="230" t="s">
        <v>2041</v>
      </c>
      <c r="D56" s="234"/>
      <c r="E56" s="234"/>
      <c r="F56" s="229" t="s">
        <v>2016</v>
      </c>
      <c r="G56" s="233">
        <v>1</v>
      </c>
      <c r="H56" s="238" t="s">
        <v>2040</v>
      </c>
    </row>
    <row r="57" customHeight="1" spans="1:8">
      <c r="A57" s="228">
        <v>52</v>
      </c>
      <c r="B57" s="236" t="s">
        <v>2038</v>
      </c>
      <c r="C57" s="230" t="s">
        <v>2041</v>
      </c>
      <c r="D57" s="234"/>
      <c r="E57" s="234"/>
      <c r="F57" s="229" t="s">
        <v>2016</v>
      </c>
      <c r="G57" s="233">
        <v>1</v>
      </c>
      <c r="H57" s="238" t="s">
        <v>2040</v>
      </c>
    </row>
    <row r="58" customHeight="1" spans="1:8">
      <c r="A58" s="228">
        <v>53</v>
      </c>
      <c r="B58" s="236" t="s">
        <v>2038</v>
      </c>
      <c r="C58" s="230" t="s">
        <v>2039</v>
      </c>
      <c r="D58" s="234"/>
      <c r="E58" s="234"/>
      <c r="F58" s="229" t="s">
        <v>2016</v>
      </c>
      <c r="G58" s="233">
        <v>1</v>
      </c>
      <c r="H58" s="238" t="s">
        <v>2040</v>
      </c>
    </row>
    <row r="59" customHeight="1" spans="1:8">
      <c r="A59" s="228">
        <v>54</v>
      </c>
      <c r="B59" s="236" t="s">
        <v>2038</v>
      </c>
      <c r="C59" s="230" t="s">
        <v>2041</v>
      </c>
      <c r="D59" s="234"/>
      <c r="E59" s="234"/>
      <c r="F59" s="229" t="s">
        <v>2016</v>
      </c>
      <c r="G59" s="233">
        <v>1</v>
      </c>
      <c r="H59" s="238" t="s">
        <v>2040</v>
      </c>
    </row>
    <row r="60" customHeight="1" spans="1:8">
      <c r="A60" s="228">
        <v>55</v>
      </c>
      <c r="B60" s="236" t="s">
        <v>2038</v>
      </c>
      <c r="C60" s="230" t="s">
        <v>2041</v>
      </c>
      <c r="D60" s="234"/>
      <c r="E60" s="234"/>
      <c r="F60" s="229" t="s">
        <v>2016</v>
      </c>
      <c r="G60" s="233">
        <v>1</v>
      </c>
      <c r="H60" s="238" t="s">
        <v>2040</v>
      </c>
    </row>
    <row r="61" customHeight="1" spans="1:8">
      <c r="A61" s="228">
        <v>56</v>
      </c>
      <c r="B61" s="236" t="s">
        <v>2038</v>
      </c>
      <c r="C61" s="230" t="s">
        <v>2041</v>
      </c>
      <c r="D61" s="234"/>
      <c r="E61" s="234"/>
      <c r="F61" s="229" t="s">
        <v>2016</v>
      </c>
      <c r="G61" s="233">
        <v>1</v>
      </c>
      <c r="H61" s="238" t="s">
        <v>2040</v>
      </c>
    </row>
    <row r="62" customHeight="1" spans="1:8">
      <c r="A62" s="228">
        <v>57</v>
      </c>
      <c r="B62" s="236" t="s">
        <v>2038</v>
      </c>
      <c r="C62" s="230" t="s">
        <v>2039</v>
      </c>
      <c r="D62" s="234"/>
      <c r="E62" s="234"/>
      <c r="F62" s="229" t="s">
        <v>2016</v>
      </c>
      <c r="G62" s="233">
        <v>1</v>
      </c>
      <c r="H62" s="238" t="s">
        <v>2040</v>
      </c>
    </row>
    <row r="63" customHeight="1" spans="1:8">
      <c r="A63" s="228">
        <v>58</v>
      </c>
      <c r="B63" s="236" t="s">
        <v>2038</v>
      </c>
      <c r="C63" s="230" t="s">
        <v>2039</v>
      </c>
      <c r="D63" s="234"/>
      <c r="E63" s="234"/>
      <c r="F63" s="229" t="s">
        <v>2016</v>
      </c>
      <c r="G63" s="233">
        <v>1</v>
      </c>
      <c r="H63" s="238" t="s">
        <v>2040</v>
      </c>
    </row>
    <row r="64" customHeight="1" spans="1:8">
      <c r="A64" s="228">
        <v>59</v>
      </c>
      <c r="B64" s="236" t="s">
        <v>2038</v>
      </c>
      <c r="C64" s="230" t="s">
        <v>2041</v>
      </c>
      <c r="D64" s="234"/>
      <c r="E64" s="234"/>
      <c r="F64" s="229" t="s">
        <v>2016</v>
      </c>
      <c r="G64" s="233">
        <v>1</v>
      </c>
      <c r="H64" s="238" t="s">
        <v>2040</v>
      </c>
    </row>
    <row r="65" customHeight="1" spans="1:8">
      <c r="A65" s="228">
        <v>60</v>
      </c>
      <c r="B65" s="236" t="s">
        <v>2038</v>
      </c>
      <c r="C65" s="230" t="s">
        <v>2041</v>
      </c>
      <c r="D65" s="234"/>
      <c r="E65" s="234"/>
      <c r="F65" s="229" t="s">
        <v>2016</v>
      </c>
      <c r="G65" s="233">
        <v>1</v>
      </c>
      <c r="H65" s="238" t="s">
        <v>2040</v>
      </c>
    </row>
    <row r="66" customHeight="1" spans="1:8">
      <c r="A66" s="228">
        <v>61</v>
      </c>
      <c r="B66" s="236" t="s">
        <v>2038</v>
      </c>
      <c r="C66" s="230" t="s">
        <v>2041</v>
      </c>
      <c r="D66" s="234"/>
      <c r="E66" s="234"/>
      <c r="F66" s="229" t="s">
        <v>2016</v>
      </c>
      <c r="G66" s="233">
        <v>1</v>
      </c>
      <c r="H66" s="238" t="s">
        <v>2040</v>
      </c>
    </row>
    <row r="67" customHeight="1" spans="1:8">
      <c r="A67" s="228">
        <v>62</v>
      </c>
      <c r="B67" s="236" t="s">
        <v>2038</v>
      </c>
      <c r="C67" s="230" t="s">
        <v>2041</v>
      </c>
      <c r="D67" s="234"/>
      <c r="E67" s="234"/>
      <c r="F67" s="229" t="s">
        <v>2016</v>
      </c>
      <c r="G67" s="233">
        <v>1</v>
      </c>
      <c r="H67" s="238" t="s">
        <v>2040</v>
      </c>
    </row>
    <row r="68" customHeight="1" spans="1:8">
      <c r="A68" s="228">
        <v>63</v>
      </c>
      <c r="B68" s="236" t="s">
        <v>2038</v>
      </c>
      <c r="C68" s="230" t="s">
        <v>2039</v>
      </c>
      <c r="D68" s="234"/>
      <c r="E68" s="234"/>
      <c r="F68" s="229" t="s">
        <v>2016</v>
      </c>
      <c r="G68" s="233">
        <v>1</v>
      </c>
      <c r="H68" s="238" t="s">
        <v>2040</v>
      </c>
    </row>
    <row r="69" customHeight="1" spans="1:8">
      <c r="A69" s="228">
        <v>64</v>
      </c>
      <c r="B69" s="236" t="s">
        <v>2038</v>
      </c>
      <c r="C69" s="230" t="s">
        <v>2039</v>
      </c>
      <c r="D69" s="234"/>
      <c r="E69" s="234"/>
      <c r="F69" s="229" t="s">
        <v>2016</v>
      </c>
      <c r="G69" s="233">
        <v>1</v>
      </c>
      <c r="H69" s="238" t="s">
        <v>2040</v>
      </c>
    </row>
    <row r="70" customHeight="1" spans="1:8">
      <c r="A70" s="228">
        <v>65</v>
      </c>
      <c r="B70" s="236" t="s">
        <v>2038</v>
      </c>
      <c r="C70" s="230" t="s">
        <v>2041</v>
      </c>
      <c r="D70" s="234"/>
      <c r="E70" s="234"/>
      <c r="F70" s="229" t="s">
        <v>2016</v>
      </c>
      <c r="G70" s="233">
        <v>1</v>
      </c>
      <c r="H70" s="238" t="s">
        <v>2040</v>
      </c>
    </row>
    <row r="71" customHeight="1" spans="1:8">
      <c r="A71" s="228">
        <v>66</v>
      </c>
      <c r="B71" s="236" t="s">
        <v>2038</v>
      </c>
      <c r="C71" s="230" t="s">
        <v>2041</v>
      </c>
      <c r="D71" s="234"/>
      <c r="E71" s="234"/>
      <c r="F71" s="229" t="s">
        <v>2016</v>
      </c>
      <c r="G71" s="233">
        <v>1</v>
      </c>
      <c r="H71" s="238" t="s">
        <v>2040</v>
      </c>
    </row>
    <row r="72" customHeight="1" spans="1:8">
      <c r="A72" s="228">
        <v>67</v>
      </c>
      <c r="B72" s="236" t="s">
        <v>2038</v>
      </c>
      <c r="C72" s="230" t="s">
        <v>2039</v>
      </c>
      <c r="D72" s="234"/>
      <c r="E72" s="234"/>
      <c r="F72" s="229" t="s">
        <v>2016</v>
      </c>
      <c r="G72" s="233">
        <v>1</v>
      </c>
      <c r="H72" s="238" t="s">
        <v>2040</v>
      </c>
    </row>
    <row r="73" customHeight="1" spans="1:8">
      <c r="A73" s="228">
        <v>68</v>
      </c>
      <c r="B73" s="236" t="s">
        <v>2038</v>
      </c>
      <c r="C73" s="230" t="s">
        <v>2041</v>
      </c>
      <c r="D73" s="234"/>
      <c r="E73" s="234"/>
      <c r="F73" s="229" t="s">
        <v>2016</v>
      </c>
      <c r="G73" s="233">
        <v>1</v>
      </c>
      <c r="H73" s="238" t="s">
        <v>2040</v>
      </c>
    </row>
    <row r="74" customHeight="1" spans="1:8">
      <c r="A74" s="228">
        <v>69</v>
      </c>
      <c r="B74" s="236" t="s">
        <v>2038</v>
      </c>
      <c r="C74" s="230" t="s">
        <v>2039</v>
      </c>
      <c r="D74" s="234"/>
      <c r="E74" s="234"/>
      <c r="F74" s="229" t="s">
        <v>2016</v>
      </c>
      <c r="G74" s="233">
        <v>1</v>
      </c>
      <c r="H74" s="238" t="s">
        <v>2040</v>
      </c>
    </row>
    <row r="75" customHeight="1" spans="1:8">
      <c r="A75" s="228">
        <v>70</v>
      </c>
      <c r="B75" s="236" t="s">
        <v>2038</v>
      </c>
      <c r="C75" s="230" t="s">
        <v>2039</v>
      </c>
      <c r="D75" s="234"/>
      <c r="E75" s="234"/>
      <c r="F75" s="229" t="s">
        <v>2016</v>
      </c>
      <c r="G75" s="233">
        <v>1</v>
      </c>
      <c r="H75" s="238" t="s">
        <v>2040</v>
      </c>
    </row>
    <row r="76" customHeight="1" spans="1:8">
      <c r="A76" s="228">
        <v>71</v>
      </c>
      <c r="B76" s="236" t="s">
        <v>2038</v>
      </c>
      <c r="C76" s="230" t="s">
        <v>2041</v>
      </c>
      <c r="D76" s="234"/>
      <c r="E76" s="234"/>
      <c r="F76" s="229" t="s">
        <v>2016</v>
      </c>
      <c r="G76" s="233">
        <v>1</v>
      </c>
      <c r="H76" s="238" t="s">
        <v>2040</v>
      </c>
    </row>
    <row r="77" customHeight="1" spans="1:8">
      <c r="A77" s="228">
        <v>72</v>
      </c>
      <c r="B77" s="236" t="s">
        <v>2038</v>
      </c>
      <c r="C77" s="230" t="s">
        <v>2039</v>
      </c>
      <c r="D77" s="234"/>
      <c r="E77" s="234"/>
      <c r="F77" s="229" t="s">
        <v>2016</v>
      </c>
      <c r="G77" s="233">
        <v>1</v>
      </c>
      <c r="H77" s="238" t="s">
        <v>2040</v>
      </c>
    </row>
    <row r="78" customHeight="1" spans="1:8">
      <c r="A78" s="228">
        <v>73</v>
      </c>
      <c r="B78" s="236" t="s">
        <v>2038</v>
      </c>
      <c r="C78" s="230" t="s">
        <v>2039</v>
      </c>
      <c r="D78" s="234"/>
      <c r="E78" s="234"/>
      <c r="F78" s="229" t="s">
        <v>2016</v>
      </c>
      <c r="G78" s="233">
        <v>1</v>
      </c>
      <c r="H78" s="238" t="s">
        <v>2040</v>
      </c>
    </row>
    <row r="79" customHeight="1" spans="1:8">
      <c r="A79" s="228">
        <v>74</v>
      </c>
      <c r="B79" s="236" t="s">
        <v>2038</v>
      </c>
      <c r="C79" s="230" t="s">
        <v>2041</v>
      </c>
      <c r="D79" s="234"/>
      <c r="E79" s="234"/>
      <c r="F79" s="229" t="s">
        <v>2016</v>
      </c>
      <c r="G79" s="233">
        <v>1</v>
      </c>
      <c r="H79" s="238" t="s">
        <v>2040</v>
      </c>
    </row>
    <row r="80" customHeight="1" spans="1:8">
      <c r="A80" s="228">
        <v>75</v>
      </c>
      <c r="B80" s="236" t="s">
        <v>2038</v>
      </c>
      <c r="C80" s="230" t="s">
        <v>2041</v>
      </c>
      <c r="D80" s="234"/>
      <c r="E80" s="234"/>
      <c r="F80" s="229" t="s">
        <v>2016</v>
      </c>
      <c r="G80" s="233">
        <v>1</v>
      </c>
      <c r="H80" s="238" t="s">
        <v>2040</v>
      </c>
    </row>
    <row r="81" customHeight="1" spans="1:8">
      <c r="A81" s="228">
        <v>76</v>
      </c>
      <c r="B81" s="236" t="s">
        <v>2038</v>
      </c>
      <c r="C81" s="230" t="s">
        <v>2039</v>
      </c>
      <c r="D81" s="234"/>
      <c r="E81" s="234"/>
      <c r="F81" s="229" t="s">
        <v>2016</v>
      </c>
      <c r="G81" s="233">
        <v>1</v>
      </c>
      <c r="H81" s="238" t="s">
        <v>2040</v>
      </c>
    </row>
    <row r="82" customHeight="1" spans="1:8">
      <c r="A82" s="228">
        <v>77</v>
      </c>
      <c r="B82" s="236" t="s">
        <v>2038</v>
      </c>
      <c r="C82" s="230" t="s">
        <v>2041</v>
      </c>
      <c r="D82" s="234"/>
      <c r="E82" s="234"/>
      <c r="F82" s="229" t="s">
        <v>2016</v>
      </c>
      <c r="G82" s="233">
        <v>1</v>
      </c>
      <c r="H82" s="238" t="s">
        <v>2040</v>
      </c>
    </row>
    <row r="83" customHeight="1" spans="1:8">
      <c r="A83" s="228">
        <v>78</v>
      </c>
      <c r="B83" s="236" t="s">
        <v>2038</v>
      </c>
      <c r="C83" s="230" t="s">
        <v>2041</v>
      </c>
      <c r="D83" s="234"/>
      <c r="E83" s="234"/>
      <c r="F83" s="229" t="s">
        <v>2016</v>
      </c>
      <c r="G83" s="233">
        <v>1</v>
      </c>
      <c r="H83" s="238" t="s">
        <v>2040</v>
      </c>
    </row>
    <row r="84" customHeight="1" spans="1:8">
      <c r="A84" s="228">
        <v>79</v>
      </c>
      <c r="B84" s="236" t="s">
        <v>2038</v>
      </c>
      <c r="C84" s="230" t="s">
        <v>2039</v>
      </c>
      <c r="D84" s="234"/>
      <c r="E84" s="234"/>
      <c r="F84" s="229" t="s">
        <v>2016</v>
      </c>
      <c r="G84" s="233">
        <v>1</v>
      </c>
      <c r="H84" s="238" t="s">
        <v>2040</v>
      </c>
    </row>
    <row r="85" customHeight="1" spans="1:8">
      <c r="A85" s="228">
        <v>80</v>
      </c>
      <c r="B85" s="236" t="s">
        <v>2038</v>
      </c>
      <c r="C85" s="230" t="s">
        <v>2039</v>
      </c>
      <c r="D85" s="234"/>
      <c r="E85" s="234"/>
      <c r="F85" s="229" t="s">
        <v>2016</v>
      </c>
      <c r="G85" s="233">
        <v>1</v>
      </c>
      <c r="H85" s="238" t="s">
        <v>2040</v>
      </c>
    </row>
    <row r="86" customHeight="1" spans="1:8">
      <c r="A86" s="228">
        <v>81</v>
      </c>
      <c r="B86" s="236" t="s">
        <v>2038</v>
      </c>
      <c r="C86" s="230" t="s">
        <v>2039</v>
      </c>
      <c r="D86" s="234"/>
      <c r="E86" s="234"/>
      <c r="F86" s="229" t="s">
        <v>2016</v>
      </c>
      <c r="G86" s="233">
        <v>1</v>
      </c>
      <c r="H86" s="238" t="s">
        <v>2040</v>
      </c>
    </row>
    <row r="87" customHeight="1" spans="1:8">
      <c r="A87" s="228">
        <v>82</v>
      </c>
      <c r="B87" s="236" t="s">
        <v>2038</v>
      </c>
      <c r="C87" s="230" t="s">
        <v>2041</v>
      </c>
      <c r="D87" s="234"/>
      <c r="E87" s="234"/>
      <c r="F87" s="229" t="s">
        <v>2016</v>
      </c>
      <c r="G87" s="233">
        <v>1</v>
      </c>
      <c r="H87" s="238" t="s">
        <v>2040</v>
      </c>
    </row>
    <row r="88" customHeight="1" spans="1:8">
      <c r="A88" s="228">
        <v>83</v>
      </c>
      <c r="B88" s="236" t="s">
        <v>2038</v>
      </c>
      <c r="C88" s="230" t="s">
        <v>2039</v>
      </c>
      <c r="D88" s="234"/>
      <c r="E88" s="234"/>
      <c r="F88" s="229" t="s">
        <v>2016</v>
      </c>
      <c r="G88" s="233">
        <v>1</v>
      </c>
      <c r="H88" s="238" t="s">
        <v>2040</v>
      </c>
    </row>
    <row r="89" customHeight="1" spans="1:8">
      <c r="A89" s="228">
        <v>84</v>
      </c>
      <c r="B89" s="236" t="s">
        <v>2038</v>
      </c>
      <c r="C89" s="230" t="s">
        <v>2041</v>
      </c>
      <c r="D89" s="234"/>
      <c r="E89" s="234"/>
      <c r="F89" s="229" t="s">
        <v>2016</v>
      </c>
      <c r="G89" s="233">
        <v>1</v>
      </c>
      <c r="H89" s="238" t="s">
        <v>2040</v>
      </c>
    </row>
    <row r="90" customHeight="1" spans="1:8">
      <c r="A90" s="228">
        <v>85</v>
      </c>
      <c r="B90" s="236" t="s">
        <v>2038</v>
      </c>
      <c r="C90" s="230" t="s">
        <v>2041</v>
      </c>
      <c r="D90" s="234"/>
      <c r="E90" s="234"/>
      <c r="F90" s="229" t="s">
        <v>2016</v>
      </c>
      <c r="G90" s="233">
        <v>1</v>
      </c>
      <c r="H90" s="238" t="s">
        <v>2040</v>
      </c>
    </row>
    <row r="91" customHeight="1" spans="1:8">
      <c r="A91" s="228">
        <v>86</v>
      </c>
      <c r="B91" s="236" t="s">
        <v>2038</v>
      </c>
      <c r="C91" s="230" t="s">
        <v>2039</v>
      </c>
      <c r="D91" s="234"/>
      <c r="E91" s="234"/>
      <c r="F91" s="229" t="s">
        <v>2016</v>
      </c>
      <c r="G91" s="233">
        <v>1</v>
      </c>
      <c r="H91" s="238" t="s">
        <v>2040</v>
      </c>
    </row>
    <row r="92" customHeight="1" spans="1:8">
      <c r="A92" s="228">
        <v>87</v>
      </c>
      <c r="B92" s="236" t="s">
        <v>2038</v>
      </c>
      <c r="C92" s="230" t="s">
        <v>2039</v>
      </c>
      <c r="D92" s="234"/>
      <c r="E92" s="234"/>
      <c r="F92" s="229" t="s">
        <v>2016</v>
      </c>
      <c r="G92" s="233">
        <v>1</v>
      </c>
      <c r="H92" s="238" t="s">
        <v>2040</v>
      </c>
    </row>
    <row r="93" customHeight="1" spans="1:8">
      <c r="A93" s="228">
        <v>88</v>
      </c>
      <c r="B93" s="236" t="s">
        <v>2038</v>
      </c>
      <c r="C93" s="230" t="s">
        <v>2041</v>
      </c>
      <c r="D93" s="234"/>
      <c r="E93" s="234"/>
      <c r="F93" s="229" t="s">
        <v>2016</v>
      </c>
      <c r="G93" s="233">
        <v>1</v>
      </c>
      <c r="H93" s="238" t="s">
        <v>2040</v>
      </c>
    </row>
    <row r="94" customHeight="1" spans="1:8">
      <c r="A94" s="228">
        <v>89</v>
      </c>
      <c r="B94" s="236" t="s">
        <v>2038</v>
      </c>
      <c r="C94" s="230" t="s">
        <v>2039</v>
      </c>
      <c r="D94" s="234"/>
      <c r="E94" s="234"/>
      <c r="F94" s="229" t="s">
        <v>2016</v>
      </c>
      <c r="G94" s="233">
        <v>1</v>
      </c>
      <c r="H94" s="238" t="s">
        <v>2040</v>
      </c>
    </row>
    <row r="95" customHeight="1" spans="1:8">
      <c r="A95" s="228">
        <v>90</v>
      </c>
      <c r="B95" s="236" t="s">
        <v>2038</v>
      </c>
      <c r="C95" s="230" t="s">
        <v>2041</v>
      </c>
      <c r="D95" s="234"/>
      <c r="E95" s="234"/>
      <c r="F95" s="229" t="s">
        <v>2016</v>
      </c>
      <c r="G95" s="233">
        <v>1</v>
      </c>
      <c r="H95" s="238" t="s">
        <v>2040</v>
      </c>
    </row>
    <row r="96" customHeight="1" spans="1:8">
      <c r="A96" s="228">
        <v>91</v>
      </c>
      <c r="B96" s="236" t="s">
        <v>2038</v>
      </c>
      <c r="C96" s="230" t="s">
        <v>2039</v>
      </c>
      <c r="D96" s="234"/>
      <c r="E96" s="234"/>
      <c r="F96" s="229" t="s">
        <v>2016</v>
      </c>
      <c r="G96" s="233">
        <v>1</v>
      </c>
      <c r="H96" s="238" t="s">
        <v>2040</v>
      </c>
    </row>
    <row r="97" customHeight="1" spans="1:8">
      <c r="A97" s="228">
        <v>92</v>
      </c>
      <c r="B97" s="236" t="s">
        <v>2038</v>
      </c>
      <c r="C97" s="230" t="s">
        <v>2039</v>
      </c>
      <c r="D97" s="234"/>
      <c r="E97" s="234"/>
      <c r="F97" s="229" t="s">
        <v>2016</v>
      </c>
      <c r="G97" s="233">
        <v>1</v>
      </c>
      <c r="H97" s="238" t="s">
        <v>2040</v>
      </c>
    </row>
    <row r="98" customHeight="1" spans="1:8">
      <c r="A98" s="228">
        <v>93</v>
      </c>
      <c r="B98" s="236" t="s">
        <v>2038</v>
      </c>
      <c r="C98" s="230" t="s">
        <v>2041</v>
      </c>
      <c r="D98" s="234"/>
      <c r="E98" s="234"/>
      <c r="F98" s="229" t="s">
        <v>2016</v>
      </c>
      <c r="G98" s="233">
        <v>1</v>
      </c>
      <c r="H98" s="238" t="s">
        <v>2040</v>
      </c>
    </row>
    <row r="99" customHeight="1" spans="1:8">
      <c r="A99" s="228">
        <v>94</v>
      </c>
      <c r="B99" s="236" t="s">
        <v>2038</v>
      </c>
      <c r="C99" s="230" t="s">
        <v>2041</v>
      </c>
      <c r="D99" s="234"/>
      <c r="E99" s="234"/>
      <c r="F99" s="229" t="s">
        <v>2016</v>
      </c>
      <c r="G99" s="233">
        <v>1</v>
      </c>
      <c r="H99" s="238" t="s">
        <v>2040</v>
      </c>
    </row>
    <row r="100" customHeight="1" spans="1:8">
      <c r="A100" s="228">
        <v>95</v>
      </c>
      <c r="B100" s="236" t="s">
        <v>2038</v>
      </c>
      <c r="C100" s="230" t="s">
        <v>2039</v>
      </c>
      <c r="D100" s="234"/>
      <c r="E100" s="234"/>
      <c r="F100" s="229" t="s">
        <v>2016</v>
      </c>
      <c r="G100" s="233">
        <v>1</v>
      </c>
      <c r="H100" s="238" t="s">
        <v>2040</v>
      </c>
    </row>
    <row r="101" customHeight="1" spans="1:8">
      <c r="A101" s="228">
        <v>96</v>
      </c>
      <c r="B101" s="236" t="s">
        <v>2038</v>
      </c>
      <c r="C101" s="230" t="s">
        <v>2041</v>
      </c>
      <c r="D101" s="234"/>
      <c r="E101" s="234"/>
      <c r="F101" s="229" t="s">
        <v>2016</v>
      </c>
      <c r="G101" s="233">
        <v>1</v>
      </c>
      <c r="H101" s="238" t="s">
        <v>2040</v>
      </c>
    </row>
    <row r="102" customHeight="1" spans="1:8">
      <c r="A102" s="228">
        <v>97</v>
      </c>
      <c r="B102" s="236" t="s">
        <v>2038</v>
      </c>
      <c r="C102" s="230" t="s">
        <v>2039</v>
      </c>
      <c r="D102" s="234"/>
      <c r="E102" s="234"/>
      <c r="F102" s="229" t="s">
        <v>2016</v>
      </c>
      <c r="G102" s="233">
        <v>1</v>
      </c>
      <c r="H102" s="238" t="s">
        <v>2040</v>
      </c>
    </row>
    <row r="103" customHeight="1" spans="1:8">
      <c r="A103" s="228">
        <v>98</v>
      </c>
      <c r="B103" s="236" t="s">
        <v>2038</v>
      </c>
      <c r="C103" s="230" t="s">
        <v>2039</v>
      </c>
      <c r="D103" s="234"/>
      <c r="E103" s="234"/>
      <c r="F103" s="229" t="s">
        <v>2016</v>
      </c>
      <c r="G103" s="233">
        <v>1</v>
      </c>
      <c r="H103" s="238" t="s">
        <v>2040</v>
      </c>
    </row>
    <row r="104" customHeight="1" spans="1:8">
      <c r="A104" s="228">
        <v>99</v>
      </c>
      <c r="B104" s="236" t="s">
        <v>2038</v>
      </c>
      <c r="C104" s="230" t="s">
        <v>2039</v>
      </c>
      <c r="D104" s="234"/>
      <c r="E104" s="234"/>
      <c r="F104" s="229" t="s">
        <v>2016</v>
      </c>
      <c r="G104" s="233">
        <v>1</v>
      </c>
      <c r="H104" s="238" t="s">
        <v>2040</v>
      </c>
    </row>
    <row r="105" customHeight="1" spans="1:8">
      <c r="A105" s="228">
        <v>100</v>
      </c>
      <c r="B105" s="236" t="s">
        <v>2038</v>
      </c>
      <c r="C105" s="230" t="s">
        <v>2041</v>
      </c>
      <c r="D105" s="234"/>
      <c r="E105" s="234"/>
      <c r="F105" s="229" t="s">
        <v>2016</v>
      </c>
      <c r="G105" s="233">
        <v>1</v>
      </c>
      <c r="H105" s="238" t="s">
        <v>2040</v>
      </c>
    </row>
    <row r="106" customHeight="1" spans="1:8">
      <c r="A106" s="228">
        <v>101</v>
      </c>
      <c r="B106" s="236" t="s">
        <v>2038</v>
      </c>
      <c r="C106" s="230" t="s">
        <v>2041</v>
      </c>
      <c r="D106" s="234"/>
      <c r="E106" s="234"/>
      <c r="F106" s="229" t="s">
        <v>2016</v>
      </c>
      <c r="G106" s="233">
        <v>1</v>
      </c>
      <c r="H106" s="238" t="s">
        <v>2040</v>
      </c>
    </row>
    <row r="107" customHeight="1" spans="1:8">
      <c r="A107" s="228">
        <v>102</v>
      </c>
      <c r="B107" s="236" t="s">
        <v>2038</v>
      </c>
      <c r="C107" s="230" t="s">
        <v>2039</v>
      </c>
      <c r="D107" s="234"/>
      <c r="E107" s="234"/>
      <c r="F107" s="229" t="s">
        <v>2016</v>
      </c>
      <c r="G107" s="233">
        <v>1</v>
      </c>
      <c r="H107" s="238" t="s">
        <v>2040</v>
      </c>
    </row>
    <row r="108" customHeight="1" spans="1:8">
      <c r="A108" s="228">
        <v>103</v>
      </c>
      <c r="B108" s="236" t="s">
        <v>2038</v>
      </c>
      <c r="C108" s="230" t="s">
        <v>2039</v>
      </c>
      <c r="D108" s="234"/>
      <c r="E108" s="234"/>
      <c r="F108" s="229" t="s">
        <v>2016</v>
      </c>
      <c r="G108" s="233">
        <v>1</v>
      </c>
      <c r="H108" s="238" t="s">
        <v>2040</v>
      </c>
    </row>
    <row r="109" customHeight="1" spans="1:8">
      <c r="A109" s="228">
        <v>104</v>
      </c>
      <c r="B109" s="236" t="s">
        <v>2038</v>
      </c>
      <c r="C109" s="230" t="s">
        <v>2039</v>
      </c>
      <c r="D109" s="234"/>
      <c r="E109" s="234"/>
      <c r="F109" s="229" t="s">
        <v>2016</v>
      </c>
      <c r="G109" s="233">
        <v>1</v>
      </c>
      <c r="H109" s="238" t="s">
        <v>2040</v>
      </c>
    </row>
    <row r="110" customHeight="1" spans="1:8">
      <c r="A110" s="228">
        <v>105</v>
      </c>
      <c r="B110" s="236" t="s">
        <v>2038</v>
      </c>
      <c r="C110" s="230" t="s">
        <v>2041</v>
      </c>
      <c r="D110" s="234"/>
      <c r="E110" s="234"/>
      <c r="F110" s="229" t="s">
        <v>2016</v>
      </c>
      <c r="G110" s="233">
        <v>1</v>
      </c>
      <c r="H110" s="238" t="s">
        <v>2040</v>
      </c>
    </row>
    <row r="111" customHeight="1" spans="1:8">
      <c r="A111" s="228">
        <v>106</v>
      </c>
      <c r="B111" s="236" t="s">
        <v>2038</v>
      </c>
      <c r="C111" s="230" t="s">
        <v>2041</v>
      </c>
      <c r="D111" s="234"/>
      <c r="E111" s="234"/>
      <c r="F111" s="229" t="s">
        <v>2016</v>
      </c>
      <c r="G111" s="233">
        <v>1</v>
      </c>
      <c r="H111" s="238" t="s">
        <v>2040</v>
      </c>
    </row>
    <row r="112" customHeight="1" spans="1:8">
      <c r="A112" s="228">
        <v>107</v>
      </c>
      <c r="B112" s="236" t="s">
        <v>2038</v>
      </c>
      <c r="C112" s="230" t="s">
        <v>2041</v>
      </c>
      <c r="D112" s="234"/>
      <c r="E112" s="234"/>
      <c r="F112" s="229" t="s">
        <v>2016</v>
      </c>
      <c r="G112" s="233">
        <v>1</v>
      </c>
      <c r="H112" s="238" t="s">
        <v>2040</v>
      </c>
    </row>
    <row r="113" customHeight="1" spans="1:8">
      <c r="A113" s="228">
        <v>108</v>
      </c>
      <c r="B113" s="236" t="s">
        <v>2038</v>
      </c>
      <c r="C113" s="230" t="s">
        <v>2039</v>
      </c>
      <c r="D113" s="234"/>
      <c r="E113" s="234"/>
      <c r="F113" s="229" t="s">
        <v>2016</v>
      </c>
      <c r="G113" s="233">
        <v>1</v>
      </c>
      <c r="H113" s="238" t="s">
        <v>2040</v>
      </c>
    </row>
    <row r="114" customHeight="1" spans="1:8">
      <c r="A114" s="228">
        <v>109</v>
      </c>
      <c r="B114" s="236" t="s">
        <v>2038</v>
      </c>
      <c r="C114" s="230" t="s">
        <v>2041</v>
      </c>
      <c r="D114" s="234"/>
      <c r="E114" s="234"/>
      <c r="F114" s="229" t="s">
        <v>2016</v>
      </c>
      <c r="G114" s="233">
        <v>1</v>
      </c>
      <c r="H114" s="238" t="s">
        <v>2040</v>
      </c>
    </row>
    <row r="115" customHeight="1" spans="1:8">
      <c r="A115" s="228">
        <v>110</v>
      </c>
      <c r="B115" s="236" t="s">
        <v>2038</v>
      </c>
      <c r="C115" s="230" t="s">
        <v>2041</v>
      </c>
      <c r="D115" s="234"/>
      <c r="E115" s="234"/>
      <c r="F115" s="229" t="s">
        <v>2016</v>
      </c>
      <c r="G115" s="233">
        <v>1</v>
      </c>
      <c r="H115" s="238" t="s">
        <v>2040</v>
      </c>
    </row>
    <row r="116" customHeight="1" spans="1:8">
      <c r="A116" s="228">
        <v>111</v>
      </c>
      <c r="B116" s="236" t="s">
        <v>2038</v>
      </c>
      <c r="C116" s="230" t="s">
        <v>2041</v>
      </c>
      <c r="D116" s="234"/>
      <c r="E116" s="234"/>
      <c r="F116" s="229" t="s">
        <v>2016</v>
      </c>
      <c r="G116" s="233">
        <v>1</v>
      </c>
      <c r="H116" s="238" t="s">
        <v>2040</v>
      </c>
    </row>
    <row r="117" customHeight="1" spans="1:8">
      <c r="A117" s="228">
        <v>112</v>
      </c>
      <c r="B117" s="236" t="s">
        <v>2038</v>
      </c>
      <c r="C117" s="230" t="s">
        <v>2039</v>
      </c>
      <c r="D117" s="234"/>
      <c r="E117" s="234"/>
      <c r="F117" s="229" t="s">
        <v>2016</v>
      </c>
      <c r="G117" s="233">
        <v>1</v>
      </c>
      <c r="H117" s="238" t="s">
        <v>2040</v>
      </c>
    </row>
    <row r="118" customHeight="1" spans="1:8">
      <c r="A118" s="228">
        <v>113</v>
      </c>
      <c r="B118" s="236" t="s">
        <v>2038</v>
      </c>
      <c r="C118" s="230" t="s">
        <v>2039</v>
      </c>
      <c r="D118" s="234"/>
      <c r="E118" s="234"/>
      <c r="F118" s="229" t="s">
        <v>2016</v>
      </c>
      <c r="G118" s="233">
        <v>1</v>
      </c>
      <c r="H118" s="238" t="s">
        <v>2040</v>
      </c>
    </row>
    <row r="119" customHeight="1" spans="1:8">
      <c r="A119" s="228">
        <v>114</v>
      </c>
      <c r="B119" s="236" t="s">
        <v>2038</v>
      </c>
      <c r="C119" s="230" t="s">
        <v>2039</v>
      </c>
      <c r="D119" s="234"/>
      <c r="E119" s="234"/>
      <c r="F119" s="229" t="s">
        <v>2016</v>
      </c>
      <c r="G119" s="233">
        <v>1</v>
      </c>
      <c r="H119" s="238" t="s">
        <v>2040</v>
      </c>
    </row>
    <row r="120" customHeight="1" spans="1:8">
      <c r="A120" s="228">
        <v>115</v>
      </c>
      <c r="B120" s="236" t="s">
        <v>2038</v>
      </c>
      <c r="C120" s="230" t="s">
        <v>2041</v>
      </c>
      <c r="D120" s="234"/>
      <c r="E120" s="234"/>
      <c r="F120" s="229" t="s">
        <v>2016</v>
      </c>
      <c r="G120" s="233">
        <v>1</v>
      </c>
      <c r="H120" s="238" t="s">
        <v>2040</v>
      </c>
    </row>
    <row r="121" customHeight="1" spans="1:8">
      <c r="A121" s="228">
        <v>116</v>
      </c>
      <c r="B121" s="236" t="s">
        <v>2038</v>
      </c>
      <c r="C121" s="230" t="s">
        <v>2039</v>
      </c>
      <c r="D121" s="234"/>
      <c r="E121" s="234"/>
      <c r="F121" s="229" t="s">
        <v>2016</v>
      </c>
      <c r="G121" s="233">
        <v>1</v>
      </c>
      <c r="H121" s="238" t="s">
        <v>2040</v>
      </c>
    </row>
    <row r="122" customHeight="1" spans="1:8">
      <c r="A122" s="228">
        <v>117</v>
      </c>
      <c r="B122" s="236" t="s">
        <v>2038</v>
      </c>
      <c r="C122" s="230" t="s">
        <v>2039</v>
      </c>
      <c r="D122" s="234"/>
      <c r="E122" s="234"/>
      <c r="F122" s="229" t="s">
        <v>2016</v>
      </c>
      <c r="G122" s="233">
        <v>1</v>
      </c>
      <c r="H122" s="238" t="s">
        <v>2040</v>
      </c>
    </row>
    <row r="123" customHeight="1" spans="1:8">
      <c r="A123" s="228">
        <v>118</v>
      </c>
      <c r="B123" s="236" t="s">
        <v>2038</v>
      </c>
      <c r="C123" s="230" t="s">
        <v>2039</v>
      </c>
      <c r="D123" s="234"/>
      <c r="E123" s="234"/>
      <c r="F123" s="229" t="s">
        <v>2016</v>
      </c>
      <c r="G123" s="233">
        <v>1</v>
      </c>
      <c r="H123" s="238" t="s">
        <v>2040</v>
      </c>
    </row>
    <row r="124" customHeight="1" spans="1:8">
      <c r="A124" s="228">
        <v>119</v>
      </c>
      <c r="B124" s="236" t="s">
        <v>2038</v>
      </c>
      <c r="C124" s="230" t="s">
        <v>2041</v>
      </c>
      <c r="D124" s="234"/>
      <c r="E124" s="234"/>
      <c r="F124" s="229" t="s">
        <v>2016</v>
      </c>
      <c r="G124" s="233">
        <v>1</v>
      </c>
      <c r="H124" s="238" t="s">
        <v>2040</v>
      </c>
    </row>
    <row r="125" customHeight="1" spans="1:8">
      <c r="A125" s="228">
        <v>120</v>
      </c>
      <c r="B125" s="236" t="s">
        <v>2038</v>
      </c>
      <c r="C125" s="230" t="s">
        <v>2039</v>
      </c>
      <c r="D125" s="234"/>
      <c r="E125" s="234"/>
      <c r="F125" s="229" t="s">
        <v>2016</v>
      </c>
      <c r="G125" s="233">
        <v>1</v>
      </c>
      <c r="H125" s="238" t="s">
        <v>2040</v>
      </c>
    </row>
    <row r="126" customHeight="1" spans="1:8">
      <c r="A126" s="228">
        <v>121</v>
      </c>
      <c r="B126" s="236" t="s">
        <v>2038</v>
      </c>
      <c r="C126" s="230" t="s">
        <v>2041</v>
      </c>
      <c r="D126" s="234"/>
      <c r="E126" s="234"/>
      <c r="F126" s="229" t="s">
        <v>2016</v>
      </c>
      <c r="G126" s="233">
        <v>1</v>
      </c>
      <c r="H126" s="238" t="s">
        <v>2040</v>
      </c>
    </row>
    <row r="127" customHeight="1" spans="1:8">
      <c r="A127" s="228">
        <v>122</v>
      </c>
      <c r="B127" s="236" t="s">
        <v>2038</v>
      </c>
      <c r="C127" s="230" t="s">
        <v>2039</v>
      </c>
      <c r="D127" s="234"/>
      <c r="E127" s="234"/>
      <c r="F127" s="229" t="s">
        <v>2016</v>
      </c>
      <c r="G127" s="233">
        <v>1</v>
      </c>
      <c r="H127" s="238" t="s">
        <v>2040</v>
      </c>
    </row>
    <row r="128" customHeight="1" spans="1:8">
      <c r="A128" s="228">
        <v>123</v>
      </c>
      <c r="B128" s="236" t="s">
        <v>2046</v>
      </c>
      <c r="C128" s="230" t="s">
        <v>2041</v>
      </c>
      <c r="D128" s="234"/>
      <c r="E128" s="234"/>
      <c r="F128" s="229" t="s">
        <v>2016</v>
      </c>
      <c r="G128" s="233">
        <v>1</v>
      </c>
      <c r="H128" s="238" t="s">
        <v>2040</v>
      </c>
    </row>
    <row r="129" customHeight="1" spans="1:8">
      <c r="A129" s="228">
        <v>124</v>
      </c>
      <c r="B129" s="236" t="s">
        <v>2038</v>
      </c>
      <c r="C129" s="230" t="s">
        <v>2041</v>
      </c>
      <c r="D129" s="234"/>
      <c r="E129" s="234"/>
      <c r="F129" s="229" t="s">
        <v>2016</v>
      </c>
      <c r="G129" s="233">
        <v>1</v>
      </c>
      <c r="H129" s="238" t="s">
        <v>2040</v>
      </c>
    </row>
    <row r="130" customHeight="1" spans="1:8">
      <c r="A130" s="228">
        <v>125</v>
      </c>
      <c r="B130" s="236" t="s">
        <v>2046</v>
      </c>
      <c r="C130" s="230" t="s">
        <v>2041</v>
      </c>
      <c r="D130" s="234"/>
      <c r="E130" s="234"/>
      <c r="F130" s="229" t="s">
        <v>2016</v>
      </c>
      <c r="G130" s="233">
        <v>1</v>
      </c>
      <c r="H130" s="238" t="s">
        <v>2040</v>
      </c>
    </row>
    <row r="131" customHeight="1" spans="1:8">
      <c r="A131" s="228">
        <v>126</v>
      </c>
      <c r="B131" s="236" t="s">
        <v>2038</v>
      </c>
      <c r="C131" s="230" t="s">
        <v>2039</v>
      </c>
      <c r="D131" s="234"/>
      <c r="E131" s="234"/>
      <c r="F131" s="229" t="s">
        <v>2016</v>
      </c>
      <c r="G131" s="233">
        <v>1</v>
      </c>
      <c r="H131" s="238" t="s">
        <v>2040</v>
      </c>
    </row>
    <row r="132" customHeight="1" spans="1:8">
      <c r="A132" s="228">
        <v>127</v>
      </c>
      <c r="B132" s="236" t="s">
        <v>2046</v>
      </c>
      <c r="C132" s="230" t="s">
        <v>2041</v>
      </c>
      <c r="D132" s="234"/>
      <c r="E132" s="234"/>
      <c r="F132" s="229" t="s">
        <v>2016</v>
      </c>
      <c r="G132" s="233">
        <v>1</v>
      </c>
      <c r="H132" s="238" t="s">
        <v>2040</v>
      </c>
    </row>
    <row r="133" customHeight="1" spans="1:8">
      <c r="A133" s="228">
        <v>128</v>
      </c>
      <c r="B133" s="236" t="s">
        <v>2046</v>
      </c>
      <c r="C133" s="230" t="s">
        <v>2041</v>
      </c>
      <c r="D133" s="234"/>
      <c r="E133" s="234"/>
      <c r="F133" s="229" t="s">
        <v>2016</v>
      </c>
      <c r="G133" s="233">
        <v>1</v>
      </c>
      <c r="H133" s="238" t="s">
        <v>2040</v>
      </c>
    </row>
    <row r="134" customHeight="1" spans="1:8">
      <c r="A134" s="228">
        <v>129</v>
      </c>
      <c r="B134" s="236" t="s">
        <v>2038</v>
      </c>
      <c r="C134" s="230" t="s">
        <v>2041</v>
      </c>
      <c r="D134" s="234"/>
      <c r="E134" s="234"/>
      <c r="F134" s="229" t="s">
        <v>2016</v>
      </c>
      <c r="G134" s="233">
        <v>1</v>
      </c>
      <c r="H134" s="238" t="s">
        <v>2040</v>
      </c>
    </row>
    <row r="135" customHeight="1" spans="1:8">
      <c r="A135" s="228">
        <v>130</v>
      </c>
      <c r="B135" s="236" t="s">
        <v>2038</v>
      </c>
      <c r="C135" s="230" t="s">
        <v>2039</v>
      </c>
      <c r="D135" s="234"/>
      <c r="E135" s="234"/>
      <c r="F135" s="229" t="s">
        <v>2016</v>
      </c>
      <c r="G135" s="233">
        <v>1</v>
      </c>
      <c r="H135" s="238" t="s">
        <v>2040</v>
      </c>
    </row>
    <row r="136" customHeight="1" spans="1:8">
      <c r="A136" s="228">
        <v>131</v>
      </c>
      <c r="B136" s="236" t="s">
        <v>2046</v>
      </c>
      <c r="C136" s="230" t="s">
        <v>2041</v>
      </c>
      <c r="D136" s="234"/>
      <c r="E136" s="234"/>
      <c r="F136" s="229" t="s">
        <v>2016</v>
      </c>
      <c r="G136" s="233">
        <v>1</v>
      </c>
      <c r="H136" s="238" t="s">
        <v>2040</v>
      </c>
    </row>
    <row r="137" customHeight="1" spans="1:8">
      <c r="A137" s="228">
        <v>132</v>
      </c>
      <c r="B137" s="236" t="s">
        <v>2038</v>
      </c>
      <c r="C137" s="230" t="s">
        <v>2039</v>
      </c>
      <c r="D137" s="234"/>
      <c r="E137" s="234"/>
      <c r="F137" s="229" t="s">
        <v>2016</v>
      </c>
      <c r="G137" s="233">
        <v>1</v>
      </c>
      <c r="H137" s="238" t="s">
        <v>2040</v>
      </c>
    </row>
    <row r="138" customHeight="1" spans="1:8">
      <c r="A138" s="228">
        <v>133</v>
      </c>
      <c r="B138" s="236" t="s">
        <v>2046</v>
      </c>
      <c r="C138" s="230" t="s">
        <v>2041</v>
      </c>
      <c r="D138" s="234"/>
      <c r="E138" s="234"/>
      <c r="F138" s="229" t="s">
        <v>2016</v>
      </c>
      <c r="G138" s="233">
        <v>1</v>
      </c>
      <c r="H138" s="238" t="s">
        <v>2040</v>
      </c>
    </row>
    <row r="139" customHeight="1" spans="1:8">
      <c r="A139" s="228">
        <v>134</v>
      </c>
      <c r="B139" s="236" t="s">
        <v>2038</v>
      </c>
      <c r="C139" s="230" t="s">
        <v>2039</v>
      </c>
      <c r="D139" s="234"/>
      <c r="E139" s="234"/>
      <c r="F139" s="229" t="s">
        <v>2016</v>
      </c>
      <c r="G139" s="233">
        <v>1</v>
      </c>
      <c r="H139" s="238" t="s">
        <v>2040</v>
      </c>
    </row>
    <row r="140" customHeight="1" spans="1:8">
      <c r="A140" s="228">
        <v>135</v>
      </c>
      <c r="B140" s="236" t="s">
        <v>2046</v>
      </c>
      <c r="C140" s="230" t="s">
        <v>2041</v>
      </c>
      <c r="D140" s="234"/>
      <c r="E140" s="234"/>
      <c r="F140" s="229" t="s">
        <v>2016</v>
      </c>
      <c r="G140" s="233">
        <v>1</v>
      </c>
      <c r="H140" s="238" t="s">
        <v>2040</v>
      </c>
    </row>
    <row r="141" customHeight="1" spans="1:8">
      <c r="A141" s="228">
        <v>136</v>
      </c>
      <c r="B141" s="236" t="s">
        <v>2046</v>
      </c>
      <c r="C141" s="230" t="s">
        <v>2041</v>
      </c>
      <c r="D141" s="234"/>
      <c r="E141" s="234"/>
      <c r="F141" s="229" t="s">
        <v>2016</v>
      </c>
      <c r="G141" s="233">
        <v>1</v>
      </c>
      <c r="H141" s="238" t="s">
        <v>2040</v>
      </c>
    </row>
    <row r="142" customHeight="1" spans="1:8">
      <c r="A142" s="228">
        <v>137</v>
      </c>
      <c r="B142" s="236" t="s">
        <v>2046</v>
      </c>
      <c r="C142" s="230" t="s">
        <v>2041</v>
      </c>
      <c r="D142" s="234"/>
      <c r="E142" s="234"/>
      <c r="F142" s="229" t="s">
        <v>2016</v>
      </c>
      <c r="G142" s="233">
        <v>1</v>
      </c>
      <c r="H142" s="238" t="s">
        <v>2040</v>
      </c>
    </row>
    <row r="143" customHeight="1" spans="1:8">
      <c r="A143" s="228">
        <v>138</v>
      </c>
      <c r="B143" s="236" t="s">
        <v>2038</v>
      </c>
      <c r="C143" s="230" t="s">
        <v>2039</v>
      </c>
      <c r="D143" s="234"/>
      <c r="E143" s="234"/>
      <c r="F143" s="229" t="s">
        <v>2016</v>
      </c>
      <c r="G143" s="233">
        <v>1</v>
      </c>
      <c r="H143" s="238" t="s">
        <v>2040</v>
      </c>
    </row>
    <row r="144" customHeight="1" spans="1:8">
      <c r="A144" s="228">
        <v>139</v>
      </c>
      <c r="B144" s="236" t="s">
        <v>2038</v>
      </c>
      <c r="C144" s="230" t="s">
        <v>2039</v>
      </c>
      <c r="D144" s="234"/>
      <c r="E144" s="234"/>
      <c r="F144" s="229" t="s">
        <v>2016</v>
      </c>
      <c r="G144" s="233">
        <v>1</v>
      </c>
      <c r="H144" s="238" t="s">
        <v>2040</v>
      </c>
    </row>
    <row r="145" customHeight="1" spans="1:8">
      <c r="A145" s="228">
        <v>140</v>
      </c>
      <c r="B145" s="236" t="s">
        <v>2046</v>
      </c>
      <c r="C145" s="230" t="s">
        <v>2041</v>
      </c>
      <c r="D145" s="234"/>
      <c r="E145" s="234"/>
      <c r="F145" s="229" t="s">
        <v>2016</v>
      </c>
      <c r="G145" s="233">
        <v>1</v>
      </c>
      <c r="H145" s="238" t="s">
        <v>2040</v>
      </c>
    </row>
    <row r="146" customHeight="1" spans="1:8">
      <c r="A146" s="228">
        <v>141</v>
      </c>
      <c r="B146" s="236" t="s">
        <v>2046</v>
      </c>
      <c r="C146" s="230" t="s">
        <v>2041</v>
      </c>
      <c r="D146" s="234"/>
      <c r="E146" s="234"/>
      <c r="F146" s="229" t="s">
        <v>2016</v>
      </c>
      <c r="G146" s="233">
        <v>1</v>
      </c>
      <c r="H146" s="238" t="s">
        <v>2040</v>
      </c>
    </row>
    <row r="147" customHeight="1" spans="1:8">
      <c r="A147" s="228">
        <v>142</v>
      </c>
      <c r="B147" s="236" t="s">
        <v>2046</v>
      </c>
      <c r="C147" s="230" t="s">
        <v>2041</v>
      </c>
      <c r="D147" s="234"/>
      <c r="E147" s="234"/>
      <c r="F147" s="229" t="s">
        <v>2016</v>
      </c>
      <c r="G147" s="233">
        <v>1</v>
      </c>
      <c r="H147" s="238" t="s">
        <v>2040</v>
      </c>
    </row>
    <row r="148" customHeight="1" spans="1:8">
      <c r="A148" s="228">
        <v>143</v>
      </c>
      <c r="B148" s="236" t="s">
        <v>2038</v>
      </c>
      <c r="C148" s="230" t="s">
        <v>2039</v>
      </c>
      <c r="D148" s="234"/>
      <c r="E148" s="234"/>
      <c r="F148" s="229" t="s">
        <v>2016</v>
      </c>
      <c r="G148" s="233">
        <v>1</v>
      </c>
      <c r="H148" s="238" t="s">
        <v>2040</v>
      </c>
    </row>
    <row r="149" customHeight="1" spans="1:8">
      <c r="A149" s="228">
        <v>144</v>
      </c>
      <c r="B149" s="236" t="s">
        <v>2038</v>
      </c>
      <c r="C149" s="230" t="s">
        <v>2039</v>
      </c>
      <c r="D149" s="234"/>
      <c r="E149" s="234"/>
      <c r="F149" s="229" t="s">
        <v>2016</v>
      </c>
      <c r="G149" s="233">
        <v>1</v>
      </c>
      <c r="H149" s="238" t="s">
        <v>2040</v>
      </c>
    </row>
    <row r="150" customHeight="1" spans="1:8">
      <c r="A150" s="228">
        <v>145</v>
      </c>
      <c r="B150" s="236" t="s">
        <v>2046</v>
      </c>
      <c r="C150" s="230" t="s">
        <v>2041</v>
      </c>
      <c r="D150" s="234"/>
      <c r="E150" s="234"/>
      <c r="F150" s="229" t="s">
        <v>2016</v>
      </c>
      <c r="G150" s="233">
        <v>1</v>
      </c>
      <c r="H150" s="238" t="s">
        <v>2040</v>
      </c>
    </row>
    <row r="151" customHeight="1" spans="1:8">
      <c r="A151" s="228">
        <v>146</v>
      </c>
      <c r="B151" s="236" t="s">
        <v>2038</v>
      </c>
      <c r="C151" s="230" t="s">
        <v>2041</v>
      </c>
      <c r="D151" s="234"/>
      <c r="E151" s="234"/>
      <c r="F151" s="229" t="s">
        <v>2016</v>
      </c>
      <c r="G151" s="233">
        <v>1</v>
      </c>
      <c r="H151" s="238" t="s">
        <v>2040</v>
      </c>
    </row>
    <row r="152" customHeight="1" spans="1:8">
      <c r="A152" s="228">
        <v>147</v>
      </c>
      <c r="B152" s="236" t="s">
        <v>2046</v>
      </c>
      <c r="C152" s="230" t="s">
        <v>2041</v>
      </c>
      <c r="D152" s="234"/>
      <c r="E152" s="234"/>
      <c r="F152" s="229" t="s">
        <v>2016</v>
      </c>
      <c r="G152" s="233">
        <v>1</v>
      </c>
      <c r="H152" s="238" t="s">
        <v>2040</v>
      </c>
    </row>
    <row r="153" customHeight="1" spans="1:8">
      <c r="A153" s="228">
        <v>148</v>
      </c>
      <c r="B153" s="236" t="s">
        <v>2038</v>
      </c>
      <c r="C153" s="230" t="s">
        <v>2039</v>
      </c>
      <c r="D153" s="234"/>
      <c r="E153" s="234"/>
      <c r="F153" s="229" t="s">
        <v>2016</v>
      </c>
      <c r="G153" s="233">
        <v>1</v>
      </c>
      <c r="H153" s="238" t="s">
        <v>2040</v>
      </c>
    </row>
    <row r="154" customHeight="1" spans="1:8">
      <c r="A154" s="228">
        <v>149</v>
      </c>
      <c r="B154" s="236" t="s">
        <v>2038</v>
      </c>
      <c r="C154" s="230" t="s">
        <v>2041</v>
      </c>
      <c r="D154" s="234"/>
      <c r="E154" s="234"/>
      <c r="F154" s="229" t="s">
        <v>2016</v>
      </c>
      <c r="G154" s="233">
        <v>1</v>
      </c>
      <c r="H154" s="238" t="s">
        <v>2040</v>
      </c>
    </row>
    <row r="155" customHeight="1" spans="1:8">
      <c r="A155" s="228">
        <v>150</v>
      </c>
      <c r="B155" s="236" t="s">
        <v>2046</v>
      </c>
      <c r="C155" s="230" t="s">
        <v>2041</v>
      </c>
      <c r="D155" s="234"/>
      <c r="E155" s="234"/>
      <c r="F155" s="229" t="s">
        <v>2016</v>
      </c>
      <c r="G155" s="233">
        <v>1</v>
      </c>
      <c r="H155" s="238" t="s">
        <v>2040</v>
      </c>
    </row>
    <row r="156" customHeight="1" spans="1:8">
      <c r="A156" s="228">
        <v>151</v>
      </c>
      <c r="B156" s="236" t="s">
        <v>2038</v>
      </c>
      <c r="C156" s="230" t="s">
        <v>2041</v>
      </c>
      <c r="D156" s="234"/>
      <c r="E156" s="234"/>
      <c r="F156" s="229" t="s">
        <v>2016</v>
      </c>
      <c r="G156" s="233">
        <v>1</v>
      </c>
      <c r="H156" s="238" t="s">
        <v>2040</v>
      </c>
    </row>
    <row r="157" customHeight="1" spans="1:8">
      <c r="A157" s="228">
        <v>152</v>
      </c>
      <c r="B157" s="236" t="s">
        <v>2038</v>
      </c>
      <c r="C157" s="230" t="s">
        <v>2041</v>
      </c>
      <c r="D157" s="234"/>
      <c r="E157" s="234"/>
      <c r="F157" s="229" t="s">
        <v>2016</v>
      </c>
      <c r="G157" s="233">
        <v>1</v>
      </c>
      <c r="H157" s="238" t="s">
        <v>2040</v>
      </c>
    </row>
    <row r="158" customHeight="1" spans="1:8">
      <c r="A158" s="228">
        <v>153</v>
      </c>
      <c r="B158" s="236" t="s">
        <v>2046</v>
      </c>
      <c r="C158" s="230" t="s">
        <v>2041</v>
      </c>
      <c r="D158" s="234"/>
      <c r="E158" s="234"/>
      <c r="F158" s="229" t="s">
        <v>2016</v>
      </c>
      <c r="G158" s="233">
        <v>1</v>
      </c>
      <c r="H158" s="238" t="s">
        <v>2040</v>
      </c>
    </row>
    <row r="159" customHeight="1" spans="1:8">
      <c r="A159" s="228">
        <v>154</v>
      </c>
      <c r="B159" s="236" t="s">
        <v>2046</v>
      </c>
      <c r="C159" s="230" t="s">
        <v>2041</v>
      </c>
      <c r="D159" s="234"/>
      <c r="E159" s="234"/>
      <c r="F159" s="229" t="s">
        <v>2016</v>
      </c>
      <c r="G159" s="233">
        <v>1</v>
      </c>
      <c r="H159" s="238" t="s">
        <v>2040</v>
      </c>
    </row>
    <row r="160" customHeight="1" spans="1:8">
      <c r="A160" s="228">
        <v>155</v>
      </c>
      <c r="B160" s="236" t="s">
        <v>2046</v>
      </c>
      <c r="C160" s="230" t="s">
        <v>2041</v>
      </c>
      <c r="D160" s="234"/>
      <c r="E160" s="234"/>
      <c r="F160" s="229" t="s">
        <v>2016</v>
      </c>
      <c r="G160" s="233">
        <v>1</v>
      </c>
      <c r="H160" s="238" t="s">
        <v>2040</v>
      </c>
    </row>
    <row r="161" customHeight="1" spans="1:8">
      <c r="A161" s="228">
        <v>156</v>
      </c>
      <c r="B161" s="236" t="s">
        <v>2046</v>
      </c>
      <c r="C161" s="230" t="s">
        <v>2041</v>
      </c>
      <c r="D161" s="234"/>
      <c r="E161" s="234"/>
      <c r="F161" s="229" t="s">
        <v>2016</v>
      </c>
      <c r="G161" s="233">
        <v>1</v>
      </c>
      <c r="H161" s="238" t="s">
        <v>2040</v>
      </c>
    </row>
    <row r="162" customHeight="1" spans="1:8">
      <c r="A162" s="228">
        <v>157</v>
      </c>
      <c r="B162" s="236" t="s">
        <v>2038</v>
      </c>
      <c r="C162" s="230" t="s">
        <v>2041</v>
      </c>
      <c r="D162" s="234"/>
      <c r="E162" s="234"/>
      <c r="F162" s="229" t="s">
        <v>2016</v>
      </c>
      <c r="G162" s="233">
        <v>1</v>
      </c>
      <c r="H162" s="238" t="s">
        <v>2040</v>
      </c>
    </row>
    <row r="163" customHeight="1" spans="1:8">
      <c r="A163" s="228">
        <v>158</v>
      </c>
      <c r="B163" s="236" t="s">
        <v>2038</v>
      </c>
      <c r="C163" s="230" t="s">
        <v>2039</v>
      </c>
      <c r="D163" s="234"/>
      <c r="E163" s="234"/>
      <c r="F163" s="229" t="s">
        <v>2016</v>
      </c>
      <c r="G163" s="233">
        <v>1</v>
      </c>
      <c r="H163" s="238" t="s">
        <v>2040</v>
      </c>
    </row>
    <row r="164" customHeight="1" spans="1:8">
      <c r="A164" s="228">
        <v>159</v>
      </c>
      <c r="B164" s="236" t="s">
        <v>2046</v>
      </c>
      <c r="C164" s="230" t="s">
        <v>2041</v>
      </c>
      <c r="D164" s="234"/>
      <c r="E164" s="234"/>
      <c r="F164" s="229" t="s">
        <v>2016</v>
      </c>
      <c r="G164" s="233">
        <v>1</v>
      </c>
      <c r="H164" s="238" t="s">
        <v>2040</v>
      </c>
    </row>
    <row r="165" customHeight="1" spans="1:8">
      <c r="A165" s="228">
        <v>160</v>
      </c>
      <c r="B165" s="236" t="s">
        <v>2038</v>
      </c>
      <c r="C165" s="230" t="s">
        <v>2039</v>
      </c>
      <c r="D165" s="234"/>
      <c r="E165" s="234"/>
      <c r="F165" s="229" t="s">
        <v>2016</v>
      </c>
      <c r="G165" s="233">
        <v>1</v>
      </c>
      <c r="H165" s="238" t="s">
        <v>2040</v>
      </c>
    </row>
    <row r="166" customHeight="1" spans="1:8">
      <c r="A166" s="228">
        <v>161</v>
      </c>
      <c r="B166" s="236" t="s">
        <v>2046</v>
      </c>
      <c r="C166" s="230" t="s">
        <v>2041</v>
      </c>
      <c r="D166" s="234"/>
      <c r="E166" s="234"/>
      <c r="F166" s="229" t="s">
        <v>2016</v>
      </c>
      <c r="G166" s="233">
        <v>1</v>
      </c>
      <c r="H166" s="238" t="s">
        <v>2040</v>
      </c>
    </row>
    <row r="167" customHeight="1" spans="1:8">
      <c r="A167" s="228">
        <v>162</v>
      </c>
      <c r="B167" s="236" t="s">
        <v>2046</v>
      </c>
      <c r="C167" s="230" t="s">
        <v>2041</v>
      </c>
      <c r="D167" s="234"/>
      <c r="E167" s="234"/>
      <c r="F167" s="229" t="s">
        <v>2016</v>
      </c>
      <c r="G167" s="233">
        <v>1</v>
      </c>
      <c r="H167" s="238" t="s">
        <v>2040</v>
      </c>
    </row>
    <row r="168" customHeight="1" spans="1:8">
      <c r="A168" s="228">
        <v>163</v>
      </c>
      <c r="B168" s="236" t="s">
        <v>2038</v>
      </c>
      <c r="C168" s="230" t="s">
        <v>2041</v>
      </c>
      <c r="D168" s="234"/>
      <c r="E168" s="234"/>
      <c r="F168" s="229" t="s">
        <v>2016</v>
      </c>
      <c r="G168" s="233">
        <v>1</v>
      </c>
      <c r="H168" s="238" t="s">
        <v>2040</v>
      </c>
    </row>
    <row r="169" customHeight="1" spans="1:8">
      <c r="A169" s="228">
        <v>164</v>
      </c>
      <c r="B169" s="236" t="s">
        <v>2046</v>
      </c>
      <c r="C169" s="230" t="s">
        <v>2041</v>
      </c>
      <c r="D169" s="234"/>
      <c r="E169" s="234"/>
      <c r="F169" s="229" t="s">
        <v>2016</v>
      </c>
      <c r="G169" s="233">
        <v>1</v>
      </c>
      <c r="H169" s="238" t="s">
        <v>2040</v>
      </c>
    </row>
    <row r="170" customHeight="1" spans="1:8">
      <c r="A170" s="228">
        <v>165</v>
      </c>
      <c r="B170" s="236" t="s">
        <v>2046</v>
      </c>
      <c r="C170" s="230" t="s">
        <v>2041</v>
      </c>
      <c r="D170" s="234"/>
      <c r="E170" s="234"/>
      <c r="F170" s="229" t="s">
        <v>2016</v>
      </c>
      <c r="G170" s="233">
        <v>1</v>
      </c>
      <c r="H170" s="238" t="s">
        <v>2040</v>
      </c>
    </row>
    <row r="171" customHeight="1" spans="1:8">
      <c r="A171" s="228">
        <v>166</v>
      </c>
      <c r="B171" s="236" t="s">
        <v>2038</v>
      </c>
      <c r="C171" s="230" t="s">
        <v>2039</v>
      </c>
      <c r="D171" s="234"/>
      <c r="E171" s="234"/>
      <c r="F171" s="229" t="s">
        <v>2016</v>
      </c>
      <c r="G171" s="233">
        <v>1</v>
      </c>
      <c r="H171" s="238" t="s">
        <v>2040</v>
      </c>
    </row>
    <row r="172" customHeight="1" spans="1:8">
      <c r="A172" s="228">
        <v>167</v>
      </c>
      <c r="B172" s="236" t="s">
        <v>2046</v>
      </c>
      <c r="C172" s="230" t="s">
        <v>2041</v>
      </c>
      <c r="D172" s="234"/>
      <c r="E172" s="234"/>
      <c r="F172" s="229" t="s">
        <v>2016</v>
      </c>
      <c r="G172" s="233">
        <v>1</v>
      </c>
      <c r="H172" s="238" t="s">
        <v>2040</v>
      </c>
    </row>
    <row r="173" customHeight="1" spans="1:8">
      <c r="A173" s="228">
        <v>168</v>
      </c>
      <c r="B173" s="236" t="s">
        <v>2038</v>
      </c>
      <c r="C173" s="230" t="s">
        <v>2041</v>
      </c>
      <c r="D173" s="234"/>
      <c r="E173" s="234"/>
      <c r="F173" s="229" t="s">
        <v>2016</v>
      </c>
      <c r="G173" s="233">
        <v>1</v>
      </c>
      <c r="H173" s="238" t="s">
        <v>2040</v>
      </c>
    </row>
    <row r="174" customHeight="1" spans="1:8">
      <c r="A174" s="228">
        <v>169</v>
      </c>
      <c r="B174" s="236" t="s">
        <v>2046</v>
      </c>
      <c r="C174" s="230" t="s">
        <v>2041</v>
      </c>
      <c r="D174" s="234"/>
      <c r="E174" s="234"/>
      <c r="F174" s="229" t="s">
        <v>2016</v>
      </c>
      <c r="G174" s="233">
        <v>1</v>
      </c>
      <c r="H174" s="238" t="s">
        <v>2040</v>
      </c>
    </row>
    <row r="175" customHeight="1" spans="1:8">
      <c r="A175" s="228">
        <v>170</v>
      </c>
      <c r="B175" s="236" t="s">
        <v>2046</v>
      </c>
      <c r="C175" s="230" t="s">
        <v>2041</v>
      </c>
      <c r="D175" s="234"/>
      <c r="E175" s="234"/>
      <c r="F175" s="229" t="s">
        <v>2016</v>
      </c>
      <c r="G175" s="233">
        <v>1</v>
      </c>
      <c r="H175" s="238" t="s">
        <v>2040</v>
      </c>
    </row>
    <row r="176" customHeight="1" spans="1:8">
      <c r="A176" s="228">
        <v>171</v>
      </c>
      <c r="B176" s="236" t="s">
        <v>2046</v>
      </c>
      <c r="C176" s="230" t="s">
        <v>2041</v>
      </c>
      <c r="D176" s="234"/>
      <c r="E176" s="234"/>
      <c r="F176" s="229" t="s">
        <v>2016</v>
      </c>
      <c r="G176" s="233">
        <v>1</v>
      </c>
      <c r="H176" s="238" t="s">
        <v>2040</v>
      </c>
    </row>
    <row r="177" customHeight="1" spans="1:8">
      <c r="A177" s="228">
        <v>172</v>
      </c>
      <c r="B177" s="236" t="s">
        <v>2046</v>
      </c>
      <c r="C177" s="230" t="s">
        <v>2041</v>
      </c>
      <c r="D177" s="234"/>
      <c r="E177" s="234"/>
      <c r="F177" s="229" t="s">
        <v>2016</v>
      </c>
      <c r="G177" s="233">
        <v>1</v>
      </c>
      <c r="H177" s="238" t="s">
        <v>2040</v>
      </c>
    </row>
    <row r="178" customHeight="1" spans="1:8">
      <c r="A178" s="228">
        <v>173</v>
      </c>
      <c r="B178" s="236" t="s">
        <v>2046</v>
      </c>
      <c r="C178" s="230" t="s">
        <v>2041</v>
      </c>
      <c r="D178" s="234"/>
      <c r="E178" s="234"/>
      <c r="F178" s="229" t="s">
        <v>2016</v>
      </c>
      <c r="G178" s="233">
        <v>1</v>
      </c>
      <c r="H178" s="238" t="s">
        <v>2040</v>
      </c>
    </row>
    <row r="179" customHeight="1" spans="1:8">
      <c r="A179" s="228">
        <v>174</v>
      </c>
      <c r="B179" s="236" t="s">
        <v>2046</v>
      </c>
      <c r="C179" s="230" t="s">
        <v>2041</v>
      </c>
      <c r="D179" s="234"/>
      <c r="E179" s="234"/>
      <c r="F179" s="229" t="s">
        <v>2016</v>
      </c>
      <c r="G179" s="233">
        <v>1</v>
      </c>
      <c r="H179" s="238" t="s">
        <v>2040</v>
      </c>
    </row>
    <row r="180" customHeight="1" spans="1:8">
      <c r="A180" s="228">
        <v>175</v>
      </c>
      <c r="B180" s="236" t="s">
        <v>2046</v>
      </c>
      <c r="C180" s="230" t="s">
        <v>2041</v>
      </c>
      <c r="D180" s="234"/>
      <c r="E180" s="234"/>
      <c r="F180" s="229" t="s">
        <v>2016</v>
      </c>
      <c r="G180" s="233">
        <v>1</v>
      </c>
      <c r="H180" s="238" t="s">
        <v>2040</v>
      </c>
    </row>
    <row r="181" customHeight="1" spans="1:8">
      <c r="A181" s="228">
        <v>176</v>
      </c>
      <c r="B181" s="236" t="s">
        <v>2046</v>
      </c>
      <c r="C181" s="230" t="s">
        <v>2041</v>
      </c>
      <c r="D181" s="234"/>
      <c r="E181" s="234"/>
      <c r="F181" s="229" t="s">
        <v>2016</v>
      </c>
      <c r="G181" s="233">
        <v>1</v>
      </c>
      <c r="H181" s="238" t="s">
        <v>2040</v>
      </c>
    </row>
    <row r="182" customHeight="1" spans="1:8">
      <c r="A182" s="228">
        <v>177</v>
      </c>
      <c r="B182" s="236" t="s">
        <v>2046</v>
      </c>
      <c r="C182" s="230" t="s">
        <v>2041</v>
      </c>
      <c r="D182" s="234"/>
      <c r="E182" s="234"/>
      <c r="F182" s="229" t="s">
        <v>2016</v>
      </c>
      <c r="G182" s="233">
        <v>1</v>
      </c>
      <c r="H182" s="238" t="s">
        <v>2040</v>
      </c>
    </row>
    <row r="183" customHeight="1" spans="1:8">
      <c r="A183" s="228">
        <v>178</v>
      </c>
      <c r="B183" s="236" t="s">
        <v>2046</v>
      </c>
      <c r="C183" s="230" t="s">
        <v>2041</v>
      </c>
      <c r="D183" s="234"/>
      <c r="E183" s="234"/>
      <c r="F183" s="229" t="s">
        <v>2016</v>
      </c>
      <c r="G183" s="233">
        <v>1</v>
      </c>
      <c r="H183" s="238" t="s">
        <v>2040</v>
      </c>
    </row>
    <row r="184" customHeight="1" spans="1:8">
      <c r="A184" s="228">
        <v>179</v>
      </c>
      <c r="B184" s="236" t="s">
        <v>2046</v>
      </c>
      <c r="C184" s="230" t="s">
        <v>2041</v>
      </c>
      <c r="D184" s="234"/>
      <c r="E184" s="234"/>
      <c r="F184" s="229" t="s">
        <v>2016</v>
      </c>
      <c r="G184" s="233">
        <v>1</v>
      </c>
      <c r="H184" s="238" t="s">
        <v>2040</v>
      </c>
    </row>
    <row r="185" customHeight="1" spans="1:8">
      <c r="A185" s="228">
        <v>180</v>
      </c>
      <c r="B185" s="236" t="s">
        <v>2046</v>
      </c>
      <c r="C185" s="230" t="s">
        <v>2041</v>
      </c>
      <c r="D185" s="234"/>
      <c r="E185" s="234"/>
      <c r="F185" s="229" t="s">
        <v>2016</v>
      </c>
      <c r="G185" s="233">
        <v>1</v>
      </c>
      <c r="H185" s="238" t="s">
        <v>2040</v>
      </c>
    </row>
    <row r="186" customHeight="1" spans="1:8">
      <c r="A186" s="228">
        <v>181</v>
      </c>
      <c r="B186" s="236" t="s">
        <v>2044</v>
      </c>
      <c r="C186" s="236" t="s">
        <v>2045</v>
      </c>
      <c r="D186" s="234"/>
      <c r="E186" s="234"/>
      <c r="F186" s="229" t="s">
        <v>2016</v>
      </c>
      <c r="G186" s="233">
        <v>1</v>
      </c>
      <c r="H186" s="238" t="s">
        <v>2040</v>
      </c>
    </row>
    <row r="187" customHeight="1" spans="1:8">
      <c r="A187" s="228">
        <v>182</v>
      </c>
      <c r="B187" s="236" t="s">
        <v>2047</v>
      </c>
      <c r="C187" s="236" t="s">
        <v>2048</v>
      </c>
      <c r="D187" s="234"/>
      <c r="E187" s="234"/>
      <c r="F187" s="229" t="s">
        <v>2016</v>
      </c>
      <c r="G187" s="233">
        <v>1</v>
      </c>
      <c r="H187" s="238" t="s">
        <v>2040</v>
      </c>
    </row>
    <row r="188" customHeight="1" spans="1:8">
      <c r="A188" s="228">
        <v>183</v>
      </c>
      <c r="B188" s="236" t="s">
        <v>2049</v>
      </c>
      <c r="C188" s="230" t="s">
        <v>2050</v>
      </c>
      <c r="D188" s="234"/>
      <c r="E188" s="234"/>
      <c r="F188" s="229" t="s">
        <v>2016</v>
      </c>
      <c r="G188" s="233">
        <v>1</v>
      </c>
      <c r="H188" s="238" t="s">
        <v>2040</v>
      </c>
    </row>
    <row r="189" customHeight="1" spans="1:8">
      <c r="A189" s="228">
        <v>184</v>
      </c>
      <c r="B189" s="236" t="s">
        <v>2051</v>
      </c>
      <c r="C189" s="230" t="s">
        <v>2052</v>
      </c>
      <c r="D189" s="234"/>
      <c r="E189" s="234"/>
      <c r="F189" s="229" t="s">
        <v>2016</v>
      </c>
      <c r="G189" s="233">
        <v>1</v>
      </c>
      <c r="H189" s="238" t="s">
        <v>2040</v>
      </c>
    </row>
    <row r="190" customHeight="1" spans="1:8">
      <c r="A190" s="228">
        <v>185</v>
      </c>
      <c r="B190" s="236" t="s">
        <v>2053</v>
      </c>
      <c r="C190" s="230" t="s">
        <v>2054</v>
      </c>
      <c r="D190" s="234"/>
      <c r="E190" s="234"/>
      <c r="F190" s="229" t="s">
        <v>2016</v>
      </c>
      <c r="G190" s="233">
        <v>1</v>
      </c>
      <c r="H190" s="238" t="s">
        <v>2040</v>
      </c>
    </row>
    <row r="191" customHeight="1" spans="1:8">
      <c r="A191" s="228">
        <v>186</v>
      </c>
      <c r="B191" s="236" t="s">
        <v>2053</v>
      </c>
      <c r="C191" s="230" t="s">
        <v>2054</v>
      </c>
      <c r="D191" s="234"/>
      <c r="E191" s="234"/>
      <c r="F191" s="229" t="s">
        <v>2016</v>
      </c>
      <c r="G191" s="233">
        <v>1</v>
      </c>
      <c r="H191" s="238" t="s">
        <v>2040</v>
      </c>
    </row>
    <row r="192" customHeight="1" spans="1:8">
      <c r="A192" s="228">
        <v>187</v>
      </c>
      <c r="B192" s="236" t="s">
        <v>2053</v>
      </c>
      <c r="C192" s="230" t="s">
        <v>2054</v>
      </c>
      <c r="D192" s="234"/>
      <c r="E192" s="234"/>
      <c r="F192" s="229" t="s">
        <v>2016</v>
      </c>
      <c r="G192" s="233">
        <v>1</v>
      </c>
      <c r="H192" s="238" t="s">
        <v>2040</v>
      </c>
    </row>
    <row r="193" customHeight="1" spans="1:8">
      <c r="A193" s="228">
        <v>188</v>
      </c>
      <c r="B193" s="236" t="s">
        <v>2053</v>
      </c>
      <c r="C193" s="230" t="s">
        <v>2054</v>
      </c>
      <c r="D193" s="234"/>
      <c r="E193" s="234"/>
      <c r="F193" s="229" t="s">
        <v>2016</v>
      </c>
      <c r="G193" s="233">
        <v>1</v>
      </c>
      <c r="H193" s="238" t="s">
        <v>2040</v>
      </c>
    </row>
    <row r="194" customHeight="1" spans="1:8">
      <c r="A194" s="228">
        <v>189</v>
      </c>
      <c r="B194" s="236" t="s">
        <v>2053</v>
      </c>
      <c r="C194" s="230" t="s">
        <v>2054</v>
      </c>
      <c r="D194" s="234"/>
      <c r="E194" s="234"/>
      <c r="F194" s="229" t="s">
        <v>2016</v>
      </c>
      <c r="G194" s="233">
        <v>1</v>
      </c>
      <c r="H194" s="238" t="s">
        <v>2040</v>
      </c>
    </row>
    <row r="195" customHeight="1" spans="1:8">
      <c r="A195" s="228">
        <v>190</v>
      </c>
      <c r="B195" s="236" t="s">
        <v>2053</v>
      </c>
      <c r="C195" s="230" t="s">
        <v>2054</v>
      </c>
      <c r="D195" s="234"/>
      <c r="E195" s="234"/>
      <c r="F195" s="229" t="s">
        <v>2016</v>
      </c>
      <c r="G195" s="233">
        <v>1</v>
      </c>
      <c r="H195" s="238" t="s">
        <v>2040</v>
      </c>
    </row>
    <row r="196" customHeight="1" spans="1:8">
      <c r="A196" s="228">
        <v>191</v>
      </c>
      <c r="B196" s="236" t="s">
        <v>2053</v>
      </c>
      <c r="C196" s="230" t="s">
        <v>2054</v>
      </c>
      <c r="D196" s="234"/>
      <c r="E196" s="234"/>
      <c r="F196" s="229" t="s">
        <v>2016</v>
      </c>
      <c r="G196" s="233">
        <v>1</v>
      </c>
      <c r="H196" s="238" t="s">
        <v>2040</v>
      </c>
    </row>
    <row r="197" customHeight="1" spans="1:8">
      <c r="A197" s="228">
        <v>192</v>
      </c>
      <c r="B197" s="236" t="s">
        <v>2055</v>
      </c>
      <c r="C197" s="230" t="s">
        <v>2056</v>
      </c>
      <c r="D197" s="234"/>
      <c r="E197" s="234"/>
      <c r="F197" s="229" t="s">
        <v>2016</v>
      </c>
      <c r="G197" s="233">
        <v>1</v>
      </c>
      <c r="H197" s="238" t="s">
        <v>2040</v>
      </c>
    </row>
    <row r="198" customHeight="1" spans="1:8">
      <c r="A198" s="228">
        <v>193</v>
      </c>
      <c r="B198" s="236" t="s">
        <v>2053</v>
      </c>
      <c r="C198" s="230" t="s">
        <v>2054</v>
      </c>
      <c r="D198" s="234"/>
      <c r="E198" s="234"/>
      <c r="F198" s="229" t="s">
        <v>2016</v>
      </c>
      <c r="G198" s="233">
        <v>1</v>
      </c>
      <c r="H198" s="238" t="s">
        <v>2040</v>
      </c>
    </row>
    <row r="199" customHeight="1" spans="1:8">
      <c r="A199" s="228">
        <v>194</v>
      </c>
      <c r="B199" s="236" t="s">
        <v>2053</v>
      </c>
      <c r="C199" s="230" t="s">
        <v>2054</v>
      </c>
      <c r="D199" s="234"/>
      <c r="E199" s="234"/>
      <c r="F199" s="229" t="s">
        <v>2016</v>
      </c>
      <c r="G199" s="233">
        <v>1</v>
      </c>
      <c r="H199" s="238" t="s">
        <v>2040</v>
      </c>
    </row>
    <row r="200" customHeight="1" spans="1:8">
      <c r="A200" s="228">
        <v>195</v>
      </c>
      <c r="B200" s="236" t="s">
        <v>2053</v>
      </c>
      <c r="C200" s="230" t="s">
        <v>2054</v>
      </c>
      <c r="D200" s="234"/>
      <c r="E200" s="234"/>
      <c r="F200" s="229" t="s">
        <v>2016</v>
      </c>
      <c r="G200" s="233">
        <v>1</v>
      </c>
      <c r="H200" s="238" t="s">
        <v>2040</v>
      </c>
    </row>
    <row r="201" customHeight="1" spans="1:8">
      <c r="A201" s="228">
        <v>196</v>
      </c>
      <c r="B201" s="236" t="s">
        <v>2053</v>
      </c>
      <c r="C201" s="230" t="s">
        <v>2054</v>
      </c>
      <c r="D201" s="234"/>
      <c r="E201" s="234"/>
      <c r="F201" s="229" t="s">
        <v>2016</v>
      </c>
      <c r="G201" s="233">
        <v>1</v>
      </c>
      <c r="H201" s="238" t="s">
        <v>2040</v>
      </c>
    </row>
    <row r="202" customHeight="1" spans="1:8">
      <c r="A202" s="228">
        <v>197</v>
      </c>
      <c r="B202" s="236" t="s">
        <v>2053</v>
      </c>
      <c r="C202" s="230" t="s">
        <v>2054</v>
      </c>
      <c r="D202" s="234"/>
      <c r="E202" s="234"/>
      <c r="F202" s="229" t="s">
        <v>2016</v>
      </c>
      <c r="G202" s="233">
        <v>1</v>
      </c>
      <c r="H202" s="238" t="s">
        <v>2040</v>
      </c>
    </row>
    <row r="203" customHeight="1" spans="1:8">
      <c r="A203" s="228">
        <v>198</v>
      </c>
      <c r="B203" s="236" t="s">
        <v>2053</v>
      </c>
      <c r="C203" s="230" t="s">
        <v>2054</v>
      </c>
      <c r="D203" s="234"/>
      <c r="E203" s="234"/>
      <c r="F203" s="229" t="s">
        <v>2016</v>
      </c>
      <c r="G203" s="233">
        <v>1</v>
      </c>
      <c r="H203" s="238" t="s">
        <v>2040</v>
      </c>
    </row>
    <row r="204" customHeight="1" spans="1:8">
      <c r="A204" s="228">
        <v>199</v>
      </c>
      <c r="B204" s="236" t="s">
        <v>2053</v>
      </c>
      <c r="C204" s="230" t="s">
        <v>2054</v>
      </c>
      <c r="D204" s="234"/>
      <c r="E204" s="234"/>
      <c r="F204" s="229" t="s">
        <v>2016</v>
      </c>
      <c r="G204" s="233">
        <v>1</v>
      </c>
      <c r="H204" s="238" t="s">
        <v>2040</v>
      </c>
    </row>
    <row r="205" customHeight="1" spans="1:8">
      <c r="A205" s="228">
        <v>200</v>
      </c>
      <c r="B205" s="236" t="s">
        <v>2053</v>
      </c>
      <c r="C205" s="230" t="s">
        <v>2054</v>
      </c>
      <c r="D205" s="234"/>
      <c r="E205" s="234"/>
      <c r="F205" s="229" t="s">
        <v>2016</v>
      </c>
      <c r="G205" s="233">
        <v>1</v>
      </c>
      <c r="H205" s="238" t="s">
        <v>2040</v>
      </c>
    </row>
    <row r="206" customHeight="1" spans="1:8">
      <c r="A206" s="228">
        <v>201</v>
      </c>
      <c r="B206" s="236" t="s">
        <v>2053</v>
      </c>
      <c r="C206" s="230" t="s">
        <v>2054</v>
      </c>
      <c r="D206" s="234"/>
      <c r="E206" s="234"/>
      <c r="F206" s="229" t="s">
        <v>2016</v>
      </c>
      <c r="G206" s="233">
        <v>1</v>
      </c>
      <c r="H206" s="238" t="s">
        <v>2040</v>
      </c>
    </row>
    <row r="207" customHeight="1" spans="1:8">
      <c r="A207" s="228">
        <v>202</v>
      </c>
      <c r="B207" s="236" t="s">
        <v>2053</v>
      </c>
      <c r="C207" s="230" t="s">
        <v>2054</v>
      </c>
      <c r="D207" s="234"/>
      <c r="E207" s="234"/>
      <c r="F207" s="229" t="s">
        <v>2016</v>
      </c>
      <c r="G207" s="233">
        <v>1</v>
      </c>
      <c r="H207" s="238" t="s">
        <v>2040</v>
      </c>
    </row>
    <row r="208" customHeight="1" spans="1:8">
      <c r="A208" s="228">
        <v>203</v>
      </c>
      <c r="B208" s="236" t="s">
        <v>2053</v>
      </c>
      <c r="C208" s="230" t="s">
        <v>2054</v>
      </c>
      <c r="D208" s="234"/>
      <c r="E208" s="234"/>
      <c r="F208" s="229" t="s">
        <v>2016</v>
      </c>
      <c r="G208" s="233">
        <v>1</v>
      </c>
      <c r="H208" s="238" t="s">
        <v>2040</v>
      </c>
    </row>
    <row r="209" customHeight="1" spans="1:8">
      <c r="A209" s="228">
        <v>204</v>
      </c>
      <c r="B209" s="236" t="s">
        <v>2053</v>
      </c>
      <c r="C209" s="230" t="s">
        <v>2054</v>
      </c>
      <c r="D209" s="234"/>
      <c r="E209" s="234"/>
      <c r="F209" s="229" t="s">
        <v>2016</v>
      </c>
      <c r="G209" s="233">
        <v>1</v>
      </c>
      <c r="H209" s="238" t="s">
        <v>2040</v>
      </c>
    </row>
    <row r="210" customHeight="1" spans="1:8">
      <c r="A210" s="228">
        <v>205</v>
      </c>
      <c r="B210" s="236" t="s">
        <v>2053</v>
      </c>
      <c r="C210" s="230" t="s">
        <v>2054</v>
      </c>
      <c r="D210" s="234"/>
      <c r="E210" s="234"/>
      <c r="F210" s="229" t="s">
        <v>2016</v>
      </c>
      <c r="G210" s="233">
        <v>1</v>
      </c>
      <c r="H210" s="238" t="s">
        <v>2040</v>
      </c>
    </row>
    <row r="211" customHeight="1" spans="1:8">
      <c r="A211" s="228">
        <v>206</v>
      </c>
      <c r="B211" s="236" t="s">
        <v>2053</v>
      </c>
      <c r="C211" s="230" t="s">
        <v>2054</v>
      </c>
      <c r="D211" s="234"/>
      <c r="E211" s="234"/>
      <c r="F211" s="229" t="s">
        <v>2016</v>
      </c>
      <c r="G211" s="233">
        <v>1</v>
      </c>
      <c r="H211" s="238" t="s">
        <v>2040</v>
      </c>
    </row>
    <row r="212" customHeight="1" spans="1:8">
      <c r="A212" s="228">
        <v>207</v>
      </c>
      <c r="B212" s="236" t="s">
        <v>2053</v>
      </c>
      <c r="C212" s="230" t="s">
        <v>2054</v>
      </c>
      <c r="D212" s="234"/>
      <c r="E212" s="234"/>
      <c r="F212" s="229" t="s">
        <v>2016</v>
      </c>
      <c r="G212" s="233">
        <v>1</v>
      </c>
      <c r="H212" s="238" t="s">
        <v>2040</v>
      </c>
    </row>
    <row r="213" customHeight="1" spans="1:8">
      <c r="A213" s="228">
        <v>208</v>
      </c>
      <c r="B213" s="236" t="s">
        <v>2053</v>
      </c>
      <c r="C213" s="230" t="s">
        <v>2054</v>
      </c>
      <c r="D213" s="234"/>
      <c r="E213" s="234"/>
      <c r="F213" s="229" t="s">
        <v>2016</v>
      </c>
      <c r="G213" s="233">
        <v>1</v>
      </c>
      <c r="H213" s="238" t="s">
        <v>2040</v>
      </c>
    </row>
    <row r="214" customHeight="1" spans="1:8">
      <c r="A214" s="228">
        <v>209</v>
      </c>
      <c r="B214" s="236" t="s">
        <v>2053</v>
      </c>
      <c r="C214" s="230" t="s">
        <v>2054</v>
      </c>
      <c r="D214" s="234"/>
      <c r="E214" s="234"/>
      <c r="F214" s="229" t="s">
        <v>2016</v>
      </c>
      <c r="G214" s="233">
        <v>1</v>
      </c>
      <c r="H214" s="238" t="s">
        <v>2040</v>
      </c>
    </row>
    <row r="215" customHeight="1" spans="1:8">
      <c r="A215" s="228">
        <v>210</v>
      </c>
      <c r="B215" s="236" t="s">
        <v>2053</v>
      </c>
      <c r="C215" s="230" t="s">
        <v>2054</v>
      </c>
      <c r="D215" s="234"/>
      <c r="E215" s="234"/>
      <c r="F215" s="229" t="s">
        <v>2016</v>
      </c>
      <c r="G215" s="233">
        <v>1</v>
      </c>
      <c r="H215" s="238" t="s">
        <v>2040</v>
      </c>
    </row>
    <row r="216" customHeight="1" spans="1:8">
      <c r="A216" s="228">
        <v>211</v>
      </c>
      <c r="B216" s="236" t="s">
        <v>2053</v>
      </c>
      <c r="C216" s="230" t="s">
        <v>2054</v>
      </c>
      <c r="D216" s="234"/>
      <c r="E216" s="234"/>
      <c r="F216" s="229" t="s">
        <v>2016</v>
      </c>
      <c r="G216" s="233">
        <v>1</v>
      </c>
      <c r="H216" s="238" t="s">
        <v>2040</v>
      </c>
    </row>
    <row r="217" customHeight="1" spans="1:8">
      <c r="A217" s="228">
        <v>212</v>
      </c>
      <c r="B217" s="236" t="s">
        <v>2053</v>
      </c>
      <c r="C217" s="230" t="s">
        <v>2054</v>
      </c>
      <c r="D217" s="234"/>
      <c r="E217" s="234"/>
      <c r="F217" s="229" t="s">
        <v>2016</v>
      </c>
      <c r="G217" s="233">
        <v>1</v>
      </c>
      <c r="H217" s="238" t="s">
        <v>2040</v>
      </c>
    </row>
    <row r="218" customHeight="1" spans="1:8">
      <c r="A218" s="228">
        <v>213</v>
      </c>
      <c r="B218" s="236" t="s">
        <v>2053</v>
      </c>
      <c r="C218" s="230" t="s">
        <v>2054</v>
      </c>
      <c r="D218" s="234"/>
      <c r="E218" s="234"/>
      <c r="F218" s="229" t="s">
        <v>2016</v>
      </c>
      <c r="G218" s="233">
        <v>1</v>
      </c>
      <c r="H218" s="238" t="s">
        <v>2040</v>
      </c>
    </row>
    <row r="219" customHeight="1" spans="1:8">
      <c r="A219" s="228">
        <v>214</v>
      </c>
      <c r="B219" s="236" t="s">
        <v>2053</v>
      </c>
      <c r="C219" s="230" t="s">
        <v>2054</v>
      </c>
      <c r="D219" s="234"/>
      <c r="E219" s="234"/>
      <c r="F219" s="229" t="s">
        <v>2016</v>
      </c>
      <c r="G219" s="233">
        <v>1</v>
      </c>
      <c r="H219" s="238" t="s">
        <v>2040</v>
      </c>
    </row>
    <row r="220" customHeight="1" spans="1:8">
      <c r="A220" s="228">
        <v>215</v>
      </c>
      <c r="B220" s="236" t="s">
        <v>2053</v>
      </c>
      <c r="C220" s="230" t="s">
        <v>2054</v>
      </c>
      <c r="D220" s="234"/>
      <c r="E220" s="234"/>
      <c r="F220" s="229" t="s">
        <v>2016</v>
      </c>
      <c r="G220" s="233">
        <v>1</v>
      </c>
      <c r="H220" s="238" t="s">
        <v>2040</v>
      </c>
    </row>
    <row r="221" customHeight="1" spans="1:8">
      <c r="A221" s="228">
        <v>216</v>
      </c>
      <c r="B221" s="236" t="s">
        <v>2053</v>
      </c>
      <c r="C221" s="230" t="s">
        <v>2054</v>
      </c>
      <c r="D221" s="234"/>
      <c r="E221" s="234"/>
      <c r="F221" s="229" t="s">
        <v>2016</v>
      </c>
      <c r="G221" s="233">
        <v>1</v>
      </c>
      <c r="H221" s="238" t="s">
        <v>2040</v>
      </c>
    </row>
    <row r="222" customHeight="1" spans="1:8">
      <c r="A222" s="228">
        <v>217</v>
      </c>
      <c r="B222" s="236" t="s">
        <v>2053</v>
      </c>
      <c r="C222" s="230" t="s">
        <v>2054</v>
      </c>
      <c r="D222" s="234"/>
      <c r="E222" s="234"/>
      <c r="F222" s="229" t="s">
        <v>2016</v>
      </c>
      <c r="G222" s="233">
        <v>1</v>
      </c>
      <c r="H222" s="238" t="s">
        <v>2040</v>
      </c>
    </row>
    <row r="223" customHeight="1" spans="1:8">
      <c r="A223" s="228">
        <v>218</v>
      </c>
      <c r="B223" s="236" t="s">
        <v>2053</v>
      </c>
      <c r="C223" s="230" t="s">
        <v>2054</v>
      </c>
      <c r="D223" s="234"/>
      <c r="E223" s="234"/>
      <c r="F223" s="229" t="s">
        <v>2016</v>
      </c>
      <c r="G223" s="233">
        <v>1</v>
      </c>
      <c r="H223" s="238" t="s">
        <v>2040</v>
      </c>
    </row>
    <row r="224" customHeight="1" spans="1:8">
      <c r="A224" s="228">
        <v>219</v>
      </c>
      <c r="B224" s="236" t="s">
        <v>2053</v>
      </c>
      <c r="C224" s="230" t="s">
        <v>2054</v>
      </c>
      <c r="D224" s="234"/>
      <c r="E224" s="234"/>
      <c r="F224" s="229" t="s">
        <v>2016</v>
      </c>
      <c r="G224" s="233">
        <v>1</v>
      </c>
      <c r="H224" s="238" t="s">
        <v>2040</v>
      </c>
    </row>
    <row r="225" customHeight="1" spans="1:8">
      <c r="A225" s="228">
        <v>220</v>
      </c>
      <c r="B225" s="236" t="s">
        <v>2053</v>
      </c>
      <c r="C225" s="230" t="s">
        <v>2054</v>
      </c>
      <c r="D225" s="234"/>
      <c r="E225" s="234"/>
      <c r="F225" s="229" t="s">
        <v>2016</v>
      </c>
      <c r="G225" s="233">
        <v>1</v>
      </c>
      <c r="H225" s="238" t="s">
        <v>2040</v>
      </c>
    </row>
    <row r="226" customHeight="1" spans="1:8">
      <c r="A226" s="228">
        <v>221</v>
      </c>
      <c r="B226" s="236" t="s">
        <v>2053</v>
      </c>
      <c r="C226" s="230" t="s">
        <v>2054</v>
      </c>
      <c r="D226" s="234"/>
      <c r="E226" s="234"/>
      <c r="F226" s="229" t="s">
        <v>2016</v>
      </c>
      <c r="G226" s="233">
        <v>1</v>
      </c>
      <c r="H226" s="238" t="s">
        <v>2040</v>
      </c>
    </row>
    <row r="227" customHeight="1" spans="1:8">
      <c r="A227" s="228">
        <v>222</v>
      </c>
      <c r="B227" s="236" t="s">
        <v>2053</v>
      </c>
      <c r="C227" s="230" t="s">
        <v>2054</v>
      </c>
      <c r="D227" s="234"/>
      <c r="E227" s="234"/>
      <c r="F227" s="229" t="s">
        <v>2016</v>
      </c>
      <c r="G227" s="233">
        <v>1</v>
      </c>
      <c r="H227" s="238" t="s">
        <v>2040</v>
      </c>
    </row>
    <row r="228" customHeight="1" spans="1:8">
      <c r="A228" s="228">
        <v>223</v>
      </c>
      <c r="B228" s="236" t="s">
        <v>2053</v>
      </c>
      <c r="C228" s="230" t="s">
        <v>2054</v>
      </c>
      <c r="D228" s="234"/>
      <c r="E228" s="234"/>
      <c r="F228" s="229" t="s">
        <v>2016</v>
      </c>
      <c r="G228" s="233">
        <v>1</v>
      </c>
      <c r="H228" s="238" t="s">
        <v>2040</v>
      </c>
    </row>
    <row r="229" customHeight="1" spans="1:8">
      <c r="A229" s="228">
        <v>224</v>
      </c>
      <c r="B229" s="236" t="s">
        <v>2053</v>
      </c>
      <c r="C229" s="230" t="s">
        <v>2054</v>
      </c>
      <c r="D229" s="234"/>
      <c r="E229" s="234"/>
      <c r="F229" s="229" t="s">
        <v>2016</v>
      </c>
      <c r="G229" s="233">
        <v>1</v>
      </c>
      <c r="H229" s="238" t="s">
        <v>2040</v>
      </c>
    </row>
    <row r="230" customHeight="1" spans="1:8">
      <c r="A230" s="228">
        <v>225</v>
      </c>
      <c r="B230" s="236" t="s">
        <v>2053</v>
      </c>
      <c r="C230" s="230" t="s">
        <v>2054</v>
      </c>
      <c r="D230" s="234"/>
      <c r="E230" s="234"/>
      <c r="F230" s="229" t="s">
        <v>2016</v>
      </c>
      <c r="G230" s="233">
        <v>1</v>
      </c>
      <c r="H230" s="238" t="s">
        <v>2040</v>
      </c>
    </row>
    <row r="231" customHeight="1" spans="1:8">
      <c r="A231" s="228">
        <v>226</v>
      </c>
      <c r="B231" s="236" t="s">
        <v>2053</v>
      </c>
      <c r="C231" s="230" t="s">
        <v>2054</v>
      </c>
      <c r="D231" s="234"/>
      <c r="E231" s="234"/>
      <c r="F231" s="229" t="s">
        <v>2016</v>
      </c>
      <c r="G231" s="233">
        <v>1</v>
      </c>
      <c r="H231" s="238" t="s">
        <v>2040</v>
      </c>
    </row>
    <row r="232" customHeight="1" spans="1:8">
      <c r="A232" s="228">
        <v>227</v>
      </c>
      <c r="B232" s="236" t="s">
        <v>2053</v>
      </c>
      <c r="C232" s="230" t="s">
        <v>2054</v>
      </c>
      <c r="D232" s="234"/>
      <c r="E232" s="234"/>
      <c r="F232" s="229" t="s">
        <v>2016</v>
      </c>
      <c r="G232" s="233">
        <v>1</v>
      </c>
      <c r="H232" s="238" t="s">
        <v>2040</v>
      </c>
    </row>
    <row r="233" customHeight="1" spans="1:8">
      <c r="A233" s="228">
        <v>228</v>
      </c>
      <c r="B233" s="236" t="s">
        <v>2053</v>
      </c>
      <c r="C233" s="230" t="s">
        <v>2054</v>
      </c>
      <c r="D233" s="234"/>
      <c r="E233" s="234"/>
      <c r="F233" s="229" t="s">
        <v>2016</v>
      </c>
      <c r="G233" s="233">
        <v>1</v>
      </c>
      <c r="H233" s="238" t="s">
        <v>2040</v>
      </c>
    </row>
    <row r="234" customHeight="1" spans="1:8">
      <c r="A234" s="228">
        <v>229</v>
      </c>
      <c r="B234" s="236" t="s">
        <v>2053</v>
      </c>
      <c r="C234" s="230" t="s">
        <v>2054</v>
      </c>
      <c r="D234" s="234"/>
      <c r="E234" s="234"/>
      <c r="F234" s="229" t="s">
        <v>2016</v>
      </c>
      <c r="G234" s="233">
        <v>1</v>
      </c>
      <c r="H234" s="238" t="s">
        <v>2040</v>
      </c>
    </row>
    <row r="235" customHeight="1" spans="1:8">
      <c r="A235" s="228">
        <v>230</v>
      </c>
      <c r="B235" s="236" t="s">
        <v>2053</v>
      </c>
      <c r="C235" s="230" t="s">
        <v>2054</v>
      </c>
      <c r="D235" s="234"/>
      <c r="E235" s="234"/>
      <c r="F235" s="229" t="s">
        <v>2016</v>
      </c>
      <c r="G235" s="233">
        <v>1</v>
      </c>
      <c r="H235" s="238" t="s">
        <v>2040</v>
      </c>
    </row>
    <row r="236" customHeight="1" spans="1:8">
      <c r="A236" s="228">
        <v>231</v>
      </c>
      <c r="B236" s="236" t="s">
        <v>2053</v>
      </c>
      <c r="C236" s="230" t="s">
        <v>2054</v>
      </c>
      <c r="D236" s="234"/>
      <c r="E236" s="234"/>
      <c r="F236" s="229" t="s">
        <v>2016</v>
      </c>
      <c r="G236" s="233">
        <v>1</v>
      </c>
      <c r="H236" s="238" t="s">
        <v>2040</v>
      </c>
    </row>
    <row r="237" customHeight="1" spans="1:8">
      <c r="A237" s="228">
        <v>232</v>
      </c>
      <c r="B237" s="236" t="s">
        <v>2053</v>
      </c>
      <c r="C237" s="230" t="s">
        <v>2054</v>
      </c>
      <c r="D237" s="234"/>
      <c r="E237" s="234"/>
      <c r="F237" s="229" t="s">
        <v>2016</v>
      </c>
      <c r="G237" s="233">
        <v>1</v>
      </c>
      <c r="H237" s="238" t="s">
        <v>2040</v>
      </c>
    </row>
    <row r="238" customHeight="1" spans="1:8">
      <c r="A238" s="228">
        <v>233</v>
      </c>
      <c r="B238" s="236" t="s">
        <v>2053</v>
      </c>
      <c r="C238" s="230" t="s">
        <v>2054</v>
      </c>
      <c r="D238" s="234"/>
      <c r="E238" s="234"/>
      <c r="F238" s="229" t="s">
        <v>2016</v>
      </c>
      <c r="G238" s="233">
        <v>1</v>
      </c>
      <c r="H238" s="238" t="s">
        <v>2040</v>
      </c>
    </row>
    <row r="239" customHeight="1" spans="1:8">
      <c r="A239" s="228">
        <v>234</v>
      </c>
      <c r="B239" s="236" t="s">
        <v>2053</v>
      </c>
      <c r="C239" s="230" t="s">
        <v>2054</v>
      </c>
      <c r="D239" s="234"/>
      <c r="E239" s="234"/>
      <c r="F239" s="229" t="s">
        <v>2016</v>
      </c>
      <c r="G239" s="233">
        <v>1</v>
      </c>
      <c r="H239" s="238" t="s">
        <v>2040</v>
      </c>
    </row>
    <row r="240" customHeight="1" spans="1:8">
      <c r="A240" s="228">
        <v>235</v>
      </c>
      <c r="B240" s="236" t="s">
        <v>2053</v>
      </c>
      <c r="C240" s="230" t="s">
        <v>2054</v>
      </c>
      <c r="D240" s="234"/>
      <c r="E240" s="234"/>
      <c r="F240" s="229" t="s">
        <v>2016</v>
      </c>
      <c r="G240" s="233">
        <v>1</v>
      </c>
      <c r="H240" s="238" t="s">
        <v>2040</v>
      </c>
    </row>
    <row r="241" customHeight="1" spans="1:8">
      <c r="A241" s="228">
        <v>236</v>
      </c>
      <c r="B241" s="236" t="s">
        <v>2053</v>
      </c>
      <c r="C241" s="230" t="s">
        <v>2054</v>
      </c>
      <c r="D241" s="234"/>
      <c r="E241" s="234"/>
      <c r="F241" s="229" t="s">
        <v>2016</v>
      </c>
      <c r="G241" s="233">
        <v>1</v>
      </c>
      <c r="H241" s="238" t="s">
        <v>2040</v>
      </c>
    </row>
    <row r="242" customHeight="1" spans="1:8">
      <c r="A242" s="228">
        <v>237</v>
      </c>
      <c r="B242" s="236" t="s">
        <v>2053</v>
      </c>
      <c r="C242" s="230" t="s">
        <v>2054</v>
      </c>
      <c r="D242" s="234"/>
      <c r="E242" s="234"/>
      <c r="F242" s="229" t="s">
        <v>2016</v>
      </c>
      <c r="G242" s="233">
        <v>1</v>
      </c>
      <c r="H242" s="238" t="s">
        <v>2040</v>
      </c>
    </row>
    <row r="243" customHeight="1" spans="1:8">
      <c r="A243" s="228">
        <v>238</v>
      </c>
      <c r="B243" s="236" t="s">
        <v>2053</v>
      </c>
      <c r="C243" s="230" t="s">
        <v>2054</v>
      </c>
      <c r="D243" s="234"/>
      <c r="E243" s="234"/>
      <c r="F243" s="229" t="s">
        <v>2016</v>
      </c>
      <c r="G243" s="233">
        <v>1</v>
      </c>
      <c r="H243" s="238" t="s">
        <v>2040</v>
      </c>
    </row>
    <row r="244" customHeight="1" spans="1:8">
      <c r="A244" s="228">
        <v>239</v>
      </c>
      <c r="B244" s="236" t="s">
        <v>2053</v>
      </c>
      <c r="C244" s="230" t="s">
        <v>2054</v>
      </c>
      <c r="D244" s="234"/>
      <c r="E244" s="234"/>
      <c r="F244" s="229" t="s">
        <v>2016</v>
      </c>
      <c r="G244" s="233">
        <v>1</v>
      </c>
      <c r="H244" s="238" t="s">
        <v>2040</v>
      </c>
    </row>
    <row r="245" customHeight="1" spans="1:8">
      <c r="A245" s="228">
        <v>240</v>
      </c>
      <c r="B245" s="236" t="s">
        <v>2053</v>
      </c>
      <c r="C245" s="230" t="s">
        <v>2054</v>
      </c>
      <c r="D245" s="234"/>
      <c r="E245" s="234"/>
      <c r="F245" s="229" t="s">
        <v>2016</v>
      </c>
      <c r="G245" s="233">
        <v>1</v>
      </c>
      <c r="H245" s="238" t="s">
        <v>2040</v>
      </c>
    </row>
    <row r="246" customHeight="1" spans="1:8">
      <c r="A246" s="228">
        <v>241</v>
      </c>
      <c r="B246" s="236" t="s">
        <v>2053</v>
      </c>
      <c r="C246" s="230" t="s">
        <v>2054</v>
      </c>
      <c r="D246" s="234"/>
      <c r="E246" s="234"/>
      <c r="F246" s="229" t="s">
        <v>2016</v>
      </c>
      <c r="G246" s="233">
        <v>1</v>
      </c>
      <c r="H246" s="238" t="s">
        <v>2040</v>
      </c>
    </row>
    <row r="247" customHeight="1" spans="1:8">
      <c r="A247" s="228">
        <v>242</v>
      </c>
      <c r="B247" s="236" t="s">
        <v>2053</v>
      </c>
      <c r="C247" s="230" t="s">
        <v>2054</v>
      </c>
      <c r="D247" s="234"/>
      <c r="E247" s="234"/>
      <c r="F247" s="229" t="s">
        <v>2016</v>
      </c>
      <c r="G247" s="233">
        <v>1</v>
      </c>
      <c r="H247" s="238" t="s">
        <v>2040</v>
      </c>
    </row>
    <row r="248" customHeight="1" spans="1:8">
      <c r="A248" s="228">
        <v>243</v>
      </c>
      <c r="B248" s="236" t="s">
        <v>2053</v>
      </c>
      <c r="C248" s="230" t="s">
        <v>2054</v>
      </c>
      <c r="D248" s="234"/>
      <c r="E248" s="234"/>
      <c r="F248" s="229" t="s">
        <v>2016</v>
      </c>
      <c r="G248" s="233">
        <v>1</v>
      </c>
      <c r="H248" s="238" t="s">
        <v>2040</v>
      </c>
    </row>
    <row r="249" customHeight="1" spans="1:8">
      <c r="A249" s="228">
        <v>244</v>
      </c>
      <c r="B249" s="236" t="s">
        <v>2053</v>
      </c>
      <c r="C249" s="230" t="s">
        <v>2054</v>
      </c>
      <c r="D249" s="234"/>
      <c r="E249" s="234"/>
      <c r="F249" s="229" t="s">
        <v>2016</v>
      </c>
      <c r="G249" s="233">
        <v>1</v>
      </c>
      <c r="H249" s="238" t="s">
        <v>2040</v>
      </c>
    </row>
    <row r="250" customHeight="1" spans="1:8">
      <c r="A250" s="228">
        <v>245</v>
      </c>
      <c r="B250" s="236" t="s">
        <v>2053</v>
      </c>
      <c r="C250" s="230" t="s">
        <v>2054</v>
      </c>
      <c r="D250" s="234"/>
      <c r="E250" s="234"/>
      <c r="F250" s="229" t="s">
        <v>2016</v>
      </c>
      <c r="G250" s="233">
        <v>1</v>
      </c>
      <c r="H250" s="238" t="s">
        <v>2040</v>
      </c>
    </row>
    <row r="251" customHeight="1" spans="1:8">
      <c r="A251" s="228">
        <v>246</v>
      </c>
      <c r="B251" s="236" t="s">
        <v>2053</v>
      </c>
      <c r="C251" s="230" t="s">
        <v>2054</v>
      </c>
      <c r="D251" s="234"/>
      <c r="E251" s="234"/>
      <c r="F251" s="229" t="s">
        <v>2016</v>
      </c>
      <c r="G251" s="233">
        <v>1</v>
      </c>
      <c r="H251" s="238" t="s">
        <v>2040</v>
      </c>
    </row>
    <row r="252" customHeight="1" spans="1:8">
      <c r="A252" s="228">
        <v>247</v>
      </c>
      <c r="B252" s="236" t="s">
        <v>2053</v>
      </c>
      <c r="C252" s="230" t="s">
        <v>2054</v>
      </c>
      <c r="D252" s="234"/>
      <c r="E252" s="234"/>
      <c r="F252" s="229" t="s">
        <v>2016</v>
      </c>
      <c r="G252" s="233">
        <v>1</v>
      </c>
      <c r="H252" s="238" t="s">
        <v>2040</v>
      </c>
    </row>
    <row r="253" customHeight="1" spans="1:8">
      <c r="A253" s="228">
        <v>248</v>
      </c>
      <c r="B253" s="236" t="s">
        <v>2053</v>
      </c>
      <c r="C253" s="230" t="s">
        <v>2054</v>
      </c>
      <c r="D253" s="234"/>
      <c r="E253" s="234"/>
      <c r="F253" s="229" t="s">
        <v>2016</v>
      </c>
      <c r="G253" s="233">
        <v>1</v>
      </c>
      <c r="H253" s="238" t="s">
        <v>2040</v>
      </c>
    </row>
    <row r="254" customHeight="1" spans="1:8">
      <c r="A254" s="228">
        <v>249</v>
      </c>
      <c r="B254" s="236" t="s">
        <v>2053</v>
      </c>
      <c r="C254" s="230" t="s">
        <v>2054</v>
      </c>
      <c r="D254" s="234"/>
      <c r="E254" s="234"/>
      <c r="F254" s="229" t="s">
        <v>2016</v>
      </c>
      <c r="G254" s="233">
        <v>1</v>
      </c>
      <c r="H254" s="238" t="s">
        <v>2040</v>
      </c>
    </row>
    <row r="255" customHeight="1" spans="1:8">
      <c r="A255" s="228">
        <v>250</v>
      </c>
      <c r="B255" s="236" t="s">
        <v>2053</v>
      </c>
      <c r="C255" s="230" t="s">
        <v>2054</v>
      </c>
      <c r="D255" s="234"/>
      <c r="E255" s="234"/>
      <c r="F255" s="229" t="s">
        <v>2016</v>
      </c>
      <c r="G255" s="233">
        <v>1</v>
      </c>
      <c r="H255" s="238" t="s">
        <v>2040</v>
      </c>
    </row>
    <row r="256" customHeight="1" spans="1:8">
      <c r="A256" s="228">
        <v>251</v>
      </c>
      <c r="B256" s="236" t="s">
        <v>2053</v>
      </c>
      <c r="C256" s="230" t="s">
        <v>2054</v>
      </c>
      <c r="D256" s="234"/>
      <c r="E256" s="234"/>
      <c r="F256" s="229" t="s">
        <v>2016</v>
      </c>
      <c r="G256" s="233">
        <v>1</v>
      </c>
      <c r="H256" s="238" t="s">
        <v>2040</v>
      </c>
    </row>
    <row r="257" customHeight="1" spans="1:8">
      <c r="A257" s="228">
        <v>252</v>
      </c>
      <c r="B257" s="236" t="s">
        <v>2053</v>
      </c>
      <c r="C257" s="230" t="s">
        <v>2054</v>
      </c>
      <c r="D257" s="234"/>
      <c r="E257" s="234"/>
      <c r="F257" s="229" t="s">
        <v>2016</v>
      </c>
      <c r="G257" s="233">
        <v>1</v>
      </c>
      <c r="H257" s="238" t="s">
        <v>2040</v>
      </c>
    </row>
    <row r="258" customHeight="1" spans="1:8">
      <c r="A258" s="228">
        <v>253</v>
      </c>
      <c r="B258" s="236" t="s">
        <v>2053</v>
      </c>
      <c r="C258" s="230" t="s">
        <v>2054</v>
      </c>
      <c r="D258" s="234"/>
      <c r="E258" s="234"/>
      <c r="F258" s="229" t="s">
        <v>2016</v>
      </c>
      <c r="G258" s="233">
        <v>1</v>
      </c>
      <c r="H258" s="238" t="s">
        <v>2040</v>
      </c>
    </row>
    <row r="259" customHeight="1" spans="1:8">
      <c r="A259" s="228">
        <v>254</v>
      </c>
      <c r="B259" s="236" t="s">
        <v>2053</v>
      </c>
      <c r="C259" s="230" t="s">
        <v>2054</v>
      </c>
      <c r="D259" s="234"/>
      <c r="E259" s="234"/>
      <c r="F259" s="229" t="s">
        <v>2016</v>
      </c>
      <c r="G259" s="233">
        <v>1</v>
      </c>
      <c r="H259" s="238" t="s">
        <v>2040</v>
      </c>
    </row>
    <row r="260" customHeight="1" spans="1:8">
      <c r="A260" s="228">
        <v>255</v>
      </c>
      <c r="B260" s="236" t="s">
        <v>2053</v>
      </c>
      <c r="C260" s="230" t="s">
        <v>2054</v>
      </c>
      <c r="D260" s="234"/>
      <c r="E260" s="234"/>
      <c r="F260" s="229" t="s">
        <v>2016</v>
      </c>
      <c r="G260" s="233">
        <v>1</v>
      </c>
      <c r="H260" s="238" t="s">
        <v>2040</v>
      </c>
    </row>
    <row r="261" customHeight="1" spans="1:8">
      <c r="A261" s="228">
        <v>256</v>
      </c>
      <c r="B261" s="236" t="s">
        <v>2053</v>
      </c>
      <c r="C261" s="230" t="s">
        <v>2054</v>
      </c>
      <c r="D261" s="234"/>
      <c r="E261" s="234"/>
      <c r="F261" s="229" t="s">
        <v>2016</v>
      </c>
      <c r="G261" s="233">
        <v>1</v>
      </c>
      <c r="H261" s="238" t="s">
        <v>2040</v>
      </c>
    </row>
    <row r="262" customHeight="1" spans="1:8">
      <c r="A262" s="228">
        <v>257</v>
      </c>
      <c r="B262" s="236" t="s">
        <v>2053</v>
      </c>
      <c r="C262" s="230" t="s">
        <v>2054</v>
      </c>
      <c r="D262" s="234"/>
      <c r="E262" s="234"/>
      <c r="F262" s="229" t="s">
        <v>2016</v>
      </c>
      <c r="G262" s="233">
        <v>1</v>
      </c>
      <c r="H262" s="238" t="s">
        <v>2040</v>
      </c>
    </row>
    <row r="263" customHeight="1" spans="1:8">
      <c r="A263" s="228">
        <v>258</v>
      </c>
      <c r="B263" s="236" t="s">
        <v>2053</v>
      </c>
      <c r="C263" s="230" t="s">
        <v>2054</v>
      </c>
      <c r="D263" s="234"/>
      <c r="E263" s="234"/>
      <c r="F263" s="229" t="s">
        <v>2016</v>
      </c>
      <c r="G263" s="233">
        <v>1</v>
      </c>
      <c r="H263" s="238" t="s">
        <v>2040</v>
      </c>
    </row>
    <row r="264" customHeight="1" spans="1:8">
      <c r="A264" s="228">
        <v>259</v>
      </c>
      <c r="B264" s="236" t="s">
        <v>2053</v>
      </c>
      <c r="C264" s="230" t="s">
        <v>2054</v>
      </c>
      <c r="D264" s="234"/>
      <c r="E264" s="234"/>
      <c r="F264" s="229" t="s">
        <v>2016</v>
      </c>
      <c r="G264" s="233">
        <v>1</v>
      </c>
      <c r="H264" s="238" t="s">
        <v>2040</v>
      </c>
    </row>
    <row r="265" customHeight="1" spans="1:8">
      <c r="A265" s="228">
        <v>260</v>
      </c>
      <c r="B265" s="236" t="s">
        <v>2053</v>
      </c>
      <c r="C265" s="230" t="s">
        <v>2054</v>
      </c>
      <c r="D265" s="234"/>
      <c r="E265" s="234"/>
      <c r="F265" s="229" t="s">
        <v>2016</v>
      </c>
      <c r="G265" s="233">
        <v>1</v>
      </c>
      <c r="H265" s="238" t="s">
        <v>2040</v>
      </c>
    </row>
    <row r="266" customHeight="1" spans="1:8">
      <c r="A266" s="228">
        <v>261</v>
      </c>
      <c r="B266" s="236" t="s">
        <v>2053</v>
      </c>
      <c r="C266" s="230" t="s">
        <v>2054</v>
      </c>
      <c r="D266" s="234"/>
      <c r="E266" s="234"/>
      <c r="F266" s="229" t="s">
        <v>2016</v>
      </c>
      <c r="G266" s="233">
        <v>1</v>
      </c>
      <c r="H266" s="238" t="s">
        <v>2040</v>
      </c>
    </row>
    <row r="267" customHeight="1" spans="1:8">
      <c r="A267" s="228">
        <v>262</v>
      </c>
      <c r="B267" s="236" t="s">
        <v>2053</v>
      </c>
      <c r="C267" s="230" t="s">
        <v>2054</v>
      </c>
      <c r="D267" s="234"/>
      <c r="E267" s="234"/>
      <c r="F267" s="229" t="s">
        <v>2016</v>
      </c>
      <c r="G267" s="233">
        <v>1</v>
      </c>
      <c r="H267" s="238" t="s">
        <v>2040</v>
      </c>
    </row>
    <row r="268" customHeight="1" spans="1:8">
      <c r="A268" s="228">
        <v>263</v>
      </c>
      <c r="B268" s="236" t="s">
        <v>2053</v>
      </c>
      <c r="C268" s="230" t="s">
        <v>2054</v>
      </c>
      <c r="D268" s="234"/>
      <c r="E268" s="234"/>
      <c r="F268" s="229" t="s">
        <v>2016</v>
      </c>
      <c r="G268" s="233">
        <v>1</v>
      </c>
      <c r="H268" s="238" t="s">
        <v>2040</v>
      </c>
    </row>
    <row r="269" customHeight="1" spans="1:8">
      <c r="A269" s="228">
        <v>264</v>
      </c>
      <c r="B269" s="236" t="s">
        <v>2053</v>
      </c>
      <c r="C269" s="230" t="s">
        <v>2054</v>
      </c>
      <c r="D269" s="234"/>
      <c r="E269" s="234"/>
      <c r="F269" s="229" t="s">
        <v>2016</v>
      </c>
      <c r="G269" s="233">
        <v>1</v>
      </c>
      <c r="H269" s="238" t="s">
        <v>2040</v>
      </c>
    </row>
    <row r="270" customHeight="1" spans="1:8">
      <c r="A270" s="228">
        <v>265</v>
      </c>
      <c r="B270" s="236" t="s">
        <v>2053</v>
      </c>
      <c r="C270" s="230" t="s">
        <v>2054</v>
      </c>
      <c r="D270" s="234"/>
      <c r="E270" s="234"/>
      <c r="F270" s="229" t="s">
        <v>2016</v>
      </c>
      <c r="G270" s="233">
        <v>1</v>
      </c>
      <c r="H270" s="238" t="s">
        <v>2040</v>
      </c>
    </row>
    <row r="271" customHeight="1" spans="1:8">
      <c r="A271" s="228">
        <v>266</v>
      </c>
      <c r="B271" s="236" t="s">
        <v>2053</v>
      </c>
      <c r="C271" s="230" t="s">
        <v>2054</v>
      </c>
      <c r="D271" s="234"/>
      <c r="E271" s="234"/>
      <c r="F271" s="229" t="s">
        <v>2016</v>
      </c>
      <c r="G271" s="233">
        <v>1</v>
      </c>
      <c r="H271" s="238" t="s">
        <v>2040</v>
      </c>
    </row>
    <row r="272" customHeight="1" spans="1:8">
      <c r="A272" s="228">
        <v>267</v>
      </c>
      <c r="B272" s="236" t="s">
        <v>2053</v>
      </c>
      <c r="C272" s="230" t="s">
        <v>2054</v>
      </c>
      <c r="D272" s="234"/>
      <c r="E272" s="234"/>
      <c r="F272" s="229" t="s">
        <v>2016</v>
      </c>
      <c r="G272" s="233">
        <v>1</v>
      </c>
      <c r="H272" s="238" t="s">
        <v>2040</v>
      </c>
    </row>
    <row r="273" customHeight="1" spans="1:8">
      <c r="A273" s="228">
        <v>268</v>
      </c>
      <c r="B273" s="236" t="s">
        <v>2053</v>
      </c>
      <c r="C273" s="230" t="s">
        <v>2054</v>
      </c>
      <c r="D273" s="234"/>
      <c r="E273" s="234"/>
      <c r="F273" s="229" t="s">
        <v>2016</v>
      </c>
      <c r="G273" s="233">
        <v>1</v>
      </c>
      <c r="H273" s="238" t="s">
        <v>2040</v>
      </c>
    </row>
    <row r="274" customHeight="1" spans="1:8">
      <c r="A274" s="228">
        <v>269</v>
      </c>
      <c r="B274" s="236" t="s">
        <v>2053</v>
      </c>
      <c r="C274" s="230" t="s">
        <v>2054</v>
      </c>
      <c r="D274" s="234"/>
      <c r="E274" s="234"/>
      <c r="F274" s="229" t="s">
        <v>2016</v>
      </c>
      <c r="G274" s="233">
        <v>1</v>
      </c>
      <c r="H274" s="238" t="s">
        <v>2040</v>
      </c>
    </row>
    <row r="275" customHeight="1" spans="1:8">
      <c r="A275" s="228">
        <v>270</v>
      </c>
      <c r="B275" s="236" t="s">
        <v>2053</v>
      </c>
      <c r="C275" s="230" t="s">
        <v>2054</v>
      </c>
      <c r="D275" s="234"/>
      <c r="E275" s="234"/>
      <c r="F275" s="229" t="s">
        <v>2016</v>
      </c>
      <c r="G275" s="233">
        <v>1</v>
      </c>
      <c r="H275" s="238" t="s">
        <v>2040</v>
      </c>
    </row>
    <row r="276" customHeight="1" spans="1:8">
      <c r="A276" s="228">
        <v>271</v>
      </c>
      <c r="B276" s="236" t="s">
        <v>2053</v>
      </c>
      <c r="C276" s="230" t="s">
        <v>2054</v>
      </c>
      <c r="D276" s="234"/>
      <c r="E276" s="234"/>
      <c r="F276" s="229" t="s">
        <v>2016</v>
      </c>
      <c r="G276" s="233">
        <v>1</v>
      </c>
      <c r="H276" s="238" t="s">
        <v>2040</v>
      </c>
    </row>
    <row r="277" customHeight="1" spans="1:8">
      <c r="A277" s="228">
        <v>272</v>
      </c>
      <c r="B277" s="236" t="s">
        <v>2053</v>
      </c>
      <c r="C277" s="230" t="s">
        <v>2054</v>
      </c>
      <c r="D277" s="234"/>
      <c r="E277" s="234"/>
      <c r="F277" s="229" t="s">
        <v>2016</v>
      </c>
      <c r="G277" s="233">
        <v>1</v>
      </c>
      <c r="H277" s="238" t="s">
        <v>2040</v>
      </c>
    </row>
    <row r="278" customHeight="1" spans="1:8">
      <c r="A278" s="228">
        <v>273</v>
      </c>
      <c r="B278" s="236" t="s">
        <v>2053</v>
      </c>
      <c r="C278" s="230" t="s">
        <v>2054</v>
      </c>
      <c r="D278" s="234"/>
      <c r="E278" s="234"/>
      <c r="F278" s="229" t="s">
        <v>2016</v>
      </c>
      <c r="G278" s="233">
        <v>1</v>
      </c>
      <c r="H278" s="238" t="s">
        <v>2040</v>
      </c>
    </row>
    <row r="279" customHeight="1" spans="1:8">
      <c r="A279" s="228">
        <v>274</v>
      </c>
      <c r="B279" s="236" t="s">
        <v>2053</v>
      </c>
      <c r="C279" s="230" t="s">
        <v>2054</v>
      </c>
      <c r="D279" s="234"/>
      <c r="E279" s="234"/>
      <c r="F279" s="229" t="s">
        <v>2016</v>
      </c>
      <c r="G279" s="233">
        <v>1</v>
      </c>
      <c r="H279" s="238" t="s">
        <v>2040</v>
      </c>
    </row>
    <row r="280" customHeight="1" spans="1:8">
      <c r="A280" s="228">
        <v>275</v>
      </c>
      <c r="B280" s="236" t="s">
        <v>2053</v>
      </c>
      <c r="C280" s="230" t="s">
        <v>2054</v>
      </c>
      <c r="D280" s="234"/>
      <c r="E280" s="234"/>
      <c r="F280" s="229" t="s">
        <v>2016</v>
      </c>
      <c r="G280" s="233">
        <v>1</v>
      </c>
      <c r="H280" s="238" t="s">
        <v>2040</v>
      </c>
    </row>
    <row r="281" customHeight="1" spans="1:8">
      <c r="A281" s="228">
        <v>276</v>
      </c>
      <c r="B281" s="236" t="s">
        <v>2053</v>
      </c>
      <c r="C281" s="230" t="s">
        <v>2054</v>
      </c>
      <c r="D281" s="234"/>
      <c r="E281" s="234"/>
      <c r="F281" s="229" t="s">
        <v>2016</v>
      </c>
      <c r="G281" s="233">
        <v>1</v>
      </c>
      <c r="H281" s="238" t="s">
        <v>2040</v>
      </c>
    </row>
    <row r="282" customHeight="1" spans="1:8">
      <c r="A282" s="228">
        <v>277</v>
      </c>
      <c r="B282" s="236" t="s">
        <v>2053</v>
      </c>
      <c r="C282" s="230" t="s">
        <v>2054</v>
      </c>
      <c r="D282" s="234"/>
      <c r="E282" s="234"/>
      <c r="F282" s="229" t="s">
        <v>2016</v>
      </c>
      <c r="G282" s="233">
        <v>1</v>
      </c>
      <c r="H282" s="238" t="s">
        <v>2040</v>
      </c>
    </row>
    <row r="283" customHeight="1" spans="1:8">
      <c r="A283" s="228">
        <v>278</v>
      </c>
      <c r="B283" s="236" t="s">
        <v>2053</v>
      </c>
      <c r="C283" s="230" t="s">
        <v>2054</v>
      </c>
      <c r="D283" s="234"/>
      <c r="E283" s="234"/>
      <c r="F283" s="229" t="s">
        <v>2016</v>
      </c>
      <c r="G283" s="233">
        <v>1</v>
      </c>
      <c r="H283" s="238" t="s">
        <v>2040</v>
      </c>
    </row>
    <row r="284" customHeight="1" spans="1:8">
      <c r="A284" s="228">
        <v>279</v>
      </c>
      <c r="B284" s="236" t="s">
        <v>2053</v>
      </c>
      <c r="C284" s="230" t="s">
        <v>2054</v>
      </c>
      <c r="D284" s="234"/>
      <c r="E284" s="234"/>
      <c r="F284" s="229" t="s">
        <v>2016</v>
      </c>
      <c r="G284" s="233">
        <v>1</v>
      </c>
      <c r="H284" s="238" t="s">
        <v>2040</v>
      </c>
    </row>
    <row r="285" customHeight="1" spans="1:8">
      <c r="A285" s="228">
        <v>280</v>
      </c>
      <c r="B285" s="236" t="s">
        <v>2053</v>
      </c>
      <c r="C285" s="230" t="s">
        <v>2054</v>
      </c>
      <c r="D285" s="234"/>
      <c r="E285" s="234"/>
      <c r="F285" s="229" t="s">
        <v>2016</v>
      </c>
      <c r="G285" s="233">
        <v>1</v>
      </c>
      <c r="H285" s="238" t="s">
        <v>2040</v>
      </c>
    </row>
    <row r="286" customHeight="1" spans="1:8">
      <c r="A286" s="228">
        <v>281</v>
      </c>
      <c r="B286" s="236" t="s">
        <v>2053</v>
      </c>
      <c r="C286" s="230" t="s">
        <v>2054</v>
      </c>
      <c r="D286" s="234"/>
      <c r="E286" s="234"/>
      <c r="F286" s="229" t="s">
        <v>2016</v>
      </c>
      <c r="G286" s="233">
        <v>1</v>
      </c>
      <c r="H286" s="238" t="s">
        <v>2040</v>
      </c>
    </row>
    <row r="287" customHeight="1" spans="1:8">
      <c r="A287" s="228">
        <v>282</v>
      </c>
      <c r="B287" s="236" t="s">
        <v>2053</v>
      </c>
      <c r="C287" s="230" t="s">
        <v>2054</v>
      </c>
      <c r="D287" s="234"/>
      <c r="E287" s="234"/>
      <c r="F287" s="229" t="s">
        <v>2016</v>
      </c>
      <c r="G287" s="233">
        <v>1</v>
      </c>
      <c r="H287" s="238" t="s">
        <v>2040</v>
      </c>
    </row>
    <row r="288" customHeight="1" spans="1:8">
      <c r="A288" s="228">
        <v>283</v>
      </c>
      <c r="B288" s="236" t="s">
        <v>2053</v>
      </c>
      <c r="C288" s="230" t="s">
        <v>2054</v>
      </c>
      <c r="D288" s="234"/>
      <c r="E288" s="234"/>
      <c r="F288" s="229" t="s">
        <v>2016</v>
      </c>
      <c r="G288" s="233">
        <v>1</v>
      </c>
      <c r="H288" s="238" t="s">
        <v>2040</v>
      </c>
    </row>
    <row r="289" customHeight="1" spans="1:8">
      <c r="A289" s="228">
        <v>284</v>
      </c>
      <c r="B289" s="236" t="s">
        <v>2053</v>
      </c>
      <c r="C289" s="230" t="s">
        <v>2054</v>
      </c>
      <c r="D289" s="234"/>
      <c r="E289" s="234"/>
      <c r="F289" s="229" t="s">
        <v>2016</v>
      </c>
      <c r="G289" s="233">
        <v>1</v>
      </c>
      <c r="H289" s="238" t="s">
        <v>2040</v>
      </c>
    </row>
    <row r="290" customHeight="1" spans="1:8">
      <c r="A290" s="228">
        <v>285</v>
      </c>
      <c r="B290" s="236" t="s">
        <v>2053</v>
      </c>
      <c r="C290" s="230" t="s">
        <v>2054</v>
      </c>
      <c r="D290" s="234"/>
      <c r="E290" s="234"/>
      <c r="F290" s="229" t="s">
        <v>2016</v>
      </c>
      <c r="G290" s="233">
        <v>1</v>
      </c>
      <c r="H290" s="238" t="s">
        <v>2040</v>
      </c>
    </row>
    <row r="291" customHeight="1" spans="1:8">
      <c r="A291" s="228">
        <v>286</v>
      </c>
      <c r="B291" s="236" t="s">
        <v>2053</v>
      </c>
      <c r="C291" s="230" t="s">
        <v>2054</v>
      </c>
      <c r="D291" s="234"/>
      <c r="E291" s="234"/>
      <c r="F291" s="229" t="s">
        <v>2016</v>
      </c>
      <c r="G291" s="233">
        <v>1</v>
      </c>
      <c r="H291" s="238" t="s">
        <v>2040</v>
      </c>
    </row>
    <row r="292" customHeight="1" spans="1:8">
      <c r="A292" s="228">
        <v>287</v>
      </c>
      <c r="B292" s="236" t="s">
        <v>2053</v>
      </c>
      <c r="C292" s="230" t="s">
        <v>2054</v>
      </c>
      <c r="D292" s="234"/>
      <c r="E292" s="234"/>
      <c r="F292" s="229" t="s">
        <v>2016</v>
      </c>
      <c r="G292" s="233">
        <v>1</v>
      </c>
      <c r="H292" s="238" t="s">
        <v>2040</v>
      </c>
    </row>
    <row r="293" customHeight="1" spans="1:8">
      <c r="A293" s="228">
        <v>288</v>
      </c>
      <c r="B293" s="236" t="s">
        <v>2053</v>
      </c>
      <c r="C293" s="230" t="s">
        <v>2054</v>
      </c>
      <c r="D293" s="234"/>
      <c r="E293" s="234"/>
      <c r="F293" s="229" t="s">
        <v>2016</v>
      </c>
      <c r="G293" s="233">
        <v>1</v>
      </c>
      <c r="H293" s="238" t="s">
        <v>2040</v>
      </c>
    </row>
    <row r="294" customHeight="1" spans="1:8">
      <c r="A294" s="228">
        <v>289</v>
      </c>
      <c r="B294" s="236" t="s">
        <v>2053</v>
      </c>
      <c r="C294" s="230" t="s">
        <v>2054</v>
      </c>
      <c r="D294" s="234"/>
      <c r="E294" s="234"/>
      <c r="F294" s="229" t="s">
        <v>2016</v>
      </c>
      <c r="G294" s="233">
        <v>1</v>
      </c>
      <c r="H294" s="238" t="s">
        <v>2040</v>
      </c>
    </row>
    <row r="295" customHeight="1" spans="1:8">
      <c r="A295" s="228">
        <v>290</v>
      </c>
      <c r="B295" s="236" t="s">
        <v>2053</v>
      </c>
      <c r="C295" s="230" t="s">
        <v>2054</v>
      </c>
      <c r="D295" s="234"/>
      <c r="E295" s="234"/>
      <c r="F295" s="229" t="s">
        <v>2016</v>
      </c>
      <c r="G295" s="233">
        <v>1</v>
      </c>
      <c r="H295" s="238" t="s">
        <v>2040</v>
      </c>
    </row>
    <row r="296" customHeight="1" spans="1:8">
      <c r="A296" s="228">
        <v>291</v>
      </c>
      <c r="B296" s="236" t="s">
        <v>2053</v>
      </c>
      <c r="C296" s="230" t="s">
        <v>2054</v>
      </c>
      <c r="D296" s="234"/>
      <c r="E296" s="234"/>
      <c r="F296" s="229" t="s">
        <v>2016</v>
      </c>
      <c r="G296" s="233">
        <v>1</v>
      </c>
      <c r="H296" s="238" t="s">
        <v>2040</v>
      </c>
    </row>
    <row r="297" customHeight="1" spans="1:8">
      <c r="A297" s="228">
        <v>292</v>
      </c>
      <c r="B297" s="236" t="s">
        <v>2053</v>
      </c>
      <c r="C297" s="230" t="s">
        <v>2054</v>
      </c>
      <c r="D297" s="234"/>
      <c r="E297" s="234"/>
      <c r="F297" s="229" t="s">
        <v>2016</v>
      </c>
      <c r="G297" s="233">
        <v>1</v>
      </c>
      <c r="H297" s="238" t="s">
        <v>2040</v>
      </c>
    </row>
    <row r="298" customHeight="1" spans="1:8">
      <c r="A298" s="228">
        <v>293</v>
      </c>
      <c r="B298" s="236" t="s">
        <v>2053</v>
      </c>
      <c r="C298" s="230" t="s">
        <v>2054</v>
      </c>
      <c r="D298" s="234"/>
      <c r="E298" s="234"/>
      <c r="F298" s="229" t="s">
        <v>2016</v>
      </c>
      <c r="G298" s="233">
        <v>1</v>
      </c>
      <c r="H298" s="238" t="s">
        <v>2040</v>
      </c>
    </row>
    <row r="299" customHeight="1" spans="1:8">
      <c r="A299" s="228">
        <v>294</v>
      </c>
      <c r="B299" s="236" t="s">
        <v>2053</v>
      </c>
      <c r="C299" s="230" t="s">
        <v>2054</v>
      </c>
      <c r="D299" s="234"/>
      <c r="E299" s="234"/>
      <c r="F299" s="229" t="s">
        <v>2016</v>
      </c>
      <c r="G299" s="233">
        <v>1</v>
      </c>
      <c r="H299" s="238" t="s">
        <v>2040</v>
      </c>
    </row>
    <row r="300" customHeight="1" spans="1:8">
      <c r="A300" s="228">
        <v>295</v>
      </c>
      <c r="B300" s="236" t="s">
        <v>2053</v>
      </c>
      <c r="C300" s="230" t="s">
        <v>2054</v>
      </c>
      <c r="D300" s="234"/>
      <c r="E300" s="234"/>
      <c r="F300" s="229" t="s">
        <v>2016</v>
      </c>
      <c r="G300" s="233">
        <v>1</v>
      </c>
      <c r="H300" s="238" t="s">
        <v>2040</v>
      </c>
    </row>
    <row r="301" customHeight="1" spans="1:8">
      <c r="A301" s="228">
        <v>296</v>
      </c>
      <c r="B301" s="236" t="s">
        <v>2053</v>
      </c>
      <c r="C301" s="230" t="s">
        <v>2054</v>
      </c>
      <c r="D301" s="234"/>
      <c r="E301" s="234"/>
      <c r="F301" s="229" t="s">
        <v>2016</v>
      </c>
      <c r="G301" s="233">
        <v>1</v>
      </c>
      <c r="H301" s="238" t="s">
        <v>2040</v>
      </c>
    </row>
    <row r="302" customHeight="1" spans="1:8">
      <c r="A302" s="228">
        <v>297</v>
      </c>
      <c r="B302" s="236" t="s">
        <v>2053</v>
      </c>
      <c r="C302" s="230" t="s">
        <v>2054</v>
      </c>
      <c r="D302" s="234"/>
      <c r="E302" s="234"/>
      <c r="F302" s="229" t="s">
        <v>2016</v>
      </c>
      <c r="G302" s="233">
        <v>1</v>
      </c>
      <c r="H302" s="238" t="s">
        <v>2040</v>
      </c>
    </row>
    <row r="303" customHeight="1" spans="1:8">
      <c r="A303" s="228">
        <v>298</v>
      </c>
      <c r="B303" s="236" t="s">
        <v>2053</v>
      </c>
      <c r="C303" s="230" t="s">
        <v>2054</v>
      </c>
      <c r="D303" s="234"/>
      <c r="E303" s="234"/>
      <c r="F303" s="229" t="s">
        <v>2016</v>
      </c>
      <c r="G303" s="233">
        <v>1</v>
      </c>
      <c r="H303" s="238" t="s">
        <v>2040</v>
      </c>
    </row>
    <row r="304" customHeight="1" spans="1:8">
      <c r="A304" s="228">
        <v>299</v>
      </c>
      <c r="B304" s="236" t="s">
        <v>2053</v>
      </c>
      <c r="C304" s="230" t="s">
        <v>2054</v>
      </c>
      <c r="D304" s="234"/>
      <c r="E304" s="234"/>
      <c r="F304" s="229" t="s">
        <v>2016</v>
      </c>
      <c r="G304" s="233">
        <v>1</v>
      </c>
      <c r="H304" s="238" t="s">
        <v>2040</v>
      </c>
    </row>
    <row r="305" customHeight="1" spans="1:8">
      <c r="A305" s="228">
        <v>300</v>
      </c>
      <c r="B305" s="236" t="s">
        <v>2053</v>
      </c>
      <c r="C305" s="230" t="s">
        <v>2054</v>
      </c>
      <c r="D305" s="234"/>
      <c r="E305" s="234"/>
      <c r="F305" s="229" t="s">
        <v>2016</v>
      </c>
      <c r="G305" s="233">
        <v>1</v>
      </c>
      <c r="H305" s="238" t="s">
        <v>2040</v>
      </c>
    </row>
    <row r="306" customHeight="1" spans="1:8">
      <c r="A306" s="228">
        <v>301</v>
      </c>
      <c r="B306" s="236" t="s">
        <v>2053</v>
      </c>
      <c r="C306" s="230" t="s">
        <v>2054</v>
      </c>
      <c r="D306" s="234"/>
      <c r="E306" s="234"/>
      <c r="F306" s="229" t="s">
        <v>2016</v>
      </c>
      <c r="G306" s="233">
        <v>1</v>
      </c>
      <c r="H306" s="238" t="s">
        <v>2040</v>
      </c>
    </row>
    <row r="307" customHeight="1" spans="1:8">
      <c r="A307" s="228">
        <v>302</v>
      </c>
      <c r="B307" s="236" t="s">
        <v>2053</v>
      </c>
      <c r="C307" s="230" t="s">
        <v>2054</v>
      </c>
      <c r="D307" s="234"/>
      <c r="E307" s="234"/>
      <c r="F307" s="229" t="s">
        <v>2016</v>
      </c>
      <c r="G307" s="233">
        <v>1</v>
      </c>
      <c r="H307" s="238" t="s">
        <v>2040</v>
      </c>
    </row>
    <row r="308" customHeight="1" spans="1:8">
      <c r="A308" s="228">
        <v>303</v>
      </c>
      <c r="B308" s="236" t="s">
        <v>2053</v>
      </c>
      <c r="C308" s="230" t="s">
        <v>2054</v>
      </c>
      <c r="D308" s="234"/>
      <c r="E308" s="234"/>
      <c r="F308" s="229" t="s">
        <v>2016</v>
      </c>
      <c r="G308" s="233">
        <v>1</v>
      </c>
      <c r="H308" s="238" t="s">
        <v>2040</v>
      </c>
    </row>
    <row r="309" customHeight="1" spans="1:8">
      <c r="A309" s="228">
        <v>304</v>
      </c>
      <c r="B309" s="236" t="s">
        <v>2053</v>
      </c>
      <c r="C309" s="230" t="s">
        <v>2054</v>
      </c>
      <c r="D309" s="234"/>
      <c r="E309" s="234"/>
      <c r="F309" s="229" t="s">
        <v>2016</v>
      </c>
      <c r="G309" s="233">
        <v>1</v>
      </c>
      <c r="H309" s="238" t="s">
        <v>2040</v>
      </c>
    </row>
    <row r="310" customHeight="1" spans="1:8">
      <c r="A310" s="228">
        <v>305</v>
      </c>
      <c r="B310" s="236" t="s">
        <v>2053</v>
      </c>
      <c r="C310" s="230" t="s">
        <v>2054</v>
      </c>
      <c r="D310" s="234"/>
      <c r="E310" s="234"/>
      <c r="F310" s="229" t="s">
        <v>2016</v>
      </c>
      <c r="G310" s="233">
        <v>1</v>
      </c>
      <c r="H310" s="238" t="s">
        <v>2040</v>
      </c>
    </row>
    <row r="311" customHeight="1" spans="1:8">
      <c r="A311" s="228">
        <v>306</v>
      </c>
      <c r="B311" s="236" t="s">
        <v>2053</v>
      </c>
      <c r="C311" s="230" t="s">
        <v>2054</v>
      </c>
      <c r="D311" s="234"/>
      <c r="E311" s="234"/>
      <c r="F311" s="229" t="s">
        <v>2016</v>
      </c>
      <c r="G311" s="233">
        <v>1</v>
      </c>
      <c r="H311" s="238" t="s">
        <v>2040</v>
      </c>
    </row>
    <row r="312" customHeight="1" spans="1:8">
      <c r="A312" s="228">
        <v>307</v>
      </c>
      <c r="B312" s="236" t="s">
        <v>2053</v>
      </c>
      <c r="C312" s="230" t="s">
        <v>2054</v>
      </c>
      <c r="D312" s="234"/>
      <c r="E312" s="234"/>
      <c r="F312" s="229" t="s">
        <v>2016</v>
      </c>
      <c r="G312" s="233">
        <v>1</v>
      </c>
      <c r="H312" s="238" t="s">
        <v>2040</v>
      </c>
    </row>
    <row r="313" customHeight="1" spans="1:8">
      <c r="A313" s="228">
        <v>308</v>
      </c>
      <c r="B313" s="236" t="s">
        <v>2053</v>
      </c>
      <c r="C313" s="230" t="s">
        <v>2054</v>
      </c>
      <c r="D313" s="234"/>
      <c r="E313" s="234"/>
      <c r="F313" s="229" t="s">
        <v>2016</v>
      </c>
      <c r="G313" s="233">
        <v>1</v>
      </c>
      <c r="H313" s="238" t="s">
        <v>2040</v>
      </c>
    </row>
    <row r="314" customHeight="1" spans="1:8">
      <c r="A314" s="228">
        <v>309</v>
      </c>
      <c r="B314" s="236" t="s">
        <v>2053</v>
      </c>
      <c r="C314" s="230" t="s">
        <v>2054</v>
      </c>
      <c r="D314" s="234"/>
      <c r="E314" s="234"/>
      <c r="F314" s="229" t="s">
        <v>2016</v>
      </c>
      <c r="G314" s="233">
        <v>1</v>
      </c>
      <c r="H314" s="238" t="s">
        <v>2040</v>
      </c>
    </row>
    <row r="315" customHeight="1" spans="1:8">
      <c r="A315" s="228">
        <v>310</v>
      </c>
      <c r="B315" s="236" t="s">
        <v>2053</v>
      </c>
      <c r="C315" s="230" t="s">
        <v>2054</v>
      </c>
      <c r="D315" s="234"/>
      <c r="E315" s="234"/>
      <c r="F315" s="229" t="s">
        <v>2016</v>
      </c>
      <c r="G315" s="233">
        <v>1</v>
      </c>
      <c r="H315" s="238" t="s">
        <v>2040</v>
      </c>
    </row>
    <row r="316" customHeight="1" spans="1:8">
      <c r="A316" s="228">
        <v>311</v>
      </c>
      <c r="B316" s="236" t="s">
        <v>2053</v>
      </c>
      <c r="C316" s="230" t="s">
        <v>2054</v>
      </c>
      <c r="D316" s="234"/>
      <c r="E316" s="234"/>
      <c r="F316" s="229" t="s">
        <v>2016</v>
      </c>
      <c r="G316" s="233">
        <v>1</v>
      </c>
      <c r="H316" s="238" t="s">
        <v>2040</v>
      </c>
    </row>
    <row r="317" customHeight="1" spans="1:8">
      <c r="A317" s="228">
        <v>312</v>
      </c>
      <c r="B317" s="236" t="s">
        <v>2053</v>
      </c>
      <c r="C317" s="230" t="s">
        <v>2054</v>
      </c>
      <c r="D317" s="234"/>
      <c r="E317" s="234"/>
      <c r="F317" s="229" t="s">
        <v>2016</v>
      </c>
      <c r="G317" s="233">
        <v>1</v>
      </c>
      <c r="H317" s="238" t="s">
        <v>2040</v>
      </c>
    </row>
    <row r="318" customHeight="1" spans="1:8">
      <c r="A318" s="228">
        <v>313</v>
      </c>
      <c r="B318" s="236" t="s">
        <v>2053</v>
      </c>
      <c r="C318" s="230" t="s">
        <v>2054</v>
      </c>
      <c r="D318" s="234"/>
      <c r="E318" s="234"/>
      <c r="F318" s="229" t="s">
        <v>2016</v>
      </c>
      <c r="G318" s="233">
        <v>1</v>
      </c>
      <c r="H318" s="238" t="s">
        <v>2040</v>
      </c>
    </row>
    <row r="319" customHeight="1" spans="1:8">
      <c r="A319" s="228">
        <v>314</v>
      </c>
      <c r="B319" s="236" t="s">
        <v>2053</v>
      </c>
      <c r="C319" s="230" t="s">
        <v>2054</v>
      </c>
      <c r="D319" s="234"/>
      <c r="E319" s="234"/>
      <c r="F319" s="229" t="s">
        <v>2016</v>
      </c>
      <c r="G319" s="233">
        <v>1</v>
      </c>
      <c r="H319" s="238" t="s">
        <v>2040</v>
      </c>
    </row>
    <row r="320" customHeight="1" spans="1:8">
      <c r="A320" s="228">
        <v>315</v>
      </c>
      <c r="B320" s="236" t="s">
        <v>2053</v>
      </c>
      <c r="C320" s="230" t="s">
        <v>2054</v>
      </c>
      <c r="D320" s="234"/>
      <c r="E320" s="234"/>
      <c r="F320" s="229" t="s">
        <v>2016</v>
      </c>
      <c r="G320" s="233">
        <v>1</v>
      </c>
      <c r="H320" s="238" t="s">
        <v>2040</v>
      </c>
    </row>
    <row r="321" customHeight="1" spans="1:8">
      <c r="A321" s="228">
        <v>316</v>
      </c>
      <c r="B321" s="236" t="s">
        <v>2053</v>
      </c>
      <c r="C321" s="230" t="s">
        <v>2054</v>
      </c>
      <c r="D321" s="234"/>
      <c r="E321" s="234"/>
      <c r="F321" s="229" t="s">
        <v>2016</v>
      </c>
      <c r="G321" s="233">
        <v>1</v>
      </c>
      <c r="H321" s="238" t="s">
        <v>2040</v>
      </c>
    </row>
    <row r="322" customHeight="1" spans="1:8">
      <c r="A322" s="228">
        <v>317</v>
      </c>
      <c r="B322" s="236" t="s">
        <v>2053</v>
      </c>
      <c r="C322" s="230" t="s">
        <v>2054</v>
      </c>
      <c r="D322" s="234"/>
      <c r="E322" s="234"/>
      <c r="F322" s="229" t="s">
        <v>2016</v>
      </c>
      <c r="G322" s="233">
        <v>1</v>
      </c>
      <c r="H322" s="238" t="s">
        <v>2040</v>
      </c>
    </row>
    <row r="323" customHeight="1" spans="1:8">
      <c r="A323" s="228">
        <v>318</v>
      </c>
      <c r="B323" s="236" t="s">
        <v>2053</v>
      </c>
      <c r="C323" s="230" t="s">
        <v>2054</v>
      </c>
      <c r="D323" s="234"/>
      <c r="E323" s="234"/>
      <c r="F323" s="229" t="s">
        <v>2016</v>
      </c>
      <c r="G323" s="233">
        <v>1</v>
      </c>
      <c r="H323" s="238" t="s">
        <v>2040</v>
      </c>
    </row>
    <row r="324" customHeight="1" spans="1:8">
      <c r="A324" s="228">
        <v>319</v>
      </c>
      <c r="B324" s="236" t="s">
        <v>2053</v>
      </c>
      <c r="C324" s="230" t="s">
        <v>2054</v>
      </c>
      <c r="D324" s="234"/>
      <c r="E324" s="234"/>
      <c r="F324" s="229" t="s">
        <v>2016</v>
      </c>
      <c r="G324" s="233">
        <v>1</v>
      </c>
      <c r="H324" s="238" t="s">
        <v>2040</v>
      </c>
    </row>
    <row r="325" customHeight="1" spans="1:8">
      <c r="A325" s="228">
        <v>320</v>
      </c>
      <c r="B325" s="236" t="s">
        <v>2053</v>
      </c>
      <c r="C325" s="230" t="s">
        <v>2054</v>
      </c>
      <c r="D325" s="234"/>
      <c r="E325" s="234"/>
      <c r="F325" s="229" t="s">
        <v>2016</v>
      </c>
      <c r="G325" s="233">
        <v>1</v>
      </c>
      <c r="H325" s="238" t="s">
        <v>2040</v>
      </c>
    </row>
    <row r="326" customHeight="1" spans="1:8">
      <c r="A326" s="228">
        <v>321</v>
      </c>
      <c r="B326" s="236" t="s">
        <v>2053</v>
      </c>
      <c r="C326" s="230" t="s">
        <v>2054</v>
      </c>
      <c r="D326" s="234"/>
      <c r="E326" s="234"/>
      <c r="F326" s="229" t="s">
        <v>2016</v>
      </c>
      <c r="G326" s="233">
        <v>1</v>
      </c>
      <c r="H326" s="238" t="s">
        <v>2040</v>
      </c>
    </row>
    <row r="327" customHeight="1" spans="1:8">
      <c r="A327" s="228">
        <v>322</v>
      </c>
      <c r="B327" s="236" t="s">
        <v>2053</v>
      </c>
      <c r="C327" s="230" t="s">
        <v>2054</v>
      </c>
      <c r="D327" s="234"/>
      <c r="E327" s="234"/>
      <c r="F327" s="229" t="s">
        <v>2016</v>
      </c>
      <c r="G327" s="233">
        <v>1</v>
      </c>
      <c r="H327" s="238" t="s">
        <v>2040</v>
      </c>
    </row>
    <row r="328" customHeight="1" spans="1:8">
      <c r="A328" s="228">
        <v>323</v>
      </c>
      <c r="B328" s="236" t="s">
        <v>2053</v>
      </c>
      <c r="C328" s="230" t="s">
        <v>2054</v>
      </c>
      <c r="D328" s="234"/>
      <c r="E328" s="234"/>
      <c r="F328" s="229" t="s">
        <v>2016</v>
      </c>
      <c r="G328" s="233">
        <v>1</v>
      </c>
      <c r="H328" s="238" t="s">
        <v>2040</v>
      </c>
    </row>
    <row r="329" customHeight="1" spans="1:8">
      <c r="A329" s="228">
        <v>324</v>
      </c>
      <c r="B329" s="236" t="s">
        <v>2053</v>
      </c>
      <c r="C329" s="230" t="s">
        <v>2054</v>
      </c>
      <c r="D329" s="234"/>
      <c r="E329" s="234"/>
      <c r="F329" s="229" t="s">
        <v>2016</v>
      </c>
      <c r="G329" s="233">
        <v>1</v>
      </c>
      <c r="H329" s="238" t="s">
        <v>2040</v>
      </c>
    </row>
    <row r="330" customHeight="1" spans="1:8">
      <c r="A330" s="228">
        <v>325</v>
      </c>
      <c r="B330" s="236" t="s">
        <v>2053</v>
      </c>
      <c r="C330" s="230" t="s">
        <v>2054</v>
      </c>
      <c r="D330" s="234"/>
      <c r="E330" s="234"/>
      <c r="F330" s="229" t="s">
        <v>2016</v>
      </c>
      <c r="G330" s="233">
        <v>1</v>
      </c>
      <c r="H330" s="238" t="s">
        <v>2040</v>
      </c>
    </row>
    <row r="331" customHeight="1" spans="1:8">
      <c r="A331" s="228">
        <v>326</v>
      </c>
      <c r="B331" s="236" t="s">
        <v>2053</v>
      </c>
      <c r="C331" s="230" t="s">
        <v>2054</v>
      </c>
      <c r="D331" s="234"/>
      <c r="E331" s="234"/>
      <c r="F331" s="229" t="s">
        <v>2016</v>
      </c>
      <c r="G331" s="233">
        <v>1</v>
      </c>
      <c r="H331" s="238" t="s">
        <v>2040</v>
      </c>
    </row>
    <row r="332" customHeight="1" spans="1:8">
      <c r="A332" s="228">
        <v>327</v>
      </c>
      <c r="B332" s="236" t="s">
        <v>2053</v>
      </c>
      <c r="C332" s="230" t="s">
        <v>2054</v>
      </c>
      <c r="D332" s="234"/>
      <c r="E332" s="234"/>
      <c r="F332" s="229" t="s">
        <v>2016</v>
      </c>
      <c r="G332" s="233">
        <v>1</v>
      </c>
      <c r="H332" s="238" t="s">
        <v>2040</v>
      </c>
    </row>
    <row r="333" customHeight="1" spans="1:8">
      <c r="A333" s="228">
        <v>328</v>
      </c>
      <c r="B333" s="236" t="s">
        <v>2053</v>
      </c>
      <c r="C333" s="230" t="s">
        <v>2054</v>
      </c>
      <c r="D333" s="234"/>
      <c r="E333" s="234"/>
      <c r="F333" s="229" t="s">
        <v>2016</v>
      </c>
      <c r="G333" s="233">
        <v>1</v>
      </c>
      <c r="H333" s="238" t="s">
        <v>2040</v>
      </c>
    </row>
    <row r="334" customHeight="1" spans="1:8">
      <c r="A334" s="228">
        <v>329</v>
      </c>
      <c r="B334" s="236" t="s">
        <v>2053</v>
      </c>
      <c r="C334" s="230" t="s">
        <v>2054</v>
      </c>
      <c r="D334" s="234"/>
      <c r="E334" s="234"/>
      <c r="F334" s="229" t="s">
        <v>2016</v>
      </c>
      <c r="G334" s="233">
        <v>1</v>
      </c>
      <c r="H334" s="238" t="s">
        <v>2040</v>
      </c>
    </row>
    <row r="335" customHeight="1" spans="1:8">
      <c r="A335" s="228">
        <v>330</v>
      </c>
      <c r="B335" s="236" t="s">
        <v>2053</v>
      </c>
      <c r="C335" s="230" t="s">
        <v>2054</v>
      </c>
      <c r="D335" s="234"/>
      <c r="E335" s="234"/>
      <c r="F335" s="229" t="s">
        <v>2016</v>
      </c>
      <c r="G335" s="233">
        <v>1</v>
      </c>
      <c r="H335" s="238" t="s">
        <v>2040</v>
      </c>
    </row>
    <row r="336" customHeight="1" spans="1:8">
      <c r="A336" s="228">
        <v>331</v>
      </c>
      <c r="B336" s="236" t="s">
        <v>2053</v>
      </c>
      <c r="C336" s="230" t="s">
        <v>2054</v>
      </c>
      <c r="D336" s="234"/>
      <c r="E336" s="234"/>
      <c r="F336" s="229" t="s">
        <v>2016</v>
      </c>
      <c r="G336" s="233">
        <v>1</v>
      </c>
      <c r="H336" s="238" t="s">
        <v>2040</v>
      </c>
    </row>
    <row r="337" customHeight="1" spans="1:8">
      <c r="A337" s="228">
        <v>332</v>
      </c>
      <c r="B337" s="236" t="s">
        <v>2053</v>
      </c>
      <c r="C337" s="230" t="s">
        <v>2054</v>
      </c>
      <c r="D337" s="234"/>
      <c r="E337" s="234"/>
      <c r="F337" s="229" t="s">
        <v>2016</v>
      </c>
      <c r="G337" s="233">
        <v>1</v>
      </c>
      <c r="H337" s="238" t="s">
        <v>2040</v>
      </c>
    </row>
    <row r="338" customHeight="1" spans="1:8">
      <c r="A338" s="228">
        <v>333</v>
      </c>
      <c r="B338" s="236" t="s">
        <v>2053</v>
      </c>
      <c r="C338" s="230" t="s">
        <v>2054</v>
      </c>
      <c r="D338" s="234"/>
      <c r="E338" s="234"/>
      <c r="F338" s="229" t="s">
        <v>2016</v>
      </c>
      <c r="G338" s="233">
        <v>1</v>
      </c>
      <c r="H338" s="238" t="s">
        <v>2040</v>
      </c>
    </row>
    <row r="339" customHeight="1" spans="1:8">
      <c r="A339" s="228">
        <v>334</v>
      </c>
      <c r="B339" s="236" t="s">
        <v>2053</v>
      </c>
      <c r="C339" s="230" t="s">
        <v>2054</v>
      </c>
      <c r="D339" s="234"/>
      <c r="E339" s="234"/>
      <c r="F339" s="229" t="s">
        <v>2016</v>
      </c>
      <c r="G339" s="233">
        <v>1</v>
      </c>
      <c r="H339" s="238" t="s">
        <v>2040</v>
      </c>
    </row>
    <row r="340" customHeight="1" spans="1:8">
      <c r="A340" s="228">
        <v>335</v>
      </c>
      <c r="B340" s="236" t="s">
        <v>2053</v>
      </c>
      <c r="C340" s="230" t="s">
        <v>2054</v>
      </c>
      <c r="D340" s="234"/>
      <c r="E340" s="234"/>
      <c r="F340" s="229" t="s">
        <v>2016</v>
      </c>
      <c r="G340" s="233">
        <v>1</v>
      </c>
      <c r="H340" s="238" t="s">
        <v>2040</v>
      </c>
    </row>
    <row r="341" customHeight="1" spans="1:8">
      <c r="A341" s="228">
        <v>336</v>
      </c>
      <c r="B341" s="236" t="s">
        <v>2053</v>
      </c>
      <c r="C341" s="230" t="s">
        <v>2054</v>
      </c>
      <c r="D341" s="234"/>
      <c r="E341" s="234"/>
      <c r="F341" s="229" t="s">
        <v>2016</v>
      </c>
      <c r="G341" s="233">
        <v>1</v>
      </c>
      <c r="H341" s="238" t="s">
        <v>2040</v>
      </c>
    </row>
    <row r="342" customHeight="1" spans="1:8">
      <c r="A342" s="228">
        <v>337</v>
      </c>
      <c r="B342" s="236" t="s">
        <v>2053</v>
      </c>
      <c r="C342" s="230" t="s">
        <v>2054</v>
      </c>
      <c r="D342" s="234"/>
      <c r="E342" s="234"/>
      <c r="F342" s="229" t="s">
        <v>2016</v>
      </c>
      <c r="G342" s="233">
        <v>1</v>
      </c>
      <c r="H342" s="238" t="s">
        <v>2040</v>
      </c>
    </row>
    <row r="343" customHeight="1" spans="1:8">
      <c r="A343" s="228">
        <v>338</v>
      </c>
      <c r="B343" s="236" t="s">
        <v>2053</v>
      </c>
      <c r="C343" s="230" t="s">
        <v>2054</v>
      </c>
      <c r="D343" s="234"/>
      <c r="E343" s="234"/>
      <c r="F343" s="229" t="s">
        <v>2016</v>
      </c>
      <c r="G343" s="233">
        <v>1</v>
      </c>
      <c r="H343" s="238" t="s">
        <v>2040</v>
      </c>
    </row>
    <row r="344" customHeight="1" spans="1:8">
      <c r="A344" s="228">
        <v>339</v>
      </c>
      <c r="B344" s="236" t="s">
        <v>2053</v>
      </c>
      <c r="C344" s="230" t="s">
        <v>2054</v>
      </c>
      <c r="D344" s="234"/>
      <c r="E344" s="234"/>
      <c r="F344" s="229" t="s">
        <v>2016</v>
      </c>
      <c r="G344" s="233">
        <v>1</v>
      </c>
      <c r="H344" s="238" t="s">
        <v>2040</v>
      </c>
    </row>
    <row r="345" customHeight="1" spans="1:8">
      <c r="A345" s="228">
        <v>340</v>
      </c>
      <c r="B345" s="236" t="s">
        <v>2053</v>
      </c>
      <c r="C345" s="230" t="s">
        <v>2054</v>
      </c>
      <c r="D345" s="234"/>
      <c r="E345" s="234"/>
      <c r="F345" s="229" t="s">
        <v>2016</v>
      </c>
      <c r="G345" s="233">
        <v>1</v>
      </c>
      <c r="H345" s="238" t="s">
        <v>2040</v>
      </c>
    </row>
    <row r="346" customHeight="1" spans="1:8">
      <c r="A346" s="228">
        <v>341</v>
      </c>
      <c r="B346" s="236" t="s">
        <v>2053</v>
      </c>
      <c r="C346" s="230" t="s">
        <v>2054</v>
      </c>
      <c r="D346" s="234"/>
      <c r="E346" s="234"/>
      <c r="F346" s="229" t="s">
        <v>2016</v>
      </c>
      <c r="G346" s="233">
        <v>1</v>
      </c>
      <c r="H346" s="238" t="s">
        <v>2040</v>
      </c>
    </row>
    <row r="347" customHeight="1" spans="1:8">
      <c r="A347" s="228">
        <v>342</v>
      </c>
      <c r="B347" s="236" t="s">
        <v>2053</v>
      </c>
      <c r="C347" s="230" t="s">
        <v>2054</v>
      </c>
      <c r="D347" s="234"/>
      <c r="E347" s="234"/>
      <c r="F347" s="229" t="s">
        <v>2016</v>
      </c>
      <c r="G347" s="233">
        <v>1</v>
      </c>
      <c r="H347" s="238" t="s">
        <v>2040</v>
      </c>
    </row>
    <row r="348" customHeight="1" spans="1:8">
      <c r="A348" s="228">
        <v>343</v>
      </c>
      <c r="B348" s="236" t="s">
        <v>2053</v>
      </c>
      <c r="C348" s="230" t="s">
        <v>2054</v>
      </c>
      <c r="D348" s="234"/>
      <c r="E348" s="234"/>
      <c r="F348" s="229" t="s">
        <v>2016</v>
      </c>
      <c r="G348" s="233">
        <v>1</v>
      </c>
      <c r="H348" s="238" t="s">
        <v>2040</v>
      </c>
    </row>
    <row r="349" customHeight="1" spans="1:8">
      <c r="A349" s="228">
        <v>344</v>
      </c>
      <c r="B349" s="236" t="s">
        <v>2053</v>
      </c>
      <c r="C349" s="230" t="s">
        <v>2054</v>
      </c>
      <c r="D349" s="234"/>
      <c r="E349" s="234"/>
      <c r="F349" s="229" t="s">
        <v>2016</v>
      </c>
      <c r="G349" s="233">
        <v>1</v>
      </c>
      <c r="H349" s="238" t="s">
        <v>2040</v>
      </c>
    </row>
    <row r="350" customHeight="1" spans="1:8">
      <c r="A350" s="228">
        <v>345</v>
      </c>
      <c r="B350" s="236" t="s">
        <v>2053</v>
      </c>
      <c r="C350" s="230" t="s">
        <v>2054</v>
      </c>
      <c r="D350" s="234"/>
      <c r="E350" s="234"/>
      <c r="F350" s="229" t="s">
        <v>2016</v>
      </c>
      <c r="G350" s="233">
        <v>1</v>
      </c>
      <c r="H350" s="238" t="s">
        <v>2040</v>
      </c>
    </row>
    <row r="351" customHeight="1" spans="1:8">
      <c r="A351" s="228">
        <v>346</v>
      </c>
      <c r="B351" s="236" t="s">
        <v>2053</v>
      </c>
      <c r="C351" s="230" t="s">
        <v>2054</v>
      </c>
      <c r="D351" s="234"/>
      <c r="E351" s="234"/>
      <c r="F351" s="229" t="s">
        <v>2016</v>
      </c>
      <c r="G351" s="233">
        <v>1</v>
      </c>
      <c r="H351" s="238" t="s">
        <v>2040</v>
      </c>
    </row>
    <row r="352" customHeight="1" spans="1:8">
      <c r="A352" s="228">
        <v>347</v>
      </c>
      <c r="B352" s="236" t="s">
        <v>2053</v>
      </c>
      <c r="C352" s="230" t="s">
        <v>2054</v>
      </c>
      <c r="D352" s="234"/>
      <c r="E352" s="234"/>
      <c r="F352" s="229" t="s">
        <v>2016</v>
      </c>
      <c r="G352" s="233">
        <v>1</v>
      </c>
      <c r="H352" s="238" t="s">
        <v>2040</v>
      </c>
    </row>
    <row r="353" customHeight="1" spans="1:8">
      <c r="A353" s="228">
        <v>348</v>
      </c>
      <c r="B353" s="236" t="s">
        <v>2053</v>
      </c>
      <c r="C353" s="230" t="s">
        <v>2054</v>
      </c>
      <c r="D353" s="234"/>
      <c r="E353" s="234"/>
      <c r="F353" s="229" t="s">
        <v>2016</v>
      </c>
      <c r="G353" s="233">
        <v>1</v>
      </c>
      <c r="H353" s="238" t="s">
        <v>2040</v>
      </c>
    </row>
    <row r="354" customHeight="1" spans="1:8">
      <c r="A354" s="228">
        <v>349</v>
      </c>
      <c r="B354" s="236" t="s">
        <v>2053</v>
      </c>
      <c r="C354" s="230" t="s">
        <v>2054</v>
      </c>
      <c r="D354" s="234"/>
      <c r="E354" s="234"/>
      <c r="F354" s="229" t="s">
        <v>2016</v>
      </c>
      <c r="G354" s="233">
        <v>1</v>
      </c>
      <c r="H354" s="238" t="s">
        <v>2040</v>
      </c>
    </row>
    <row r="355" customHeight="1" spans="1:8">
      <c r="A355" s="228">
        <v>350</v>
      </c>
      <c r="B355" s="236" t="s">
        <v>2053</v>
      </c>
      <c r="C355" s="230" t="s">
        <v>2054</v>
      </c>
      <c r="D355" s="234"/>
      <c r="E355" s="234"/>
      <c r="F355" s="229" t="s">
        <v>2016</v>
      </c>
      <c r="G355" s="233">
        <v>1</v>
      </c>
      <c r="H355" s="238" t="s">
        <v>2040</v>
      </c>
    </row>
    <row r="356" customHeight="1" spans="1:8">
      <c r="A356" s="228">
        <v>351</v>
      </c>
      <c r="B356" s="236" t="s">
        <v>2053</v>
      </c>
      <c r="C356" s="230" t="s">
        <v>2054</v>
      </c>
      <c r="D356" s="234"/>
      <c r="E356" s="234"/>
      <c r="F356" s="229" t="s">
        <v>2016</v>
      </c>
      <c r="G356" s="233">
        <v>1</v>
      </c>
      <c r="H356" s="238" t="s">
        <v>2040</v>
      </c>
    </row>
    <row r="357" customHeight="1" spans="1:8">
      <c r="A357" s="228">
        <v>352</v>
      </c>
      <c r="B357" s="236" t="s">
        <v>2053</v>
      </c>
      <c r="C357" s="230" t="s">
        <v>2054</v>
      </c>
      <c r="D357" s="234"/>
      <c r="E357" s="234"/>
      <c r="F357" s="229" t="s">
        <v>2016</v>
      </c>
      <c r="G357" s="233">
        <v>1</v>
      </c>
      <c r="H357" s="238" t="s">
        <v>2040</v>
      </c>
    </row>
    <row r="358" customHeight="1" spans="1:8">
      <c r="A358" s="228">
        <v>353</v>
      </c>
      <c r="B358" s="236" t="s">
        <v>2053</v>
      </c>
      <c r="C358" s="230" t="s">
        <v>2054</v>
      </c>
      <c r="D358" s="234"/>
      <c r="E358" s="234"/>
      <c r="F358" s="229" t="s">
        <v>2016</v>
      </c>
      <c r="G358" s="233">
        <v>1</v>
      </c>
      <c r="H358" s="238" t="s">
        <v>2040</v>
      </c>
    </row>
    <row r="359" customHeight="1" spans="1:8">
      <c r="A359" s="228">
        <v>354</v>
      </c>
      <c r="B359" s="236" t="s">
        <v>2053</v>
      </c>
      <c r="C359" s="230" t="s">
        <v>2054</v>
      </c>
      <c r="D359" s="234"/>
      <c r="E359" s="234"/>
      <c r="F359" s="229" t="s">
        <v>2016</v>
      </c>
      <c r="G359" s="233">
        <v>1</v>
      </c>
      <c r="H359" s="238" t="s">
        <v>2040</v>
      </c>
    </row>
    <row r="360" customHeight="1" spans="1:8">
      <c r="A360" s="228">
        <v>355</v>
      </c>
      <c r="B360" s="236" t="s">
        <v>2053</v>
      </c>
      <c r="C360" s="230" t="s">
        <v>2054</v>
      </c>
      <c r="D360" s="234"/>
      <c r="E360" s="234"/>
      <c r="F360" s="229" t="s">
        <v>2016</v>
      </c>
      <c r="G360" s="233">
        <v>1</v>
      </c>
      <c r="H360" s="238" t="s">
        <v>2040</v>
      </c>
    </row>
    <row r="361" customHeight="1" spans="1:8">
      <c r="A361" s="228">
        <v>356</v>
      </c>
      <c r="B361" s="236" t="s">
        <v>2053</v>
      </c>
      <c r="C361" s="230" t="s">
        <v>2054</v>
      </c>
      <c r="D361" s="234"/>
      <c r="E361" s="234"/>
      <c r="F361" s="229" t="s">
        <v>2016</v>
      </c>
      <c r="G361" s="233">
        <v>1</v>
      </c>
      <c r="H361" s="238" t="s">
        <v>2040</v>
      </c>
    </row>
    <row r="362" customHeight="1" spans="1:8">
      <c r="A362" s="228">
        <v>357</v>
      </c>
      <c r="B362" s="236" t="s">
        <v>2053</v>
      </c>
      <c r="C362" s="230" t="s">
        <v>2054</v>
      </c>
      <c r="D362" s="234"/>
      <c r="E362" s="234"/>
      <c r="F362" s="229" t="s">
        <v>2016</v>
      </c>
      <c r="G362" s="233">
        <v>1</v>
      </c>
      <c r="H362" s="238" t="s">
        <v>2040</v>
      </c>
    </row>
    <row r="363" customHeight="1" spans="1:8">
      <c r="A363" s="228">
        <v>358</v>
      </c>
      <c r="B363" s="236" t="s">
        <v>2053</v>
      </c>
      <c r="C363" s="230" t="s">
        <v>2054</v>
      </c>
      <c r="D363" s="234"/>
      <c r="E363" s="234"/>
      <c r="F363" s="229" t="s">
        <v>2016</v>
      </c>
      <c r="G363" s="233">
        <v>1</v>
      </c>
      <c r="H363" s="238" t="s">
        <v>2040</v>
      </c>
    </row>
    <row r="364" customHeight="1" spans="1:8">
      <c r="A364" s="228">
        <v>359</v>
      </c>
      <c r="B364" s="236" t="s">
        <v>2053</v>
      </c>
      <c r="C364" s="230" t="s">
        <v>2054</v>
      </c>
      <c r="D364" s="234"/>
      <c r="E364" s="234"/>
      <c r="F364" s="229" t="s">
        <v>2016</v>
      </c>
      <c r="G364" s="233">
        <v>1</v>
      </c>
      <c r="H364" s="238" t="s">
        <v>2040</v>
      </c>
    </row>
    <row r="365" customHeight="1" spans="1:8">
      <c r="A365" s="228">
        <v>360</v>
      </c>
      <c r="B365" s="236" t="s">
        <v>2053</v>
      </c>
      <c r="C365" s="230" t="s">
        <v>2054</v>
      </c>
      <c r="D365" s="234"/>
      <c r="E365" s="234"/>
      <c r="F365" s="229" t="s">
        <v>2016</v>
      </c>
      <c r="G365" s="233">
        <v>1</v>
      </c>
      <c r="H365" s="238" t="s">
        <v>2040</v>
      </c>
    </row>
    <row r="366" customHeight="1" spans="1:8">
      <c r="A366" s="228">
        <v>361</v>
      </c>
      <c r="B366" s="236" t="s">
        <v>2053</v>
      </c>
      <c r="C366" s="230" t="s">
        <v>2054</v>
      </c>
      <c r="D366" s="234"/>
      <c r="E366" s="234"/>
      <c r="F366" s="229" t="s">
        <v>2016</v>
      </c>
      <c r="G366" s="233">
        <v>1</v>
      </c>
      <c r="H366" s="238" t="s">
        <v>2040</v>
      </c>
    </row>
    <row r="367" customHeight="1" spans="1:8">
      <c r="A367" s="228">
        <v>362</v>
      </c>
      <c r="B367" s="236" t="s">
        <v>2053</v>
      </c>
      <c r="C367" s="230" t="s">
        <v>2054</v>
      </c>
      <c r="D367" s="234"/>
      <c r="E367" s="234"/>
      <c r="F367" s="229" t="s">
        <v>2016</v>
      </c>
      <c r="G367" s="233">
        <v>1</v>
      </c>
      <c r="H367" s="238" t="s">
        <v>2040</v>
      </c>
    </row>
    <row r="368" customHeight="1" spans="1:8">
      <c r="A368" s="228">
        <v>363</v>
      </c>
      <c r="B368" s="236" t="s">
        <v>2053</v>
      </c>
      <c r="C368" s="230" t="s">
        <v>2054</v>
      </c>
      <c r="D368" s="234"/>
      <c r="E368" s="234"/>
      <c r="F368" s="229" t="s">
        <v>2016</v>
      </c>
      <c r="G368" s="233">
        <v>1</v>
      </c>
      <c r="H368" s="238" t="s">
        <v>2040</v>
      </c>
    </row>
    <row r="369" customHeight="1" spans="1:8">
      <c r="A369" s="228">
        <v>364</v>
      </c>
      <c r="B369" s="236" t="s">
        <v>2053</v>
      </c>
      <c r="C369" s="230" t="s">
        <v>2054</v>
      </c>
      <c r="D369" s="234"/>
      <c r="E369" s="234"/>
      <c r="F369" s="229" t="s">
        <v>2016</v>
      </c>
      <c r="G369" s="233">
        <v>1</v>
      </c>
      <c r="H369" s="238" t="s">
        <v>2040</v>
      </c>
    </row>
    <row r="370" customHeight="1" spans="1:8">
      <c r="A370" s="228">
        <v>365</v>
      </c>
      <c r="B370" s="236" t="s">
        <v>2053</v>
      </c>
      <c r="C370" s="230" t="s">
        <v>2054</v>
      </c>
      <c r="D370" s="234"/>
      <c r="E370" s="234"/>
      <c r="F370" s="229" t="s">
        <v>2016</v>
      </c>
      <c r="G370" s="233">
        <v>1</v>
      </c>
      <c r="H370" s="238" t="s">
        <v>2040</v>
      </c>
    </row>
    <row r="371" customHeight="1" spans="1:8">
      <c r="A371" s="228">
        <v>366</v>
      </c>
      <c r="B371" s="236" t="s">
        <v>2053</v>
      </c>
      <c r="C371" s="230" t="s">
        <v>2054</v>
      </c>
      <c r="D371" s="234"/>
      <c r="E371" s="234"/>
      <c r="F371" s="229" t="s">
        <v>2016</v>
      </c>
      <c r="G371" s="233">
        <v>1</v>
      </c>
      <c r="H371" s="238" t="s">
        <v>2040</v>
      </c>
    </row>
    <row r="372" customHeight="1" spans="1:8">
      <c r="A372" s="228">
        <v>367</v>
      </c>
      <c r="B372" s="236" t="s">
        <v>2053</v>
      </c>
      <c r="C372" s="230" t="s">
        <v>2054</v>
      </c>
      <c r="D372" s="234"/>
      <c r="E372" s="234"/>
      <c r="F372" s="229" t="s">
        <v>2016</v>
      </c>
      <c r="G372" s="233">
        <v>1</v>
      </c>
      <c r="H372" s="238" t="s">
        <v>2040</v>
      </c>
    </row>
    <row r="373" customHeight="1" spans="1:8">
      <c r="A373" s="228">
        <v>368</v>
      </c>
      <c r="B373" s="236" t="s">
        <v>2053</v>
      </c>
      <c r="C373" s="230" t="s">
        <v>2054</v>
      </c>
      <c r="D373" s="234"/>
      <c r="E373" s="234"/>
      <c r="F373" s="229" t="s">
        <v>2016</v>
      </c>
      <c r="G373" s="233">
        <v>1</v>
      </c>
      <c r="H373" s="238" t="s">
        <v>2040</v>
      </c>
    </row>
    <row r="374" customHeight="1" spans="1:8">
      <c r="A374" s="228">
        <v>369</v>
      </c>
      <c r="B374" s="236" t="s">
        <v>2053</v>
      </c>
      <c r="C374" s="230" t="s">
        <v>2054</v>
      </c>
      <c r="D374" s="234"/>
      <c r="E374" s="234"/>
      <c r="F374" s="229" t="s">
        <v>2016</v>
      </c>
      <c r="G374" s="233">
        <v>1</v>
      </c>
      <c r="H374" s="238" t="s">
        <v>2040</v>
      </c>
    </row>
    <row r="375" customHeight="1" spans="1:8">
      <c r="A375" s="228">
        <v>370</v>
      </c>
      <c r="B375" s="236" t="s">
        <v>2053</v>
      </c>
      <c r="C375" s="230" t="s">
        <v>2054</v>
      </c>
      <c r="D375" s="234"/>
      <c r="E375" s="234"/>
      <c r="F375" s="229" t="s">
        <v>2016</v>
      </c>
      <c r="G375" s="233">
        <v>1</v>
      </c>
      <c r="H375" s="238" t="s">
        <v>2040</v>
      </c>
    </row>
    <row r="376" customHeight="1" spans="1:8">
      <c r="A376" s="228">
        <v>371</v>
      </c>
      <c r="B376" s="236" t="s">
        <v>2053</v>
      </c>
      <c r="C376" s="230" t="s">
        <v>2054</v>
      </c>
      <c r="D376" s="234"/>
      <c r="E376" s="234"/>
      <c r="F376" s="229" t="s">
        <v>2016</v>
      </c>
      <c r="G376" s="233">
        <v>1</v>
      </c>
      <c r="H376" s="238" t="s">
        <v>2040</v>
      </c>
    </row>
    <row r="377" customHeight="1" spans="1:8">
      <c r="A377" s="228">
        <v>372</v>
      </c>
      <c r="B377" s="236" t="s">
        <v>2053</v>
      </c>
      <c r="C377" s="230" t="s">
        <v>2054</v>
      </c>
      <c r="D377" s="234"/>
      <c r="E377" s="234"/>
      <c r="F377" s="229" t="s">
        <v>2016</v>
      </c>
      <c r="G377" s="233">
        <v>1</v>
      </c>
      <c r="H377" s="238" t="s">
        <v>2040</v>
      </c>
    </row>
    <row r="378" customHeight="1" spans="1:8">
      <c r="A378" s="228">
        <v>373</v>
      </c>
      <c r="B378" s="236" t="s">
        <v>2053</v>
      </c>
      <c r="C378" s="230" t="s">
        <v>2054</v>
      </c>
      <c r="D378" s="234"/>
      <c r="E378" s="234"/>
      <c r="F378" s="229" t="s">
        <v>2016</v>
      </c>
      <c r="G378" s="233">
        <v>1</v>
      </c>
      <c r="H378" s="238" t="s">
        <v>2040</v>
      </c>
    </row>
    <row r="379" customHeight="1" spans="1:8">
      <c r="A379" s="228">
        <v>374</v>
      </c>
      <c r="B379" s="236" t="s">
        <v>2053</v>
      </c>
      <c r="C379" s="230" t="s">
        <v>2054</v>
      </c>
      <c r="D379" s="234"/>
      <c r="E379" s="234"/>
      <c r="F379" s="229" t="s">
        <v>2016</v>
      </c>
      <c r="G379" s="233">
        <v>1</v>
      </c>
      <c r="H379" s="238" t="s">
        <v>2040</v>
      </c>
    </row>
    <row r="380" customHeight="1" spans="1:8">
      <c r="A380" s="228">
        <v>375</v>
      </c>
      <c r="B380" s="236" t="s">
        <v>2053</v>
      </c>
      <c r="C380" s="230" t="s">
        <v>2054</v>
      </c>
      <c r="D380" s="234"/>
      <c r="E380" s="234"/>
      <c r="F380" s="229" t="s">
        <v>2016</v>
      </c>
      <c r="G380" s="233">
        <v>1</v>
      </c>
      <c r="H380" s="238" t="s">
        <v>2040</v>
      </c>
    </row>
    <row r="381" customHeight="1" spans="1:8">
      <c r="A381" s="228">
        <v>376</v>
      </c>
      <c r="B381" s="236" t="s">
        <v>2053</v>
      </c>
      <c r="C381" s="230" t="s">
        <v>2054</v>
      </c>
      <c r="D381" s="234"/>
      <c r="E381" s="234"/>
      <c r="F381" s="229" t="s">
        <v>2016</v>
      </c>
      <c r="G381" s="233">
        <v>1</v>
      </c>
      <c r="H381" s="238" t="s">
        <v>2040</v>
      </c>
    </row>
    <row r="382" customHeight="1" spans="1:8">
      <c r="A382" s="228">
        <v>377</v>
      </c>
      <c r="B382" s="236" t="s">
        <v>2053</v>
      </c>
      <c r="C382" s="230" t="s">
        <v>2054</v>
      </c>
      <c r="D382" s="234"/>
      <c r="E382" s="234"/>
      <c r="F382" s="229" t="s">
        <v>2016</v>
      </c>
      <c r="G382" s="233">
        <v>1</v>
      </c>
      <c r="H382" s="238" t="s">
        <v>2040</v>
      </c>
    </row>
    <row r="383" customHeight="1" spans="1:8">
      <c r="A383" s="228">
        <v>378</v>
      </c>
      <c r="B383" s="236" t="s">
        <v>2053</v>
      </c>
      <c r="C383" s="230" t="s">
        <v>2054</v>
      </c>
      <c r="D383" s="234"/>
      <c r="E383" s="234"/>
      <c r="F383" s="229" t="s">
        <v>2016</v>
      </c>
      <c r="G383" s="233">
        <v>1</v>
      </c>
      <c r="H383" s="238" t="s">
        <v>2040</v>
      </c>
    </row>
    <row r="384" customHeight="1" spans="1:8">
      <c r="A384" s="228">
        <v>379</v>
      </c>
      <c r="B384" s="236" t="s">
        <v>2053</v>
      </c>
      <c r="C384" s="230" t="s">
        <v>2054</v>
      </c>
      <c r="D384" s="234"/>
      <c r="E384" s="234"/>
      <c r="F384" s="229" t="s">
        <v>2016</v>
      </c>
      <c r="G384" s="233">
        <v>1</v>
      </c>
      <c r="H384" s="238" t="s">
        <v>2040</v>
      </c>
    </row>
    <row r="385" customHeight="1" spans="1:8">
      <c r="A385" s="228">
        <v>380</v>
      </c>
      <c r="B385" s="236" t="s">
        <v>2053</v>
      </c>
      <c r="C385" s="230" t="s">
        <v>2054</v>
      </c>
      <c r="D385" s="234"/>
      <c r="E385" s="234"/>
      <c r="F385" s="229" t="s">
        <v>2016</v>
      </c>
      <c r="G385" s="233">
        <v>1</v>
      </c>
      <c r="H385" s="238" t="s">
        <v>2040</v>
      </c>
    </row>
    <row r="386" customHeight="1" spans="1:8">
      <c r="A386" s="228">
        <v>381</v>
      </c>
      <c r="B386" s="236" t="s">
        <v>2053</v>
      </c>
      <c r="C386" s="230" t="s">
        <v>2054</v>
      </c>
      <c r="D386" s="234"/>
      <c r="E386" s="234"/>
      <c r="F386" s="229" t="s">
        <v>2016</v>
      </c>
      <c r="G386" s="233">
        <v>1</v>
      </c>
      <c r="H386" s="238" t="s">
        <v>2040</v>
      </c>
    </row>
    <row r="387" customHeight="1" spans="1:8">
      <c r="A387" s="228">
        <v>382</v>
      </c>
      <c r="B387" s="236" t="s">
        <v>2053</v>
      </c>
      <c r="C387" s="230" t="s">
        <v>2054</v>
      </c>
      <c r="D387" s="234"/>
      <c r="E387" s="234"/>
      <c r="F387" s="229" t="s">
        <v>2016</v>
      </c>
      <c r="G387" s="233">
        <v>1</v>
      </c>
      <c r="H387" s="238" t="s">
        <v>2040</v>
      </c>
    </row>
    <row r="388" customHeight="1" spans="1:8">
      <c r="A388" s="228">
        <v>383</v>
      </c>
      <c r="B388" s="236" t="s">
        <v>2053</v>
      </c>
      <c r="C388" s="230" t="s">
        <v>2054</v>
      </c>
      <c r="D388" s="234"/>
      <c r="E388" s="234"/>
      <c r="F388" s="229" t="s">
        <v>2016</v>
      </c>
      <c r="G388" s="233">
        <v>1</v>
      </c>
      <c r="H388" s="238" t="s">
        <v>2040</v>
      </c>
    </row>
    <row r="389" customHeight="1" spans="1:8">
      <c r="A389" s="228">
        <v>384</v>
      </c>
      <c r="B389" s="236" t="s">
        <v>2053</v>
      </c>
      <c r="C389" s="230" t="s">
        <v>2054</v>
      </c>
      <c r="D389" s="234"/>
      <c r="E389" s="234"/>
      <c r="F389" s="229" t="s">
        <v>2016</v>
      </c>
      <c r="G389" s="233">
        <v>1</v>
      </c>
      <c r="H389" s="238" t="s">
        <v>2040</v>
      </c>
    </row>
    <row r="390" customHeight="1" spans="1:8">
      <c r="A390" s="228">
        <v>385</v>
      </c>
      <c r="B390" s="236" t="s">
        <v>2053</v>
      </c>
      <c r="C390" s="230" t="s">
        <v>2054</v>
      </c>
      <c r="D390" s="234"/>
      <c r="E390" s="234"/>
      <c r="F390" s="229" t="s">
        <v>2016</v>
      </c>
      <c r="G390" s="233">
        <v>1</v>
      </c>
      <c r="H390" s="238" t="s">
        <v>2040</v>
      </c>
    </row>
    <row r="391" customHeight="1" spans="1:8">
      <c r="A391" s="228">
        <v>386</v>
      </c>
      <c r="B391" s="236" t="s">
        <v>2053</v>
      </c>
      <c r="C391" s="230" t="s">
        <v>2054</v>
      </c>
      <c r="D391" s="234"/>
      <c r="E391" s="234"/>
      <c r="F391" s="229" t="s">
        <v>2016</v>
      </c>
      <c r="G391" s="233">
        <v>1</v>
      </c>
      <c r="H391" s="238" t="s">
        <v>2040</v>
      </c>
    </row>
    <row r="392" customHeight="1" spans="1:8">
      <c r="A392" s="228">
        <v>387</v>
      </c>
      <c r="B392" s="236" t="s">
        <v>2053</v>
      </c>
      <c r="C392" s="230" t="s">
        <v>2054</v>
      </c>
      <c r="D392" s="234"/>
      <c r="E392" s="234"/>
      <c r="F392" s="229" t="s">
        <v>2016</v>
      </c>
      <c r="G392" s="233">
        <v>1</v>
      </c>
      <c r="H392" s="238" t="s">
        <v>2040</v>
      </c>
    </row>
    <row r="393" customHeight="1" spans="1:8">
      <c r="A393" s="228">
        <v>388</v>
      </c>
      <c r="B393" s="236" t="s">
        <v>2053</v>
      </c>
      <c r="C393" s="230" t="s">
        <v>2054</v>
      </c>
      <c r="D393" s="234"/>
      <c r="E393" s="234"/>
      <c r="F393" s="229" t="s">
        <v>2016</v>
      </c>
      <c r="G393" s="233">
        <v>1</v>
      </c>
      <c r="H393" s="238" t="s">
        <v>2040</v>
      </c>
    </row>
    <row r="394" customHeight="1" spans="1:8">
      <c r="A394" s="228">
        <v>389</v>
      </c>
      <c r="B394" s="236" t="s">
        <v>2053</v>
      </c>
      <c r="C394" s="230" t="s">
        <v>2054</v>
      </c>
      <c r="D394" s="234"/>
      <c r="E394" s="234"/>
      <c r="F394" s="229" t="s">
        <v>2016</v>
      </c>
      <c r="G394" s="233">
        <v>1</v>
      </c>
      <c r="H394" s="238" t="s">
        <v>2040</v>
      </c>
    </row>
    <row r="395" customHeight="1" spans="1:8">
      <c r="A395" s="228">
        <v>390</v>
      </c>
      <c r="B395" s="236" t="s">
        <v>2053</v>
      </c>
      <c r="C395" s="230" t="s">
        <v>2054</v>
      </c>
      <c r="D395" s="234"/>
      <c r="E395" s="234"/>
      <c r="F395" s="229" t="s">
        <v>2016</v>
      </c>
      <c r="G395" s="233">
        <v>1</v>
      </c>
      <c r="H395" s="238" t="s">
        <v>2040</v>
      </c>
    </row>
    <row r="396" customHeight="1" spans="1:8">
      <c r="A396" s="228">
        <v>391</v>
      </c>
      <c r="B396" s="236" t="s">
        <v>2053</v>
      </c>
      <c r="C396" s="230" t="s">
        <v>2054</v>
      </c>
      <c r="D396" s="234"/>
      <c r="E396" s="234"/>
      <c r="F396" s="229" t="s">
        <v>2016</v>
      </c>
      <c r="G396" s="233">
        <v>1</v>
      </c>
      <c r="H396" s="238" t="s">
        <v>2040</v>
      </c>
    </row>
    <row r="397" customHeight="1" spans="1:8">
      <c r="A397" s="228">
        <v>392</v>
      </c>
      <c r="B397" s="236" t="s">
        <v>2053</v>
      </c>
      <c r="C397" s="230" t="s">
        <v>2054</v>
      </c>
      <c r="D397" s="234"/>
      <c r="E397" s="234"/>
      <c r="F397" s="229" t="s">
        <v>2016</v>
      </c>
      <c r="G397" s="233">
        <v>1</v>
      </c>
      <c r="H397" s="238" t="s">
        <v>2040</v>
      </c>
    </row>
    <row r="398" customHeight="1" spans="1:8">
      <c r="A398" s="228">
        <v>393</v>
      </c>
      <c r="B398" s="236" t="s">
        <v>2053</v>
      </c>
      <c r="C398" s="230" t="s">
        <v>2054</v>
      </c>
      <c r="D398" s="234"/>
      <c r="E398" s="234"/>
      <c r="F398" s="229" t="s">
        <v>2016</v>
      </c>
      <c r="G398" s="233">
        <v>1</v>
      </c>
      <c r="H398" s="238" t="s">
        <v>2040</v>
      </c>
    </row>
    <row r="399" customHeight="1" spans="1:8">
      <c r="A399" s="228">
        <v>394</v>
      </c>
      <c r="B399" s="236" t="s">
        <v>2053</v>
      </c>
      <c r="C399" s="230" t="s">
        <v>2054</v>
      </c>
      <c r="D399" s="234"/>
      <c r="E399" s="234"/>
      <c r="F399" s="229" t="s">
        <v>2016</v>
      </c>
      <c r="G399" s="233">
        <v>1</v>
      </c>
      <c r="H399" s="238" t="s">
        <v>2040</v>
      </c>
    </row>
    <row r="400" customHeight="1" spans="1:8">
      <c r="A400" s="228">
        <v>395</v>
      </c>
      <c r="B400" s="236" t="s">
        <v>2053</v>
      </c>
      <c r="C400" s="230" t="s">
        <v>2054</v>
      </c>
      <c r="D400" s="234"/>
      <c r="E400" s="234"/>
      <c r="F400" s="229" t="s">
        <v>2016</v>
      </c>
      <c r="G400" s="233">
        <v>1</v>
      </c>
      <c r="H400" s="238" t="s">
        <v>2040</v>
      </c>
    </row>
    <row r="401" customHeight="1" spans="1:8">
      <c r="A401" s="228">
        <v>396</v>
      </c>
      <c r="B401" s="236" t="s">
        <v>2053</v>
      </c>
      <c r="C401" s="230" t="s">
        <v>2054</v>
      </c>
      <c r="D401" s="234"/>
      <c r="E401" s="234"/>
      <c r="F401" s="229" t="s">
        <v>2016</v>
      </c>
      <c r="G401" s="233">
        <v>1</v>
      </c>
      <c r="H401" s="238" t="s">
        <v>2040</v>
      </c>
    </row>
    <row r="402" customHeight="1" spans="1:8">
      <c r="A402" s="228">
        <v>397</v>
      </c>
      <c r="B402" s="236" t="s">
        <v>2053</v>
      </c>
      <c r="C402" s="230" t="s">
        <v>2054</v>
      </c>
      <c r="D402" s="234"/>
      <c r="E402" s="234"/>
      <c r="F402" s="229" t="s">
        <v>2016</v>
      </c>
      <c r="G402" s="233">
        <v>1</v>
      </c>
      <c r="H402" s="238" t="s">
        <v>2040</v>
      </c>
    </row>
    <row r="403" customHeight="1" spans="1:8">
      <c r="A403" s="228">
        <v>398</v>
      </c>
      <c r="B403" s="236" t="s">
        <v>2053</v>
      </c>
      <c r="C403" s="230" t="s">
        <v>2054</v>
      </c>
      <c r="D403" s="234"/>
      <c r="E403" s="234"/>
      <c r="F403" s="229" t="s">
        <v>2016</v>
      </c>
      <c r="G403" s="233">
        <v>1</v>
      </c>
      <c r="H403" s="238" t="s">
        <v>2040</v>
      </c>
    </row>
    <row r="404" customHeight="1" spans="1:8">
      <c r="A404" s="228">
        <v>399</v>
      </c>
      <c r="B404" s="236" t="s">
        <v>2053</v>
      </c>
      <c r="C404" s="230" t="s">
        <v>2054</v>
      </c>
      <c r="D404" s="234"/>
      <c r="E404" s="234"/>
      <c r="F404" s="229" t="s">
        <v>2016</v>
      </c>
      <c r="G404" s="233">
        <v>1</v>
      </c>
      <c r="H404" s="238" t="s">
        <v>2040</v>
      </c>
    </row>
    <row r="405" customHeight="1" spans="1:8">
      <c r="A405" s="228">
        <v>400</v>
      </c>
      <c r="B405" s="236" t="s">
        <v>2053</v>
      </c>
      <c r="C405" s="230" t="s">
        <v>2054</v>
      </c>
      <c r="D405" s="234"/>
      <c r="E405" s="234"/>
      <c r="F405" s="229" t="s">
        <v>2016</v>
      </c>
      <c r="G405" s="233">
        <v>1</v>
      </c>
      <c r="H405" s="238" t="s">
        <v>2040</v>
      </c>
    </row>
    <row r="406" customHeight="1" spans="1:8">
      <c r="A406" s="228">
        <v>401</v>
      </c>
      <c r="B406" s="236" t="s">
        <v>2053</v>
      </c>
      <c r="C406" s="230" t="s">
        <v>2054</v>
      </c>
      <c r="D406" s="234"/>
      <c r="E406" s="234"/>
      <c r="F406" s="229" t="s">
        <v>2016</v>
      </c>
      <c r="G406" s="233">
        <v>1</v>
      </c>
      <c r="H406" s="238" t="s">
        <v>2040</v>
      </c>
    </row>
    <row r="407" customHeight="1" spans="1:8">
      <c r="A407" s="228">
        <v>402</v>
      </c>
      <c r="B407" s="236" t="s">
        <v>2053</v>
      </c>
      <c r="C407" s="230" t="s">
        <v>2054</v>
      </c>
      <c r="D407" s="234"/>
      <c r="E407" s="234"/>
      <c r="F407" s="229" t="s">
        <v>2016</v>
      </c>
      <c r="G407" s="233">
        <v>1</v>
      </c>
      <c r="H407" s="238" t="s">
        <v>2040</v>
      </c>
    </row>
    <row r="408" customHeight="1" spans="1:8">
      <c r="A408" s="228">
        <v>403</v>
      </c>
      <c r="B408" s="236" t="s">
        <v>2053</v>
      </c>
      <c r="C408" s="230" t="s">
        <v>2054</v>
      </c>
      <c r="D408" s="234"/>
      <c r="E408" s="234"/>
      <c r="F408" s="229" t="s">
        <v>2016</v>
      </c>
      <c r="G408" s="233">
        <v>1</v>
      </c>
      <c r="H408" s="238" t="s">
        <v>2040</v>
      </c>
    </row>
    <row r="409" customHeight="1" spans="1:8">
      <c r="A409" s="228">
        <v>404</v>
      </c>
      <c r="B409" s="236" t="s">
        <v>2053</v>
      </c>
      <c r="C409" s="230" t="s">
        <v>2054</v>
      </c>
      <c r="D409" s="234"/>
      <c r="E409" s="234"/>
      <c r="F409" s="229" t="s">
        <v>2016</v>
      </c>
      <c r="G409" s="233">
        <v>1</v>
      </c>
      <c r="H409" s="238" t="s">
        <v>2040</v>
      </c>
    </row>
    <row r="410" customHeight="1" spans="1:8">
      <c r="A410" s="228">
        <v>405</v>
      </c>
      <c r="B410" s="236" t="s">
        <v>2053</v>
      </c>
      <c r="C410" s="230" t="s">
        <v>2054</v>
      </c>
      <c r="D410" s="234"/>
      <c r="E410" s="234"/>
      <c r="F410" s="229" t="s">
        <v>2016</v>
      </c>
      <c r="G410" s="233">
        <v>1</v>
      </c>
      <c r="H410" s="238" t="s">
        <v>2040</v>
      </c>
    </row>
    <row r="411" customHeight="1" spans="1:8">
      <c r="A411" s="228">
        <v>406</v>
      </c>
      <c r="B411" s="236" t="s">
        <v>2053</v>
      </c>
      <c r="C411" s="230" t="s">
        <v>2054</v>
      </c>
      <c r="D411" s="234"/>
      <c r="E411" s="234"/>
      <c r="F411" s="229" t="s">
        <v>2016</v>
      </c>
      <c r="G411" s="233">
        <v>1</v>
      </c>
      <c r="H411" s="238" t="s">
        <v>2040</v>
      </c>
    </row>
    <row r="412" customHeight="1" spans="1:8">
      <c r="A412" s="228">
        <v>407</v>
      </c>
      <c r="B412" s="236" t="s">
        <v>2053</v>
      </c>
      <c r="C412" s="230" t="s">
        <v>2054</v>
      </c>
      <c r="D412" s="234"/>
      <c r="E412" s="234"/>
      <c r="F412" s="229" t="s">
        <v>2016</v>
      </c>
      <c r="G412" s="233">
        <v>1</v>
      </c>
      <c r="H412" s="238" t="s">
        <v>2040</v>
      </c>
    </row>
    <row r="413" customHeight="1" spans="1:8">
      <c r="A413" s="228">
        <v>408</v>
      </c>
      <c r="B413" s="236" t="s">
        <v>2053</v>
      </c>
      <c r="C413" s="230" t="s">
        <v>2054</v>
      </c>
      <c r="D413" s="234"/>
      <c r="E413" s="234"/>
      <c r="F413" s="229" t="s">
        <v>2016</v>
      </c>
      <c r="G413" s="233">
        <v>1</v>
      </c>
      <c r="H413" s="238" t="s">
        <v>2040</v>
      </c>
    </row>
    <row r="414" customHeight="1" spans="1:8">
      <c r="A414" s="228">
        <v>409</v>
      </c>
      <c r="B414" s="236" t="s">
        <v>2053</v>
      </c>
      <c r="C414" s="230" t="s">
        <v>2054</v>
      </c>
      <c r="D414" s="234"/>
      <c r="E414" s="234"/>
      <c r="F414" s="229" t="s">
        <v>2016</v>
      </c>
      <c r="G414" s="233">
        <v>1</v>
      </c>
      <c r="H414" s="238" t="s">
        <v>2040</v>
      </c>
    </row>
    <row r="415" customHeight="1" spans="1:8">
      <c r="A415" s="228">
        <v>410</v>
      </c>
      <c r="B415" s="236" t="s">
        <v>2053</v>
      </c>
      <c r="C415" s="230" t="s">
        <v>2054</v>
      </c>
      <c r="D415" s="234"/>
      <c r="E415" s="234"/>
      <c r="F415" s="229" t="s">
        <v>2016</v>
      </c>
      <c r="G415" s="233">
        <v>1</v>
      </c>
      <c r="H415" s="238" t="s">
        <v>2040</v>
      </c>
    </row>
    <row r="416" customHeight="1" spans="1:8">
      <c r="A416" s="228">
        <v>411</v>
      </c>
      <c r="B416" s="236" t="s">
        <v>2053</v>
      </c>
      <c r="C416" s="230" t="s">
        <v>2054</v>
      </c>
      <c r="D416" s="234"/>
      <c r="E416" s="234"/>
      <c r="F416" s="229" t="s">
        <v>2016</v>
      </c>
      <c r="G416" s="233">
        <v>1</v>
      </c>
      <c r="H416" s="238" t="s">
        <v>2040</v>
      </c>
    </row>
    <row r="417" customHeight="1" spans="1:8">
      <c r="A417" s="228">
        <v>412</v>
      </c>
      <c r="B417" s="236" t="s">
        <v>2053</v>
      </c>
      <c r="C417" s="230" t="s">
        <v>2054</v>
      </c>
      <c r="D417" s="234"/>
      <c r="E417" s="234"/>
      <c r="F417" s="229" t="s">
        <v>2016</v>
      </c>
      <c r="G417" s="233">
        <v>1</v>
      </c>
      <c r="H417" s="238" t="s">
        <v>2040</v>
      </c>
    </row>
    <row r="418" customHeight="1" spans="1:8">
      <c r="A418" s="228">
        <v>413</v>
      </c>
      <c r="B418" s="236" t="s">
        <v>2053</v>
      </c>
      <c r="C418" s="230" t="s">
        <v>2054</v>
      </c>
      <c r="D418" s="234"/>
      <c r="E418" s="234"/>
      <c r="F418" s="229" t="s">
        <v>2016</v>
      </c>
      <c r="G418" s="233">
        <v>1</v>
      </c>
      <c r="H418" s="238" t="s">
        <v>2040</v>
      </c>
    </row>
    <row r="419" customHeight="1" spans="1:8">
      <c r="A419" s="228">
        <v>414</v>
      </c>
      <c r="B419" s="236" t="s">
        <v>2053</v>
      </c>
      <c r="C419" s="230" t="s">
        <v>2054</v>
      </c>
      <c r="D419" s="234"/>
      <c r="E419" s="234"/>
      <c r="F419" s="229" t="s">
        <v>2016</v>
      </c>
      <c r="G419" s="233">
        <v>1</v>
      </c>
      <c r="H419" s="238" t="s">
        <v>2040</v>
      </c>
    </row>
    <row r="420" customHeight="1" spans="1:8">
      <c r="A420" s="228">
        <v>415</v>
      </c>
      <c r="B420" s="236" t="s">
        <v>2053</v>
      </c>
      <c r="C420" s="230" t="s">
        <v>2054</v>
      </c>
      <c r="D420" s="234"/>
      <c r="E420" s="234"/>
      <c r="F420" s="229" t="s">
        <v>2016</v>
      </c>
      <c r="G420" s="233">
        <v>1</v>
      </c>
      <c r="H420" s="238" t="s">
        <v>2040</v>
      </c>
    </row>
    <row r="421" customHeight="1" spans="1:8">
      <c r="A421" s="228">
        <v>416</v>
      </c>
      <c r="B421" s="236" t="s">
        <v>2053</v>
      </c>
      <c r="C421" s="230" t="s">
        <v>2054</v>
      </c>
      <c r="D421" s="234"/>
      <c r="E421" s="234"/>
      <c r="F421" s="229" t="s">
        <v>2016</v>
      </c>
      <c r="G421" s="233">
        <v>1</v>
      </c>
      <c r="H421" s="238" t="s">
        <v>2040</v>
      </c>
    </row>
    <row r="422" customHeight="1" spans="1:8">
      <c r="A422" s="228">
        <v>417</v>
      </c>
      <c r="B422" s="236" t="s">
        <v>2053</v>
      </c>
      <c r="C422" s="230" t="s">
        <v>2054</v>
      </c>
      <c r="D422" s="234"/>
      <c r="E422" s="234"/>
      <c r="F422" s="229" t="s">
        <v>2016</v>
      </c>
      <c r="G422" s="233">
        <v>1</v>
      </c>
      <c r="H422" s="238" t="s">
        <v>2040</v>
      </c>
    </row>
    <row r="423" customHeight="1" spans="1:8">
      <c r="A423" s="228">
        <v>418</v>
      </c>
      <c r="B423" s="236" t="s">
        <v>2053</v>
      </c>
      <c r="C423" s="230" t="s">
        <v>2054</v>
      </c>
      <c r="D423" s="234"/>
      <c r="E423" s="234"/>
      <c r="F423" s="229" t="s">
        <v>2016</v>
      </c>
      <c r="G423" s="233">
        <v>1</v>
      </c>
      <c r="H423" s="238" t="s">
        <v>2040</v>
      </c>
    </row>
    <row r="424" customHeight="1" spans="1:8">
      <c r="A424" s="228">
        <v>419</v>
      </c>
      <c r="B424" s="236" t="s">
        <v>2053</v>
      </c>
      <c r="C424" s="230" t="s">
        <v>2054</v>
      </c>
      <c r="D424" s="234"/>
      <c r="E424" s="234"/>
      <c r="F424" s="229" t="s">
        <v>2016</v>
      </c>
      <c r="G424" s="233">
        <v>1</v>
      </c>
      <c r="H424" s="238" t="s">
        <v>2040</v>
      </c>
    </row>
    <row r="425" customHeight="1" spans="1:8">
      <c r="A425" s="228">
        <v>420</v>
      </c>
      <c r="B425" s="236" t="s">
        <v>2053</v>
      </c>
      <c r="C425" s="230" t="s">
        <v>2054</v>
      </c>
      <c r="D425" s="234"/>
      <c r="E425" s="234"/>
      <c r="F425" s="229" t="s">
        <v>2016</v>
      </c>
      <c r="G425" s="233">
        <v>1</v>
      </c>
      <c r="H425" s="238" t="s">
        <v>2040</v>
      </c>
    </row>
    <row r="426" customHeight="1" spans="1:8">
      <c r="A426" s="228">
        <v>421</v>
      </c>
      <c r="B426" s="236" t="s">
        <v>2053</v>
      </c>
      <c r="C426" s="230" t="s">
        <v>2054</v>
      </c>
      <c r="D426" s="234"/>
      <c r="E426" s="234"/>
      <c r="F426" s="229" t="s">
        <v>2016</v>
      </c>
      <c r="G426" s="233">
        <v>1</v>
      </c>
      <c r="H426" s="238" t="s">
        <v>2040</v>
      </c>
    </row>
    <row r="427" customHeight="1" spans="1:8">
      <c r="A427" s="228">
        <v>422</v>
      </c>
      <c r="B427" s="236" t="s">
        <v>2053</v>
      </c>
      <c r="C427" s="230" t="s">
        <v>2054</v>
      </c>
      <c r="D427" s="234"/>
      <c r="E427" s="234"/>
      <c r="F427" s="229" t="s">
        <v>2016</v>
      </c>
      <c r="G427" s="233">
        <v>1</v>
      </c>
      <c r="H427" s="238" t="s">
        <v>2040</v>
      </c>
    </row>
    <row r="428" customHeight="1" spans="1:8">
      <c r="A428" s="228">
        <v>423</v>
      </c>
      <c r="B428" s="236" t="s">
        <v>2053</v>
      </c>
      <c r="C428" s="230" t="s">
        <v>2054</v>
      </c>
      <c r="D428" s="234"/>
      <c r="E428" s="234"/>
      <c r="F428" s="229" t="s">
        <v>2016</v>
      </c>
      <c r="G428" s="233">
        <v>1</v>
      </c>
      <c r="H428" s="238" t="s">
        <v>2040</v>
      </c>
    </row>
    <row r="429" customHeight="1" spans="1:8">
      <c r="A429" s="228">
        <v>424</v>
      </c>
      <c r="B429" s="236" t="s">
        <v>2053</v>
      </c>
      <c r="C429" s="230" t="s">
        <v>2054</v>
      </c>
      <c r="D429" s="234"/>
      <c r="E429" s="234"/>
      <c r="F429" s="229" t="s">
        <v>2016</v>
      </c>
      <c r="G429" s="233">
        <v>1</v>
      </c>
      <c r="H429" s="238" t="s">
        <v>2040</v>
      </c>
    </row>
    <row r="430" customHeight="1" spans="1:8">
      <c r="A430" s="228">
        <v>425</v>
      </c>
      <c r="B430" s="236" t="s">
        <v>2053</v>
      </c>
      <c r="C430" s="230" t="s">
        <v>2054</v>
      </c>
      <c r="D430" s="234"/>
      <c r="E430" s="234"/>
      <c r="F430" s="229" t="s">
        <v>2016</v>
      </c>
      <c r="G430" s="233">
        <v>1</v>
      </c>
      <c r="H430" s="238" t="s">
        <v>2040</v>
      </c>
    </row>
    <row r="431" customHeight="1" spans="1:8">
      <c r="A431" s="228">
        <v>426</v>
      </c>
      <c r="B431" s="236" t="s">
        <v>2053</v>
      </c>
      <c r="C431" s="230" t="s">
        <v>2054</v>
      </c>
      <c r="D431" s="234"/>
      <c r="E431" s="234"/>
      <c r="F431" s="229" t="s">
        <v>2016</v>
      </c>
      <c r="G431" s="233">
        <v>1</v>
      </c>
      <c r="H431" s="238" t="s">
        <v>2040</v>
      </c>
    </row>
    <row r="432" customHeight="1" spans="1:8">
      <c r="A432" s="228">
        <v>427</v>
      </c>
      <c r="B432" s="236" t="s">
        <v>2053</v>
      </c>
      <c r="C432" s="230" t="s">
        <v>2054</v>
      </c>
      <c r="D432" s="234"/>
      <c r="E432" s="234"/>
      <c r="F432" s="229" t="s">
        <v>2016</v>
      </c>
      <c r="G432" s="233">
        <v>1</v>
      </c>
      <c r="H432" s="238" t="s">
        <v>2040</v>
      </c>
    </row>
    <row r="433" customHeight="1" spans="1:8">
      <c r="A433" s="228">
        <v>428</v>
      </c>
      <c r="B433" s="236" t="s">
        <v>2053</v>
      </c>
      <c r="C433" s="230" t="s">
        <v>2054</v>
      </c>
      <c r="D433" s="234"/>
      <c r="E433" s="234"/>
      <c r="F433" s="229" t="s">
        <v>2016</v>
      </c>
      <c r="G433" s="233">
        <v>1</v>
      </c>
      <c r="H433" s="238" t="s">
        <v>2040</v>
      </c>
    </row>
    <row r="434" customHeight="1" spans="1:8">
      <c r="A434" s="228">
        <v>429</v>
      </c>
      <c r="B434" s="236" t="s">
        <v>2053</v>
      </c>
      <c r="C434" s="230" t="s">
        <v>2054</v>
      </c>
      <c r="D434" s="234"/>
      <c r="E434" s="234"/>
      <c r="F434" s="229" t="s">
        <v>2016</v>
      </c>
      <c r="G434" s="233">
        <v>1</v>
      </c>
      <c r="H434" s="238" t="s">
        <v>2040</v>
      </c>
    </row>
    <row r="435" customHeight="1" spans="1:8">
      <c r="A435" s="228">
        <v>430</v>
      </c>
      <c r="B435" s="236" t="s">
        <v>2053</v>
      </c>
      <c r="C435" s="230" t="s">
        <v>2054</v>
      </c>
      <c r="D435" s="234"/>
      <c r="E435" s="234"/>
      <c r="F435" s="229" t="s">
        <v>2016</v>
      </c>
      <c r="G435" s="233">
        <v>1</v>
      </c>
      <c r="H435" s="238" t="s">
        <v>2040</v>
      </c>
    </row>
    <row r="436" customHeight="1" spans="1:8">
      <c r="A436" s="228">
        <v>431</v>
      </c>
      <c r="B436" s="236" t="s">
        <v>2053</v>
      </c>
      <c r="C436" s="230" t="s">
        <v>2054</v>
      </c>
      <c r="D436" s="234"/>
      <c r="E436" s="234"/>
      <c r="F436" s="229" t="s">
        <v>2016</v>
      </c>
      <c r="G436" s="233">
        <v>1</v>
      </c>
      <c r="H436" s="238" t="s">
        <v>2040</v>
      </c>
    </row>
    <row r="437" customHeight="1" spans="1:8">
      <c r="A437" s="228">
        <v>432</v>
      </c>
      <c r="B437" s="236" t="s">
        <v>2053</v>
      </c>
      <c r="C437" s="230" t="s">
        <v>2054</v>
      </c>
      <c r="D437" s="234"/>
      <c r="E437" s="234"/>
      <c r="F437" s="229" t="s">
        <v>2016</v>
      </c>
      <c r="G437" s="233">
        <v>1</v>
      </c>
      <c r="H437" s="238" t="s">
        <v>2040</v>
      </c>
    </row>
    <row r="438" customHeight="1" spans="1:8">
      <c r="A438" s="228">
        <v>433</v>
      </c>
      <c r="B438" s="236" t="s">
        <v>2053</v>
      </c>
      <c r="C438" s="230" t="s">
        <v>2054</v>
      </c>
      <c r="D438" s="234"/>
      <c r="E438" s="234"/>
      <c r="F438" s="229" t="s">
        <v>2016</v>
      </c>
      <c r="G438" s="233">
        <v>1</v>
      </c>
      <c r="H438" s="238" t="s">
        <v>2040</v>
      </c>
    </row>
    <row r="439" customHeight="1" spans="1:8">
      <c r="A439" s="228">
        <v>434</v>
      </c>
      <c r="B439" s="236" t="s">
        <v>2053</v>
      </c>
      <c r="C439" s="230" t="s">
        <v>2054</v>
      </c>
      <c r="D439" s="234"/>
      <c r="E439" s="234"/>
      <c r="F439" s="229" t="s">
        <v>2016</v>
      </c>
      <c r="G439" s="233">
        <v>1</v>
      </c>
      <c r="H439" s="238" t="s">
        <v>2040</v>
      </c>
    </row>
    <row r="440" customHeight="1" spans="1:8">
      <c r="A440" s="228">
        <v>435</v>
      </c>
      <c r="B440" s="236" t="s">
        <v>2053</v>
      </c>
      <c r="C440" s="230" t="s">
        <v>2054</v>
      </c>
      <c r="D440" s="234"/>
      <c r="E440" s="234"/>
      <c r="F440" s="229" t="s">
        <v>2016</v>
      </c>
      <c r="G440" s="233">
        <v>1</v>
      </c>
      <c r="H440" s="238" t="s">
        <v>2040</v>
      </c>
    </row>
    <row r="441" customHeight="1" spans="1:8">
      <c r="A441" s="228">
        <v>436</v>
      </c>
      <c r="B441" s="236" t="s">
        <v>2053</v>
      </c>
      <c r="C441" s="230" t="s">
        <v>2054</v>
      </c>
      <c r="D441" s="234"/>
      <c r="E441" s="234"/>
      <c r="F441" s="229" t="s">
        <v>2016</v>
      </c>
      <c r="G441" s="233">
        <v>1</v>
      </c>
      <c r="H441" s="238" t="s">
        <v>2040</v>
      </c>
    </row>
    <row r="442" customHeight="1" spans="1:8">
      <c r="A442" s="228">
        <v>437</v>
      </c>
      <c r="B442" s="236" t="s">
        <v>2053</v>
      </c>
      <c r="C442" s="230" t="s">
        <v>2054</v>
      </c>
      <c r="D442" s="234"/>
      <c r="E442" s="234"/>
      <c r="F442" s="229" t="s">
        <v>2016</v>
      </c>
      <c r="G442" s="233">
        <v>1</v>
      </c>
      <c r="H442" s="238" t="s">
        <v>2040</v>
      </c>
    </row>
    <row r="443" customHeight="1" spans="1:8">
      <c r="A443" s="228">
        <v>438</v>
      </c>
      <c r="B443" s="236" t="s">
        <v>2053</v>
      </c>
      <c r="C443" s="230" t="s">
        <v>2054</v>
      </c>
      <c r="D443" s="234"/>
      <c r="E443" s="234"/>
      <c r="F443" s="229" t="s">
        <v>2016</v>
      </c>
      <c r="G443" s="233">
        <v>1</v>
      </c>
      <c r="H443" s="239"/>
    </row>
    <row r="444" customHeight="1" spans="1:8">
      <c r="A444" s="228">
        <v>439</v>
      </c>
      <c r="B444" s="236" t="s">
        <v>2053</v>
      </c>
      <c r="C444" s="230" t="s">
        <v>2054</v>
      </c>
      <c r="D444" s="234"/>
      <c r="E444" s="234"/>
      <c r="F444" s="229" t="s">
        <v>2016</v>
      </c>
      <c r="G444" s="233">
        <v>1</v>
      </c>
      <c r="H444" s="239"/>
    </row>
    <row r="445" customHeight="1" spans="1:8">
      <c r="A445" s="228">
        <v>440</v>
      </c>
      <c r="B445" s="236" t="s">
        <v>2053</v>
      </c>
      <c r="C445" s="230" t="s">
        <v>2054</v>
      </c>
      <c r="D445" s="234"/>
      <c r="E445" s="234"/>
      <c r="F445" s="229" t="s">
        <v>2016</v>
      </c>
      <c r="G445" s="233">
        <v>1</v>
      </c>
      <c r="H445" s="239"/>
    </row>
    <row r="446" customHeight="1" spans="1:8">
      <c r="A446" s="228">
        <v>441</v>
      </c>
      <c r="B446" s="236" t="s">
        <v>2053</v>
      </c>
      <c r="C446" s="230" t="s">
        <v>2054</v>
      </c>
      <c r="D446" s="234"/>
      <c r="E446" s="234"/>
      <c r="F446" s="229" t="s">
        <v>2016</v>
      </c>
      <c r="G446" s="233">
        <v>1</v>
      </c>
      <c r="H446" s="239"/>
    </row>
    <row r="447" customHeight="1" spans="1:8">
      <c r="A447" s="228">
        <v>442</v>
      </c>
      <c r="B447" s="236" t="s">
        <v>2053</v>
      </c>
      <c r="C447" s="230" t="s">
        <v>2054</v>
      </c>
      <c r="D447" s="234"/>
      <c r="E447" s="234"/>
      <c r="F447" s="229" t="s">
        <v>2016</v>
      </c>
      <c r="G447" s="233">
        <v>1</v>
      </c>
      <c r="H447" s="239"/>
    </row>
    <row r="448" customHeight="1" spans="1:8">
      <c r="A448" s="228">
        <v>443</v>
      </c>
      <c r="B448" s="236" t="s">
        <v>2053</v>
      </c>
      <c r="C448" s="230" t="s">
        <v>2054</v>
      </c>
      <c r="D448" s="234"/>
      <c r="E448" s="234"/>
      <c r="F448" s="229" t="s">
        <v>2016</v>
      </c>
      <c r="G448" s="233">
        <v>1</v>
      </c>
      <c r="H448" s="239"/>
    </row>
    <row r="449" customHeight="1" spans="1:8">
      <c r="A449" s="228">
        <v>444</v>
      </c>
      <c r="B449" s="236" t="s">
        <v>2053</v>
      </c>
      <c r="C449" s="230" t="s">
        <v>2054</v>
      </c>
      <c r="D449" s="234"/>
      <c r="E449" s="234"/>
      <c r="F449" s="229" t="s">
        <v>2016</v>
      </c>
      <c r="G449" s="233">
        <v>1</v>
      </c>
      <c r="H449" s="239"/>
    </row>
    <row r="450" customHeight="1" spans="1:8">
      <c r="A450" s="228">
        <v>445</v>
      </c>
      <c r="B450" s="236" t="s">
        <v>2053</v>
      </c>
      <c r="C450" s="230" t="s">
        <v>2054</v>
      </c>
      <c r="D450" s="234"/>
      <c r="E450" s="234"/>
      <c r="F450" s="229" t="s">
        <v>2016</v>
      </c>
      <c r="G450" s="233">
        <v>1</v>
      </c>
      <c r="H450" s="239"/>
    </row>
    <row r="451" customHeight="1" spans="1:8">
      <c r="A451" s="228">
        <v>446</v>
      </c>
      <c r="B451" s="236" t="s">
        <v>2053</v>
      </c>
      <c r="C451" s="230" t="s">
        <v>2054</v>
      </c>
      <c r="D451" s="234"/>
      <c r="E451" s="234"/>
      <c r="F451" s="229" t="s">
        <v>2016</v>
      </c>
      <c r="G451" s="233">
        <v>1</v>
      </c>
      <c r="H451" s="239"/>
    </row>
    <row r="452" customHeight="1" spans="1:8">
      <c r="A452" s="228">
        <v>447</v>
      </c>
      <c r="B452" s="236" t="s">
        <v>2053</v>
      </c>
      <c r="C452" s="230" t="s">
        <v>2054</v>
      </c>
      <c r="D452" s="234"/>
      <c r="E452" s="234"/>
      <c r="F452" s="229" t="s">
        <v>2016</v>
      </c>
      <c r="G452" s="233">
        <v>1</v>
      </c>
      <c r="H452" s="239"/>
    </row>
    <row r="453" customHeight="1" spans="1:8">
      <c r="A453" s="228">
        <v>448</v>
      </c>
      <c r="B453" s="236" t="s">
        <v>2053</v>
      </c>
      <c r="C453" s="230" t="s">
        <v>2054</v>
      </c>
      <c r="D453" s="234"/>
      <c r="E453" s="234"/>
      <c r="F453" s="229" t="s">
        <v>2016</v>
      </c>
      <c r="G453" s="233">
        <v>1</v>
      </c>
      <c r="H453" s="239"/>
    </row>
    <row r="454" customHeight="1" spans="1:8">
      <c r="A454" s="228">
        <v>449</v>
      </c>
      <c r="B454" s="236" t="s">
        <v>2053</v>
      </c>
      <c r="C454" s="230" t="s">
        <v>2054</v>
      </c>
      <c r="D454" s="234"/>
      <c r="E454" s="234"/>
      <c r="F454" s="229" t="s">
        <v>2016</v>
      </c>
      <c r="G454" s="233">
        <v>1</v>
      </c>
      <c r="H454" s="239"/>
    </row>
    <row r="455" customHeight="1" spans="1:8">
      <c r="A455" s="228">
        <v>450</v>
      </c>
      <c r="B455" s="236" t="s">
        <v>2053</v>
      </c>
      <c r="C455" s="230" t="s">
        <v>2054</v>
      </c>
      <c r="D455" s="234"/>
      <c r="E455" s="234"/>
      <c r="F455" s="229" t="s">
        <v>2016</v>
      </c>
      <c r="G455" s="233">
        <v>1</v>
      </c>
      <c r="H455" s="239"/>
    </row>
    <row r="456" customHeight="1" spans="1:8">
      <c r="A456" s="228">
        <v>451</v>
      </c>
      <c r="B456" s="236" t="s">
        <v>2053</v>
      </c>
      <c r="C456" s="230" t="s">
        <v>2054</v>
      </c>
      <c r="D456" s="234"/>
      <c r="E456" s="234"/>
      <c r="F456" s="229" t="s">
        <v>2016</v>
      </c>
      <c r="G456" s="233">
        <v>1</v>
      </c>
      <c r="H456" s="239"/>
    </row>
    <row r="457" customHeight="1" spans="1:8">
      <c r="A457" s="228">
        <v>452</v>
      </c>
      <c r="B457" s="236" t="s">
        <v>2053</v>
      </c>
      <c r="C457" s="230" t="s">
        <v>2054</v>
      </c>
      <c r="D457" s="234"/>
      <c r="E457" s="234"/>
      <c r="F457" s="229" t="s">
        <v>2016</v>
      </c>
      <c r="G457" s="233">
        <v>1</v>
      </c>
      <c r="H457" s="239"/>
    </row>
    <row r="458" customHeight="1" spans="1:8">
      <c r="A458" s="228">
        <v>453</v>
      </c>
      <c r="B458" s="236" t="s">
        <v>2053</v>
      </c>
      <c r="C458" s="230" t="s">
        <v>2054</v>
      </c>
      <c r="D458" s="234"/>
      <c r="E458" s="234"/>
      <c r="F458" s="229" t="s">
        <v>2016</v>
      </c>
      <c r="G458" s="233">
        <v>1</v>
      </c>
      <c r="H458" s="239"/>
    </row>
    <row r="459" customHeight="1" spans="1:8">
      <c r="A459" s="228">
        <v>454</v>
      </c>
      <c r="B459" s="236" t="s">
        <v>2053</v>
      </c>
      <c r="C459" s="230" t="s">
        <v>2054</v>
      </c>
      <c r="D459" s="234"/>
      <c r="E459" s="234"/>
      <c r="F459" s="229" t="s">
        <v>2016</v>
      </c>
      <c r="G459" s="233">
        <v>1</v>
      </c>
      <c r="H459" s="239"/>
    </row>
    <row r="460" customHeight="1" spans="1:8">
      <c r="A460" s="228">
        <v>455</v>
      </c>
      <c r="B460" s="236" t="s">
        <v>2053</v>
      </c>
      <c r="C460" s="230" t="s">
        <v>2054</v>
      </c>
      <c r="D460" s="234"/>
      <c r="E460" s="234"/>
      <c r="F460" s="229" t="s">
        <v>2016</v>
      </c>
      <c r="G460" s="233">
        <v>1</v>
      </c>
      <c r="H460" s="239"/>
    </row>
    <row r="461" customHeight="1" spans="1:8">
      <c r="A461" s="228">
        <v>456</v>
      </c>
      <c r="B461" s="236" t="s">
        <v>2053</v>
      </c>
      <c r="C461" s="230" t="s">
        <v>2054</v>
      </c>
      <c r="D461" s="234"/>
      <c r="E461" s="234"/>
      <c r="F461" s="229" t="s">
        <v>2016</v>
      </c>
      <c r="G461" s="233">
        <v>1</v>
      </c>
      <c r="H461" s="239"/>
    </row>
    <row r="462" customHeight="1" spans="1:8">
      <c r="A462" s="228">
        <v>457</v>
      </c>
      <c r="B462" s="236" t="s">
        <v>2053</v>
      </c>
      <c r="C462" s="230" t="s">
        <v>2054</v>
      </c>
      <c r="D462" s="234"/>
      <c r="E462" s="234"/>
      <c r="F462" s="229" t="s">
        <v>2016</v>
      </c>
      <c r="G462" s="233">
        <v>1</v>
      </c>
      <c r="H462" s="239"/>
    </row>
    <row r="463" customHeight="1" spans="1:8">
      <c r="A463" s="228">
        <v>458</v>
      </c>
      <c r="B463" s="236" t="s">
        <v>2053</v>
      </c>
      <c r="C463" s="230" t="s">
        <v>2054</v>
      </c>
      <c r="D463" s="234"/>
      <c r="E463" s="234"/>
      <c r="F463" s="229" t="s">
        <v>2016</v>
      </c>
      <c r="G463" s="233">
        <v>1</v>
      </c>
      <c r="H463" s="239"/>
    </row>
    <row r="464" customHeight="1" spans="1:8">
      <c r="A464" s="228">
        <v>459</v>
      </c>
      <c r="B464" s="236" t="s">
        <v>2053</v>
      </c>
      <c r="C464" s="230" t="s">
        <v>2054</v>
      </c>
      <c r="D464" s="234"/>
      <c r="E464" s="234"/>
      <c r="F464" s="229" t="s">
        <v>2016</v>
      </c>
      <c r="G464" s="233">
        <v>1</v>
      </c>
      <c r="H464" s="239"/>
    </row>
    <row r="465" customHeight="1" spans="1:8">
      <c r="A465" s="228">
        <v>460</v>
      </c>
      <c r="B465" s="236" t="s">
        <v>2053</v>
      </c>
      <c r="C465" s="230" t="s">
        <v>2054</v>
      </c>
      <c r="D465" s="234"/>
      <c r="E465" s="234"/>
      <c r="F465" s="229" t="s">
        <v>2016</v>
      </c>
      <c r="G465" s="233">
        <v>1</v>
      </c>
      <c r="H465" s="239"/>
    </row>
    <row r="466" customHeight="1" spans="1:8">
      <c r="A466" s="228">
        <v>461</v>
      </c>
      <c r="B466" s="236" t="s">
        <v>2053</v>
      </c>
      <c r="C466" s="230" t="s">
        <v>2054</v>
      </c>
      <c r="D466" s="234"/>
      <c r="E466" s="234"/>
      <c r="F466" s="229" t="s">
        <v>2016</v>
      </c>
      <c r="G466" s="233">
        <v>1</v>
      </c>
      <c r="H466" s="239"/>
    </row>
    <row r="467" customHeight="1" spans="1:8">
      <c r="A467" s="228">
        <v>462</v>
      </c>
      <c r="B467" s="236" t="s">
        <v>2053</v>
      </c>
      <c r="C467" s="230" t="s">
        <v>2054</v>
      </c>
      <c r="D467" s="234"/>
      <c r="E467" s="234"/>
      <c r="F467" s="229" t="s">
        <v>2016</v>
      </c>
      <c r="G467" s="233">
        <v>1</v>
      </c>
      <c r="H467" s="239"/>
    </row>
    <row r="468" customHeight="1" spans="1:8">
      <c r="A468" s="228">
        <v>463</v>
      </c>
      <c r="B468" s="236" t="s">
        <v>2053</v>
      </c>
      <c r="C468" s="230" t="s">
        <v>2054</v>
      </c>
      <c r="D468" s="234"/>
      <c r="E468" s="234"/>
      <c r="F468" s="229" t="s">
        <v>2016</v>
      </c>
      <c r="G468" s="233">
        <v>1</v>
      </c>
      <c r="H468" s="239"/>
    </row>
    <row r="469" customHeight="1" spans="1:8">
      <c r="A469" s="228">
        <v>464</v>
      </c>
      <c r="B469" s="236" t="s">
        <v>2053</v>
      </c>
      <c r="C469" s="230" t="s">
        <v>2054</v>
      </c>
      <c r="D469" s="234"/>
      <c r="E469" s="234"/>
      <c r="F469" s="229" t="s">
        <v>2016</v>
      </c>
      <c r="G469" s="233">
        <v>1</v>
      </c>
      <c r="H469" s="239"/>
    </row>
    <row r="470" customHeight="1" spans="1:8">
      <c r="A470" s="228">
        <v>465</v>
      </c>
      <c r="B470" s="236" t="s">
        <v>2053</v>
      </c>
      <c r="C470" s="230" t="s">
        <v>2054</v>
      </c>
      <c r="D470" s="234"/>
      <c r="E470" s="234"/>
      <c r="F470" s="229" t="s">
        <v>2016</v>
      </c>
      <c r="G470" s="233">
        <v>1</v>
      </c>
      <c r="H470" s="239"/>
    </row>
    <row r="471" customHeight="1" spans="1:8">
      <c r="A471" s="228">
        <v>466</v>
      </c>
      <c r="B471" s="236" t="s">
        <v>2053</v>
      </c>
      <c r="C471" s="230" t="s">
        <v>2054</v>
      </c>
      <c r="D471" s="234"/>
      <c r="E471" s="234"/>
      <c r="F471" s="229" t="s">
        <v>2016</v>
      </c>
      <c r="G471" s="233">
        <v>1</v>
      </c>
      <c r="H471" s="239"/>
    </row>
    <row r="472" customHeight="1" spans="1:8">
      <c r="A472" s="228">
        <v>467</v>
      </c>
      <c r="B472" s="236" t="s">
        <v>2053</v>
      </c>
      <c r="C472" s="230" t="s">
        <v>2054</v>
      </c>
      <c r="D472" s="234"/>
      <c r="E472" s="234"/>
      <c r="F472" s="229" t="s">
        <v>2016</v>
      </c>
      <c r="G472" s="233">
        <v>1</v>
      </c>
      <c r="H472" s="239"/>
    </row>
    <row r="473" customHeight="1" spans="1:8">
      <c r="A473" s="228">
        <v>468</v>
      </c>
      <c r="B473" s="236" t="s">
        <v>2053</v>
      </c>
      <c r="C473" s="230" t="s">
        <v>2054</v>
      </c>
      <c r="D473" s="234"/>
      <c r="E473" s="234"/>
      <c r="F473" s="229" t="s">
        <v>2016</v>
      </c>
      <c r="G473" s="233">
        <v>1</v>
      </c>
      <c r="H473" s="239"/>
    </row>
    <row r="474" customHeight="1" spans="1:8">
      <c r="A474" s="228">
        <v>469</v>
      </c>
      <c r="B474" s="236" t="s">
        <v>2053</v>
      </c>
      <c r="C474" s="230" t="s">
        <v>2054</v>
      </c>
      <c r="D474" s="234"/>
      <c r="E474" s="234"/>
      <c r="F474" s="229" t="s">
        <v>2016</v>
      </c>
      <c r="G474" s="233">
        <v>1</v>
      </c>
      <c r="H474" s="239"/>
    </row>
    <row r="475" customHeight="1" spans="1:8">
      <c r="A475" s="228">
        <v>470</v>
      </c>
      <c r="B475" s="236" t="s">
        <v>2053</v>
      </c>
      <c r="C475" s="230" t="s">
        <v>2054</v>
      </c>
      <c r="D475" s="234"/>
      <c r="E475" s="234"/>
      <c r="F475" s="229" t="s">
        <v>2016</v>
      </c>
      <c r="G475" s="233">
        <v>1</v>
      </c>
      <c r="H475" s="239"/>
    </row>
    <row r="476" customHeight="1" spans="1:8">
      <c r="A476" s="228">
        <v>471</v>
      </c>
      <c r="B476" s="236" t="s">
        <v>2053</v>
      </c>
      <c r="C476" s="230" t="s">
        <v>2054</v>
      </c>
      <c r="D476" s="234"/>
      <c r="E476" s="234"/>
      <c r="F476" s="229" t="s">
        <v>2016</v>
      </c>
      <c r="G476" s="233">
        <v>1</v>
      </c>
      <c r="H476" s="239"/>
    </row>
    <row r="477" customHeight="1" spans="1:8">
      <c r="A477" s="228">
        <v>472</v>
      </c>
      <c r="B477" s="236" t="s">
        <v>2053</v>
      </c>
      <c r="C477" s="230" t="s">
        <v>2054</v>
      </c>
      <c r="D477" s="234"/>
      <c r="E477" s="234"/>
      <c r="F477" s="229" t="s">
        <v>2016</v>
      </c>
      <c r="G477" s="233">
        <v>1</v>
      </c>
      <c r="H477" s="239"/>
    </row>
    <row r="478" customHeight="1" spans="1:8">
      <c r="A478" s="228">
        <v>473</v>
      </c>
      <c r="B478" s="236" t="s">
        <v>2053</v>
      </c>
      <c r="C478" s="230" t="s">
        <v>2054</v>
      </c>
      <c r="D478" s="234"/>
      <c r="E478" s="234"/>
      <c r="F478" s="229" t="s">
        <v>2016</v>
      </c>
      <c r="G478" s="233">
        <v>1</v>
      </c>
      <c r="H478" s="239"/>
    </row>
    <row r="479" customHeight="1" spans="1:8">
      <c r="A479" s="228">
        <v>474</v>
      </c>
      <c r="B479" s="236" t="s">
        <v>2053</v>
      </c>
      <c r="C479" s="230" t="s">
        <v>2054</v>
      </c>
      <c r="D479" s="234"/>
      <c r="E479" s="234"/>
      <c r="F479" s="229" t="s">
        <v>2016</v>
      </c>
      <c r="G479" s="233">
        <v>1</v>
      </c>
      <c r="H479" s="239"/>
    </row>
    <row r="480" customHeight="1" spans="1:8">
      <c r="A480" s="228">
        <v>475</v>
      </c>
      <c r="B480" s="236" t="s">
        <v>2053</v>
      </c>
      <c r="C480" s="230" t="s">
        <v>2054</v>
      </c>
      <c r="D480" s="234"/>
      <c r="E480" s="234"/>
      <c r="F480" s="229" t="s">
        <v>2016</v>
      </c>
      <c r="G480" s="233">
        <v>1</v>
      </c>
      <c r="H480" s="239"/>
    </row>
    <row r="481" customHeight="1" spans="1:8">
      <c r="A481" s="228">
        <v>476</v>
      </c>
      <c r="B481" s="236" t="s">
        <v>2053</v>
      </c>
      <c r="C481" s="230" t="s">
        <v>2054</v>
      </c>
      <c r="D481" s="234"/>
      <c r="E481" s="234"/>
      <c r="F481" s="229" t="s">
        <v>2016</v>
      </c>
      <c r="G481" s="233">
        <v>1</v>
      </c>
      <c r="H481" s="239"/>
    </row>
    <row r="482" customHeight="1" spans="1:8">
      <c r="A482" s="228">
        <v>477</v>
      </c>
      <c r="B482" s="236" t="s">
        <v>2053</v>
      </c>
      <c r="C482" s="230" t="s">
        <v>2054</v>
      </c>
      <c r="D482" s="234"/>
      <c r="E482" s="234"/>
      <c r="F482" s="229" t="s">
        <v>2016</v>
      </c>
      <c r="G482" s="233">
        <v>1</v>
      </c>
      <c r="H482" s="239"/>
    </row>
    <row r="483" customHeight="1" spans="1:8">
      <c r="A483" s="228">
        <v>478</v>
      </c>
      <c r="B483" s="236" t="s">
        <v>2053</v>
      </c>
      <c r="C483" s="230" t="s">
        <v>2054</v>
      </c>
      <c r="D483" s="234"/>
      <c r="E483" s="234"/>
      <c r="F483" s="229" t="s">
        <v>2016</v>
      </c>
      <c r="G483" s="233">
        <v>1</v>
      </c>
      <c r="H483" s="239"/>
    </row>
    <row r="484" customHeight="1" spans="1:8">
      <c r="A484" s="228">
        <v>479</v>
      </c>
      <c r="B484" s="236" t="s">
        <v>2053</v>
      </c>
      <c r="C484" s="230" t="s">
        <v>2054</v>
      </c>
      <c r="D484" s="234"/>
      <c r="E484" s="234"/>
      <c r="F484" s="229" t="s">
        <v>2016</v>
      </c>
      <c r="G484" s="233">
        <v>1</v>
      </c>
      <c r="H484" s="239"/>
    </row>
    <row r="485" customHeight="1" spans="1:8">
      <c r="A485" s="228">
        <v>480</v>
      </c>
      <c r="B485" s="236" t="s">
        <v>2053</v>
      </c>
      <c r="C485" s="230" t="s">
        <v>2054</v>
      </c>
      <c r="D485" s="234"/>
      <c r="E485" s="234"/>
      <c r="F485" s="229" t="s">
        <v>2016</v>
      </c>
      <c r="G485" s="233">
        <v>1</v>
      </c>
      <c r="H485" s="239"/>
    </row>
    <row r="486" customHeight="1" spans="1:8">
      <c r="A486" s="228">
        <v>481</v>
      </c>
      <c r="B486" s="236" t="s">
        <v>2053</v>
      </c>
      <c r="C486" s="230" t="s">
        <v>2054</v>
      </c>
      <c r="D486" s="234"/>
      <c r="E486" s="234"/>
      <c r="F486" s="229" t="s">
        <v>2016</v>
      </c>
      <c r="G486" s="233">
        <v>1</v>
      </c>
      <c r="H486" s="239"/>
    </row>
    <row r="487" customHeight="1" spans="1:8">
      <c r="A487" s="228">
        <v>482</v>
      </c>
      <c r="B487" s="236" t="s">
        <v>2053</v>
      </c>
      <c r="C487" s="230" t="s">
        <v>2054</v>
      </c>
      <c r="D487" s="234"/>
      <c r="E487" s="234"/>
      <c r="F487" s="229" t="s">
        <v>2016</v>
      </c>
      <c r="G487" s="233">
        <v>1</v>
      </c>
      <c r="H487" s="239"/>
    </row>
    <row r="488" customHeight="1" spans="1:8">
      <c r="A488" s="228">
        <v>483</v>
      </c>
      <c r="B488" s="236" t="s">
        <v>2053</v>
      </c>
      <c r="C488" s="230" t="s">
        <v>2054</v>
      </c>
      <c r="D488" s="234"/>
      <c r="E488" s="234"/>
      <c r="F488" s="229" t="s">
        <v>2016</v>
      </c>
      <c r="G488" s="233">
        <v>1</v>
      </c>
      <c r="H488" s="239"/>
    </row>
    <row r="489" customHeight="1" spans="1:8">
      <c r="A489" s="228">
        <v>484</v>
      </c>
      <c r="B489" s="236" t="s">
        <v>2053</v>
      </c>
      <c r="C489" s="230" t="s">
        <v>2054</v>
      </c>
      <c r="D489" s="234"/>
      <c r="E489" s="234"/>
      <c r="F489" s="229" t="s">
        <v>2016</v>
      </c>
      <c r="G489" s="233">
        <v>1</v>
      </c>
      <c r="H489" s="239"/>
    </row>
    <row r="490" customHeight="1" spans="1:8">
      <c r="A490" s="228">
        <v>485</v>
      </c>
      <c r="B490" s="236" t="s">
        <v>2053</v>
      </c>
      <c r="C490" s="230" t="s">
        <v>2054</v>
      </c>
      <c r="D490" s="234"/>
      <c r="E490" s="234"/>
      <c r="F490" s="229" t="s">
        <v>2016</v>
      </c>
      <c r="G490" s="233">
        <v>1</v>
      </c>
      <c r="H490" s="239"/>
    </row>
    <row r="491" customHeight="1" spans="1:8">
      <c r="A491" s="228">
        <v>486</v>
      </c>
      <c r="B491" s="236" t="s">
        <v>2053</v>
      </c>
      <c r="C491" s="230" t="s">
        <v>2054</v>
      </c>
      <c r="D491" s="234"/>
      <c r="E491" s="234"/>
      <c r="F491" s="229" t="s">
        <v>2016</v>
      </c>
      <c r="G491" s="233">
        <v>1</v>
      </c>
      <c r="H491" s="239"/>
    </row>
    <row r="492" customHeight="1" spans="1:8">
      <c r="A492" s="228">
        <v>487</v>
      </c>
      <c r="B492" s="236" t="s">
        <v>2053</v>
      </c>
      <c r="C492" s="230" t="s">
        <v>2054</v>
      </c>
      <c r="D492" s="234"/>
      <c r="E492" s="234"/>
      <c r="F492" s="229" t="s">
        <v>2016</v>
      </c>
      <c r="G492" s="233">
        <v>1</v>
      </c>
      <c r="H492" s="239"/>
    </row>
    <row r="493" customHeight="1" spans="1:8">
      <c r="A493" s="228">
        <v>488</v>
      </c>
      <c r="B493" s="236" t="s">
        <v>2053</v>
      </c>
      <c r="C493" s="230" t="s">
        <v>2054</v>
      </c>
      <c r="D493" s="234"/>
      <c r="E493" s="234"/>
      <c r="F493" s="229" t="s">
        <v>2016</v>
      </c>
      <c r="G493" s="233">
        <v>1</v>
      </c>
      <c r="H493" s="239"/>
    </row>
    <row r="494" customHeight="1" spans="1:8">
      <c r="A494" s="228">
        <v>489</v>
      </c>
      <c r="B494" s="236" t="s">
        <v>2053</v>
      </c>
      <c r="C494" s="230" t="s">
        <v>2054</v>
      </c>
      <c r="D494" s="234"/>
      <c r="E494" s="234"/>
      <c r="F494" s="229" t="s">
        <v>2016</v>
      </c>
      <c r="G494" s="233">
        <v>1</v>
      </c>
      <c r="H494" s="239"/>
    </row>
    <row r="495" customHeight="1" spans="1:8">
      <c r="A495" s="228">
        <v>490</v>
      </c>
      <c r="B495" s="236" t="s">
        <v>2053</v>
      </c>
      <c r="C495" s="230" t="s">
        <v>2054</v>
      </c>
      <c r="D495" s="234"/>
      <c r="E495" s="234"/>
      <c r="F495" s="229" t="s">
        <v>2016</v>
      </c>
      <c r="G495" s="233">
        <v>1</v>
      </c>
      <c r="H495" s="239"/>
    </row>
    <row r="496" customHeight="1" spans="1:8">
      <c r="A496" s="228">
        <v>491</v>
      </c>
      <c r="B496" s="236" t="s">
        <v>2053</v>
      </c>
      <c r="C496" s="230" t="s">
        <v>2054</v>
      </c>
      <c r="D496" s="234"/>
      <c r="E496" s="234"/>
      <c r="F496" s="229" t="s">
        <v>2016</v>
      </c>
      <c r="G496" s="233">
        <v>1</v>
      </c>
      <c r="H496" s="239"/>
    </row>
    <row r="497" customHeight="1" spans="1:8">
      <c r="A497" s="228">
        <v>492</v>
      </c>
      <c r="B497" s="236" t="s">
        <v>2053</v>
      </c>
      <c r="C497" s="230" t="s">
        <v>2054</v>
      </c>
      <c r="D497" s="234"/>
      <c r="E497" s="234"/>
      <c r="F497" s="229" t="s">
        <v>2016</v>
      </c>
      <c r="G497" s="233">
        <v>1</v>
      </c>
      <c r="H497" s="239"/>
    </row>
    <row r="498" customHeight="1" spans="1:8">
      <c r="A498" s="228">
        <v>493</v>
      </c>
      <c r="B498" s="236" t="s">
        <v>2053</v>
      </c>
      <c r="C498" s="230" t="s">
        <v>2054</v>
      </c>
      <c r="D498" s="234"/>
      <c r="E498" s="234"/>
      <c r="F498" s="229" t="s">
        <v>2016</v>
      </c>
      <c r="G498" s="233">
        <v>1</v>
      </c>
      <c r="H498" s="239"/>
    </row>
    <row r="499" customHeight="1" spans="1:8">
      <c r="A499" s="228">
        <v>494</v>
      </c>
      <c r="B499" s="236" t="s">
        <v>2053</v>
      </c>
      <c r="C499" s="230" t="s">
        <v>2054</v>
      </c>
      <c r="D499" s="234"/>
      <c r="E499" s="234"/>
      <c r="F499" s="229" t="s">
        <v>2016</v>
      </c>
      <c r="G499" s="233">
        <v>1</v>
      </c>
      <c r="H499" s="239"/>
    </row>
    <row r="500" customHeight="1" spans="1:8">
      <c r="A500" s="228">
        <v>495</v>
      </c>
      <c r="B500" s="236" t="s">
        <v>2053</v>
      </c>
      <c r="C500" s="230" t="s">
        <v>2054</v>
      </c>
      <c r="D500" s="234"/>
      <c r="E500" s="234"/>
      <c r="F500" s="229" t="s">
        <v>2016</v>
      </c>
      <c r="G500" s="233">
        <v>1</v>
      </c>
      <c r="H500" s="239"/>
    </row>
    <row r="501" customHeight="1" spans="1:8">
      <c r="A501" s="228">
        <v>496</v>
      </c>
      <c r="B501" s="236" t="s">
        <v>2053</v>
      </c>
      <c r="C501" s="230" t="s">
        <v>2054</v>
      </c>
      <c r="D501" s="234"/>
      <c r="E501" s="234"/>
      <c r="F501" s="229" t="s">
        <v>2016</v>
      </c>
      <c r="G501" s="233">
        <v>1</v>
      </c>
      <c r="H501" s="239"/>
    </row>
    <row r="502" customHeight="1" spans="1:8">
      <c r="A502" s="228">
        <v>497</v>
      </c>
      <c r="B502" s="236" t="s">
        <v>2053</v>
      </c>
      <c r="C502" s="230" t="s">
        <v>2054</v>
      </c>
      <c r="D502" s="234"/>
      <c r="E502" s="234"/>
      <c r="F502" s="229" t="s">
        <v>2016</v>
      </c>
      <c r="G502" s="233">
        <v>1</v>
      </c>
      <c r="H502" s="239"/>
    </row>
    <row r="503" customHeight="1" spans="1:8">
      <c r="A503" s="228">
        <v>498</v>
      </c>
      <c r="B503" s="236" t="s">
        <v>2053</v>
      </c>
      <c r="C503" s="230" t="s">
        <v>2054</v>
      </c>
      <c r="D503" s="234"/>
      <c r="E503" s="234"/>
      <c r="F503" s="229" t="s">
        <v>2016</v>
      </c>
      <c r="G503" s="233">
        <v>1</v>
      </c>
      <c r="H503" s="239"/>
    </row>
    <row r="504" customHeight="1" spans="1:8">
      <c r="A504" s="228">
        <v>499</v>
      </c>
      <c r="B504" s="236" t="s">
        <v>2053</v>
      </c>
      <c r="C504" s="230" t="s">
        <v>2054</v>
      </c>
      <c r="D504" s="234"/>
      <c r="E504" s="234"/>
      <c r="F504" s="229" t="s">
        <v>2016</v>
      </c>
      <c r="G504" s="233">
        <v>1</v>
      </c>
      <c r="H504" s="239"/>
    </row>
    <row r="505" customHeight="1" spans="1:8">
      <c r="A505" s="228">
        <v>500</v>
      </c>
      <c r="B505" s="236" t="s">
        <v>2053</v>
      </c>
      <c r="C505" s="230" t="s">
        <v>2054</v>
      </c>
      <c r="D505" s="234"/>
      <c r="E505" s="234"/>
      <c r="F505" s="229" t="s">
        <v>2016</v>
      </c>
      <c r="G505" s="233">
        <v>1</v>
      </c>
      <c r="H505" s="239"/>
    </row>
    <row r="506" customHeight="1" spans="1:8">
      <c r="A506" s="228">
        <v>501</v>
      </c>
      <c r="B506" s="236" t="s">
        <v>2053</v>
      </c>
      <c r="C506" s="230" t="s">
        <v>2054</v>
      </c>
      <c r="D506" s="234"/>
      <c r="E506" s="234"/>
      <c r="F506" s="229" t="s">
        <v>2016</v>
      </c>
      <c r="G506" s="233">
        <v>1</v>
      </c>
      <c r="H506" s="239"/>
    </row>
    <row r="507" customHeight="1" spans="1:8">
      <c r="A507" s="228">
        <v>502</v>
      </c>
      <c r="B507" s="236" t="s">
        <v>2053</v>
      </c>
      <c r="C507" s="230" t="s">
        <v>2054</v>
      </c>
      <c r="D507" s="234"/>
      <c r="E507" s="234"/>
      <c r="F507" s="229" t="s">
        <v>2016</v>
      </c>
      <c r="G507" s="233">
        <v>1</v>
      </c>
      <c r="H507" s="239"/>
    </row>
    <row r="508" customHeight="1" spans="1:8">
      <c r="A508" s="228">
        <v>503</v>
      </c>
      <c r="B508" s="236" t="s">
        <v>2053</v>
      </c>
      <c r="C508" s="230" t="s">
        <v>2054</v>
      </c>
      <c r="D508" s="234"/>
      <c r="E508" s="234"/>
      <c r="F508" s="229" t="s">
        <v>2016</v>
      </c>
      <c r="G508" s="233">
        <v>1</v>
      </c>
      <c r="H508" s="239"/>
    </row>
    <row r="509" customHeight="1" spans="1:8">
      <c r="A509" s="228">
        <v>504</v>
      </c>
      <c r="B509" s="236" t="s">
        <v>2053</v>
      </c>
      <c r="C509" s="230" t="s">
        <v>2054</v>
      </c>
      <c r="D509" s="234"/>
      <c r="E509" s="234"/>
      <c r="F509" s="229" t="s">
        <v>2016</v>
      </c>
      <c r="G509" s="233">
        <v>1</v>
      </c>
      <c r="H509" s="239"/>
    </row>
    <row r="510" customHeight="1" spans="1:8">
      <c r="A510" s="228">
        <v>505</v>
      </c>
      <c r="B510" s="236" t="s">
        <v>2053</v>
      </c>
      <c r="C510" s="230" t="s">
        <v>2054</v>
      </c>
      <c r="D510" s="234"/>
      <c r="E510" s="234"/>
      <c r="F510" s="229" t="s">
        <v>2016</v>
      </c>
      <c r="G510" s="233">
        <v>1</v>
      </c>
      <c r="H510" s="239"/>
    </row>
    <row r="511" customHeight="1" spans="1:8">
      <c r="A511" s="228">
        <v>506</v>
      </c>
      <c r="B511" s="236" t="s">
        <v>2053</v>
      </c>
      <c r="C511" s="230" t="s">
        <v>2054</v>
      </c>
      <c r="D511" s="234"/>
      <c r="E511" s="234"/>
      <c r="F511" s="229" t="s">
        <v>2016</v>
      </c>
      <c r="G511" s="233">
        <v>1</v>
      </c>
      <c r="H511" s="239"/>
    </row>
    <row r="512" customHeight="1" spans="1:8">
      <c r="A512" s="228">
        <v>507</v>
      </c>
      <c r="B512" s="236" t="s">
        <v>2053</v>
      </c>
      <c r="C512" s="230" t="s">
        <v>2054</v>
      </c>
      <c r="D512" s="234"/>
      <c r="E512" s="234"/>
      <c r="F512" s="229" t="s">
        <v>2016</v>
      </c>
      <c r="G512" s="233">
        <v>1</v>
      </c>
      <c r="H512" s="239"/>
    </row>
    <row r="513" customHeight="1" spans="1:8">
      <c r="A513" s="228">
        <v>508</v>
      </c>
      <c r="B513" s="236" t="s">
        <v>2053</v>
      </c>
      <c r="C513" s="230" t="s">
        <v>2054</v>
      </c>
      <c r="D513" s="234"/>
      <c r="E513" s="234"/>
      <c r="F513" s="229" t="s">
        <v>2016</v>
      </c>
      <c r="G513" s="233">
        <v>1</v>
      </c>
      <c r="H513" s="239"/>
    </row>
    <row r="514" customHeight="1" spans="1:8">
      <c r="A514" s="228">
        <v>509</v>
      </c>
      <c r="B514" s="236" t="s">
        <v>2053</v>
      </c>
      <c r="C514" s="230" t="s">
        <v>2054</v>
      </c>
      <c r="D514" s="234"/>
      <c r="E514" s="234"/>
      <c r="F514" s="229" t="s">
        <v>2016</v>
      </c>
      <c r="G514" s="233">
        <v>1</v>
      </c>
      <c r="H514" s="239"/>
    </row>
    <row r="515" customHeight="1" spans="1:8">
      <c r="A515" s="228">
        <v>510</v>
      </c>
      <c r="B515" s="236" t="s">
        <v>2053</v>
      </c>
      <c r="C515" s="230" t="s">
        <v>2054</v>
      </c>
      <c r="D515" s="234"/>
      <c r="E515" s="234"/>
      <c r="F515" s="229" t="s">
        <v>2016</v>
      </c>
      <c r="G515" s="233">
        <v>1</v>
      </c>
      <c r="H515" s="239"/>
    </row>
    <row r="516" customHeight="1" spans="1:8">
      <c r="A516" s="228">
        <v>511</v>
      </c>
      <c r="B516" s="236" t="s">
        <v>2053</v>
      </c>
      <c r="C516" s="230" t="s">
        <v>2054</v>
      </c>
      <c r="D516" s="234"/>
      <c r="E516" s="234"/>
      <c r="F516" s="229" t="s">
        <v>2016</v>
      </c>
      <c r="G516" s="233">
        <v>1</v>
      </c>
      <c r="H516" s="239"/>
    </row>
    <row r="517" customHeight="1" spans="1:8">
      <c r="A517" s="228">
        <v>512</v>
      </c>
      <c r="B517" s="236" t="s">
        <v>2053</v>
      </c>
      <c r="C517" s="230" t="s">
        <v>2054</v>
      </c>
      <c r="D517" s="234"/>
      <c r="E517" s="234"/>
      <c r="F517" s="229" t="s">
        <v>2016</v>
      </c>
      <c r="G517" s="233">
        <v>1</v>
      </c>
      <c r="H517" s="239"/>
    </row>
    <row r="518" customHeight="1" spans="1:8">
      <c r="A518" s="228">
        <v>513</v>
      </c>
      <c r="B518" s="236" t="s">
        <v>2053</v>
      </c>
      <c r="C518" s="230" t="s">
        <v>2054</v>
      </c>
      <c r="D518" s="234"/>
      <c r="E518" s="234"/>
      <c r="F518" s="229" t="s">
        <v>2016</v>
      </c>
      <c r="G518" s="233">
        <v>1</v>
      </c>
      <c r="H518" s="239"/>
    </row>
    <row r="519" customHeight="1" spans="1:8">
      <c r="A519" s="228">
        <v>514</v>
      </c>
      <c r="B519" s="236" t="s">
        <v>2053</v>
      </c>
      <c r="C519" s="230" t="s">
        <v>2054</v>
      </c>
      <c r="D519" s="234"/>
      <c r="E519" s="234"/>
      <c r="F519" s="229" t="s">
        <v>2016</v>
      </c>
      <c r="G519" s="233">
        <v>1</v>
      </c>
      <c r="H519" s="239"/>
    </row>
    <row r="520" customHeight="1" spans="1:8">
      <c r="A520" s="228">
        <v>515</v>
      </c>
      <c r="B520" s="236" t="s">
        <v>2053</v>
      </c>
      <c r="C520" s="230" t="s">
        <v>2054</v>
      </c>
      <c r="D520" s="234"/>
      <c r="E520" s="234"/>
      <c r="F520" s="229" t="s">
        <v>2016</v>
      </c>
      <c r="G520" s="233">
        <v>1</v>
      </c>
      <c r="H520" s="239"/>
    </row>
    <row r="521" customHeight="1" spans="1:8">
      <c r="A521" s="228">
        <v>516</v>
      </c>
      <c r="B521" s="236" t="s">
        <v>2053</v>
      </c>
      <c r="C521" s="230" t="s">
        <v>2054</v>
      </c>
      <c r="D521" s="234"/>
      <c r="E521" s="234"/>
      <c r="F521" s="229" t="s">
        <v>2016</v>
      </c>
      <c r="G521" s="233">
        <v>1</v>
      </c>
      <c r="H521" s="239"/>
    </row>
    <row r="522" customHeight="1" spans="1:8">
      <c r="A522" s="228">
        <v>517</v>
      </c>
      <c r="B522" s="236" t="s">
        <v>2053</v>
      </c>
      <c r="C522" s="230" t="s">
        <v>2054</v>
      </c>
      <c r="D522" s="234"/>
      <c r="E522" s="234"/>
      <c r="F522" s="229" t="s">
        <v>2016</v>
      </c>
      <c r="G522" s="233">
        <v>1</v>
      </c>
      <c r="H522" s="239"/>
    </row>
    <row r="523" customHeight="1" spans="1:8">
      <c r="A523" s="228">
        <v>518</v>
      </c>
      <c r="B523" s="236" t="s">
        <v>2053</v>
      </c>
      <c r="C523" s="230" t="s">
        <v>2054</v>
      </c>
      <c r="D523" s="234"/>
      <c r="E523" s="234"/>
      <c r="F523" s="229" t="s">
        <v>2016</v>
      </c>
      <c r="G523" s="233">
        <v>1</v>
      </c>
      <c r="H523" s="239"/>
    </row>
    <row r="524" customHeight="1" spans="1:8">
      <c r="A524" s="228">
        <v>519</v>
      </c>
      <c r="B524" s="236" t="s">
        <v>2053</v>
      </c>
      <c r="C524" s="230" t="s">
        <v>2054</v>
      </c>
      <c r="D524" s="234"/>
      <c r="E524" s="234"/>
      <c r="F524" s="229" t="s">
        <v>2016</v>
      </c>
      <c r="G524" s="233">
        <v>1</v>
      </c>
      <c r="H524" s="239"/>
    </row>
    <row r="525" customHeight="1" spans="1:8">
      <c r="A525" s="228">
        <v>520</v>
      </c>
      <c r="B525" s="236" t="s">
        <v>2053</v>
      </c>
      <c r="C525" s="230" t="s">
        <v>2054</v>
      </c>
      <c r="D525" s="234"/>
      <c r="E525" s="234"/>
      <c r="F525" s="229" t="s">
        <v>2016</v>
      </c>
      <c r="G525" s="233">
        <v>1</v>
      </c>
      <c r="H525" s="239"/>
    </row>
    <row r="526" customHeight="1" spans="1:8">
      <c r="A526" s="228">
        <v>521</v>
      </c>
      <c r="B526" s="236" t="s">
        <v>2053</v>
      </c>
      <c r="C526" s="230" t="s">
        <v>2054</v>
      </c>
      <c r="D526" s="234"/>
      <c r="E526" s="234"/>
      <c r="F526" s="229" t="s">
        <v>2016</v>
      </c>
      <c r="G526" s="233">
        <v>1</v>
      </c>
      <c r="H526" s="239"/>
    </row>
    <row r="527" customHeight="1" spans="1:8">
      <c r="A527" s="228">
        <v>522</v>
      </c>
      <c r="B527" s="236" t="s">
        <v>2053</v>
      </c>
      <c r="C527" s="230" t="s">
        <v>2054</v>
      </c>
      <c r="D527" s="234"/>
      <c r="E527" s="234"/>
      <c r="F527" s="229" t="s">
        <v>2016</v>
      </c>
      <c r="G527" s="233">
        <v>1</v>
      </c>
      <c r="H527" s="239"/>
    </row>
    <row r="528" customHeight="1" spans="1:8">
      <c r="A528" s="228">
        <v>523</v>
      </c>
      <c r="B528" s="236" t="s">
        <v>2053</v>
      </c>
      <c r="C528" s="230" t="s">
        <v>2054</v>
      </c>
      <c r="D528" s="234"/>
      <c r="E528" s="234"/>
      <c r="F528" s="229" t="s">
        <v>2016</v>
      </c>
      <c r="G528" s="233">
        <v>1</v>
      </c>
      <c r="H528" s="239"/>
    </row>
    <row r="529" customHeight="1" spans="1:8">
      <c r="A529" s="228">
        <v>524</v>
      </c>
      <c r="B529" s="236" t="s">
        <v>2053</v>
      </c>
      <c r="C529" s="230" t="s">
        <v>2054</v>
      </c>
      <c r="D529" s="234"/>
      <c r="E529" s="234"/>
      <c r="F529" s="229" t="s">
        <v>2016</v>
      </c>
      <c r="G529" s="233">
        <v>1</v>
      </c>
      <c r="H529" s="239"/>
    </row>
    <row r="530" customHeight="1" spans="1:8">
      <c r="A530" s="228">
        <v>525</v>
      </c>
      <c r="B530" s="236" t="s">
        <v>2053</v>
      </c>
      <c r="C530" s="230" t="s">
        <v>2054</v>
      </c>
      <c r="D530" s="234"/>
      <c r="E530" s="234"/>
      <c r="F530" s="229" t="s">
        <v>2016</v>
      </c>
      <c r="G530" s="233">
        <v>1</v>
      </c>
      <c r="H530" s="239"/>
    </row>
    <row r="531" customHeight="1" spans="1:8">
      <c r="A531" s="228">
        <v>526</v>
      </c>
      <c r="B531" s="236" t="s">
        <v>2053</v>
      </c>
      <c r="C531" s="230" t="s">
        <v>2054</v>
      </c>
      <c r="D531" s="234"/>
      <c r="E531" s="234"/>
      <c r="F531" s="229" t="s">
        <v>2016</v>
      </c>
      <c r="G531" s="233">
        <v>1</v>
      </c>
      <c r="H531" s="239"/>
    </row>
    <row r="532" customHeight="1" spans="1:8">
      <c r="A532" s="228">
        <v>527</v>
      </c>
      <c r="B532" s="236" t="s">
        <v>2053</v>
      </c>
      <c r="C532" s="230" t="s">
        <v>2054</v>
      </c>
      <c r="D532" s="234"/>
      <c r="E532" s="234"/>
      <c r="F532" s="229" t="s">
        <v>2016</v>
      </c>
      <c r="G532" s="233">
        <v>1</v>
      </c>
      <c r="H532" s="239"/>
    </row>
    <row r="533" customHeight="1" spans="1:8">
      <c r="A533" s="228">
        <v>528</v>
      </c>
      <c r="B533" s="236" t="s">
        <v>2053</v>
      </c>
      <c r="C533" s="230" t="s">
        <v>2054</v>
      </c>
      <c r="D533" s="234"/>
      <c r="E533" s="234"/>
      <c r="F533" s="229" t="s">
        <v>2016</v>
      </c>
      <c r="G533" s="233">
        <v>1</v>
      </c>
      <c r="H533" s="239"/>
    </row>
    <row r="534" customHeight="1" spans="1:8">
      <c r="A534" s="228">
        <v>529</v>
      </c>
      <c r="B534" s="236" t="s">
        <v>2053</v>
      </c>
      <c r="C534" s="230" t="s">
        <v>2054</v>
      </c>
      <c r="D534" s="234"/>
      <c r="E534" s="234"/>
      <c r="F534" s="229" t="s">
        <v>2016</v>
      </c>
      <c r="G534" s="233">
        <v>1</v>
      </c>
      <c r="H534" s="239"/>
    </row>
    <row r="535" customHeight="1" spans="1:8">
      <c r="A535" s="228">
        <v>530</v>
      </c>
      <c r="B535" s="236" t="s">
        <v>2053</v>
      </c>
      <c r="C535" s="230" t="s">
        <v>2054</v>
      </c>
      <c r="D535" s="234"/>
      <c r="E535" s="234"/>
      <c r="F535" s="229" t="s">
        <v>2016</v>
      </c>
      <c r="G535" s="233">
        <v>1</v>
      </c>
      <c r="H535" s="239"/>
    </row>
    <row r="536" customHeight="1" spans="1:8">
      <c r="A536" s="228">
        <v>531</v>
      </c>
      <c r="B536" s="236" t="s">
        <v>2053</v>
      </c>
      <c r="C536" s="230" t="s">
        <v>2054</v>
      </c>
      <c r="D536" s="234"/>
      <c r="E536" s="234"/>
      <c r="F536" s="229" t="s">
        <v>2016</v>
      </c>
      <c r="G536" s="233">
        <v>1</v>
      </c>
      <c r="H536" s="239"/>
    </row>
    <row r="537" customHeight="1" spans="1:8">
      <c r="A537" s="228">
        <v>532</v>
      </c>
      <c r="B537" s="236" t="s">
        <v>2053</v>
      </c>
      <c r="C537" s="230" t="s">
        <v>2054</v>
      </c>
      <c r="D537" s="234"/>
      <c r="E537" s="234"/>
      <c r="F537" s="229" t="s">
        <v>2016</v>
      </c>
      <c r="G537" s="233">
        <v>1</v>
      </c>
      <c r="H537" s="239"/>
    </row>
    <row r="538" customHeight="1" spans="1:8">
      <c r="A538" s="228">
        <v>533</v>
      </c>
      <c r="B538" s="236" t="s">
        <v>2053</v>
      </c>
      <c r="C538" s="230" t="s">
        <v>2054</v>
      </c>
      <c r="D538" s="234"/>
      <c r="E538" s="234"/>
      <c r="F538" s="229" t="s">
        <v>2016</v>
      </c>
      <c r="G538" s="233">
        <v>1</v>
      </c>
      <c r="H538" s="239"/>
    </row>
    <row r="539" customHeight="1" spans="1:8">
      <c r="A539" s="228">
        <v>534</v>
      </c>
      <c r="B539" s="236" t="s">
        <v>2053</v>
      </c>
      <c r="C539" s="230" t="s">
        <v>2054</v>
      </c>
      <c r="D539" s="234"/>
      <c r="E539" s="234"/>
      <c r="F539" s="229" t="s">
        <v>2016</v>
      </c>
      <c r="G539" s="233">
        <v>1</v>
      </c>
      <c r="H539" s="239"/>
    </row>
    <row r="540" customHeight="1" spans="1:8">
      <c r="A540" s="228">
        <v>535</v>
      </c>
      <c r="B540" s="236" t="s">
        <v>2053</v>
      </c>
      <c r="C540" s="230" t="s">
        <v>2054</v>
      </c>
      <c r="D540" s="234"/>
      <c r="E540" s="234"/>
      <c r="F540" s="229" t="s">
        <v>2016</v>
      </c>
      <c r="G540" s="233">
        <v>1</v>
      </c>
      <c r="H540" s="239"/>
    </row>
    <row r="541" customHeight="1" spans="1:8">
      <c r="A541" s="228">
        <v>536</v>
      </c>
      <c r="B541" s="236" t="s">
        <v>2053</v>
      </c>
      <c r="C541" s="230" t="s">
        <v>2054</v>
      </c>
      <c r="D541" s="234"/>
      <c r="E541" s="234"/>
      <c r="F541" s="229" t="s">
        <v>2016</v>
      </c>
      <c r="G541" s="233">
        <v>1</v>
      </c>
      <c r="H541" s="239"/>
    </row>
    <row r="542" customHeight="1" spans="1:8">
      <c r="A542" s="228">
        <v>537</v>
      </c>
      <c r="B542" s="236" t="s">
        <v>2053</v>
      </c>
      <c r="C542" s="230" t="s">
        <v>2054</v>
      </c>
      <c r="D542" s="234"/>
      <c r="E542" s="234"/>
      <c r="F542" s="229" t="s">
        <v>2016</v>
      </c>
      <c r="G542" s="233">
        <v>1</v>
      </c>
      <c r="H542" s="239"/>
    </row>
    <row r="543" customHeight="1" spans="1:8">
      <c r="A543" s="228">
        <v>538</v>
      </c>
      <c r="B543" s="236" t="s">
        <v>2053</v>
      </c>
      <c r="C543" s="230" t="s">
        <v>2054</v>
      </c>
      <c r="D543" s="234"/>
      <c r="E543" s="234"/>
      <c r="F543" s="229" t="s">
        <v>2016</v>
      </c>
      <c r="G543" s="233">
        <v>1</v>
      </c>
      <c r="H543" s="239"/>
    </row>
    <row r="544" customHeight="1" spans="1:8">
      <c r="A544" s="228">
        <v>539</v>
      </c>
      <c r="B544" s="236" t="s">
        <v>2053</v>
      </c>
      <c r="C544" s="230" t="s">
        <v>2054</v>
      </c>
      <c r="D544" s="234"/>
      <c r="E544" s="234"/>
      <c r="F544" s="229" t="s">
        <v>2016</v>
      </c>
      <c r="G544" s="233">
        <v>1</v>
      </c>
      <c r="H544" s="239"/>
    </row>
    <row r="545" customHeight="1" spans="1:8">
      <c r="A545" s="228">
        <v>540</v>
      </c>
      <c r="B545" s="236" t="s">
        <v>2053</v>
      </c>
      <c r="C545" s="230" t="s">
        <v>2054</v>
      </c>
      <c r="D545" s="234"/>
      <c r="E545" s="234"/>
      <c r="F545" s="229" t="s">
        <v>2016</v>
      </c>
      <c r="G545" s="233">
        <v>1</v>
      </c>
      <c r="H545" s="239"/>
    </row>
    <row r="546" customHeight="1" spans="1:8">
      <c r="A546" s="228">
        <v>541</v>
      </c>
      <c r="B546" s="236" t="s">
        <v>2053</v>
      </c>
      <c r="C546" s="230" t="s">
        <v>2054</v>
      </c>
      <c r="D546" s="234"/>
      <c r="E546" s="234"/>
      <c r="F546" s="229" t="s">
        <v>2016</v>
      </c>
      <c r="G546" s="233">
        <v>1</v>
      </c>
      <c r="H546" s="239"/>
    </row>
    <row r="547" customHeight="1" spans="1:8">
      <c r="A547" s="228">
        <v>542</v>
      </c>
      <c r="B547" s="236" t="s">
        <v>2053</v>
      </c>
      <c r="C547" s="230" t="s">
        <v>2054</v>
      </c>
      <c r="D547" s="234"/>
      <c r="E547" s="234"/>
      <c r="F547" s="229" t="s">
        <v>2016</v>
      </c>
      <c r="G547" s="233">
        <v>1</v>
      </c>
      <c r="H547" s="239"/>
    </row>
    <row r="548" customHeight="1" spans="1:8">
      <c r="A548" s="228">
        <v>543</v>
      </c>
      <c r="B548" s="236" t="s">
        <v>2053</v>
      </c>
      <c r="C548" s="230" t="s">
        <v>2054</v>
      </c>
      <c r="D548" s="234"/>
      <c r="E548" s="234"/>
      <c r="F548" s="229" t="s">
        <v>2016</v>
      </c>
      <c r="G548" s="233">
        <v>1</v>
      </c>
      <c r="H548" s="239"/>
    </row>
    <row r="549" customHeight="1" spans="1:8">
      <c r="A549" s="228">
        <v>544</v>
      </c>
      <c r="B549" s="236" t="s">
        <v>2053</v>
      </c>
      <c r="C549" s="230" t="s">
        <v>2054</v>
      </c>
      <c r="D549" s="234"/>
      <c r="E549" s="234"/>
      <c r="F549" s="229" t="s">
        <v>2016</v>
      </c>
      <c r="G549" s="233">
        <v>1</v>
      </c>
      <c r="H549" s="239"/>
    </row>
    <row r="550" customHeight="1" spans="1:8">
      <c r="A550" s="228">
        <v>545</v>
      </c>
      <c r="B550" s="236" t="s">
        <v>2053</v>
      </c>
      <c r="C550" s="230" t="s">
        <v>2054</v>
      </c>
      <c r="D550" s="234"/>
      <c r="E550" s="234"/>
      <c r="F550" s="229" t="s">
        <v>2016</v>
      </c>
      <c r="G550" s="233">
        <v>1</v>
      </c>
      <c r="H550" s="239"/>
    </row>
    <row r="551" customHeight="1" spans="1:8">
      <c r="A551" s="228">
        <v>546</v>
      </c>
      <c r="B551" s="236" t="s">
        <v>2053</v>
      </c>
      <c r="C551" s="230" t="s">
        <v>2054</v>
      </c>
      <c r="D551" s="234"/>
      <c r="E551" s="234"/>
      <c r="F551" s="229" t="s">
        <v>2016</v>
      </c>
      <c r="G551" s="233">
        <v>1</v>
      </c>
      <c r="H551" s="239"/>
    </row>
    <row r="552" customHeight="1" spans="1:8">
      <c r="A552" s="228">
        <v>547</v>
      </c>
      <c r="B552" s="236" t="s">
        <v>2053</v>
      </c>
      <c r="C552" s="230" t="s">
        <v>2054</v>
      </c>
      <c r="D552" s="234"/>
      <c r="E552" s="234"/>
      <c r="F552" s="229" t="s">
        <v>2016</v>
      </c>
      <c r="G552" s="233">
        <v>1</v>
      </c>
      <c r="H552" s="239"/>
    </row>
    <row r="553" customHeight="1" spans="1:8">
      <c r="A553" s="228">
        <v>548</v>
      </c>
      <c r="B553" s="236" t="s">
        <v>2053</v>
      </c>
      <c r="C553" s="230" t="s">
        <v>2054</v>
      </c>
      <c r="D553" s="234"/>
      <c r="E553" s="234"/>
      <c r="F553" s="229" t="s">
        <v>2016</v>
      </c>
      <c r="G553" s="233">
        <v>1</v>
      </c>
      <c r="H553" s="239"/>
    </row>
    <row r="554" customHeight="1" spans="1:8">
      <c r="A554" s="228">
        <v>549</v>
      </c>
      <c r="B554" s="236" t="s">
        <v>2053</v>
      </c>
      <c r="C554" s="230" t="s">
        <v>2054</v>
      </c>
      <c r="D554" s="234"/>
      <c r="E554" s="234"/>
      <c r="F554" s="229" t="s">
        <v>2016</v>
      </c>
      <c r="G554" s="233">
        <v>1</v>
      </c>
      <c r="H554" s="239"/>
    </row>
    <row r="555" customHeight="1" spans="1:8">
      <c r="A555" s="228">
        <v>550</v>
      </c>
      <c r="B555" s="236" t="s">
        <v>2053</v>
      </c>
      <c r="C555" s="230" t="s">
        <v>2054</v>
      </c>
      <c r="D555" s="234"/>
      <c r="E555" s="234"/>
      <c r="F555" s="229" t="s">
        <v>2016</v>
      </c>
      <c r="G555" s="233">
        <v>1</v>
      </c>
      <c r="H555" s="239"/>
    </row>
    <row r="556" customHeight="1" spans="1:8">
      <c r="A556" s="228">
        <v>551</v>
      </c>
      <c r="B556" s="236" t="s">
        <v>2053</v>
      </c>
      <c r="C556" s="230" t="s">
        <v>2054</v>
      </c>
      <c r="D556" s="234"/>
      <c r="E556" s="234"/>
      <c r="F556" s="229" t="s">
        <v>2016</v>
      </c>
      <c r="G556" s="233">
        <v>1</v>
      </c>
      <c r="H556" s="239"/>
    </row>
    <row r="557" customHeight="1" spans="1:8">
      <c r="A557" s="228">
        <v>552</v>
      </c>
      <c r="B557" s="236" t="s">
        <v>2053</v>
      </c>
      <c r="C557" s="230" t="s">
        <v>2054</v>
      </c>
      <c r="D557" s="234"/>
      <c r="E557" s="234"/>
      <c r="F557" s="229" t="s">
        <v>2016</v>
      </c>
      <c r="G557" s="233">
        <v>1</v>
      </c>
      <c r="H557" s="239"/>
    </row>
    <row r="558" customHeight="1" spans="1:8">
      <c r="A558" s="228">
        <v>553</v>
      </c>
      <c r="B558" s="236" t="s">
        <v>2053</v>
      </c>
      <c r="C558" s="230" t="s">
        <v>2054</v>
      </c>
      <c r="D558" s="234"/>
      <c r="E558" s="234"/>
      <c r="F558" s="229" t="s">
        <v>2016</v>
      </c>
      <c r="G558" s="233">
        <v>1</v>
      </c>
      <c r="H558" s="239"/>
    </row>
    <row r="559" customHeight="1" spans="1:8">
      <c r="A559" s="228">
        <v>554</v>
      </c>
      <c r="B559" s="236" t="s">
        <v>2053</v>
      </c>
      <c r="C559" s="230" t="s">
        <v>2054</v>
      </c>
      <c r="D559" s="234"/>
      <c r="E559" s="234"/>
      <c r="F559" s="229" t="s">
        <v>2016</v>
      </c>
      <c r="G559" s="233">
        <v>1</v>
      </c>
      <c r="H559" s="239"/>
    </row>
    <row r="560" customHeight="1" spans="1:8">
      <c r="A560" s="228">
        <v>555</v>
      </c>
      <c r="B560" s="236" t="s">
        <v>2053</v>
      </c>
      <c r="C560" s="230" t="s">
        <v>2054</v>
      </c>
      <c r="D560" s="234"/>
      <c r="E560" s="234"/>
      <c r="F560" s="229" t="s">
        <v>2016</v>
      </c>
      <c r="G560" s="233">
        <v>1</v>
      </c>
      <c r="H560" s="239"/>
    </row>
    <row r="561" customHeight="1" spans="1:8">
      <c r="A561" s="228">
        <v>556</v>
      </c>
      <c r="B561" s="236" t="s">
        <v>2053</v>
      </c>
      <c r="C561" s="230" t="s">
        <v>2054</v>
      </c>
      <c r="D561" s="234"/>
      <c r="E561" s="234"/>
      <c r="F561" s="229" t="s">
        <v>2016</v>
      </c>
      <c r="G561" s="233">
        <v>1</v>
      </c>
      <c r="H561" s="239"/>
    </row>
    <row r="562" customHeight="1" spans="1:8">
      <c r="A562" s="228">
        <v>557</v>
      </c>
      <c r="B562" s="236" t="s">
        <v>2053</v>
      </c>
      <c r="C562" s="230" t="s">
        <v>2054</v>
      </c>
      <c r="D562" s="234"/>
      <c r="E562" s="234"/>
      <c r="F562" s="229" t="s">
        <v>2016</v>
      </c>
      <c r="G562" s="233">
        <v>1</v>
      </c>
      <c r="H562" s="239"/>
    </row>
    <row r="563" customHeight="1" spans="1:8">
      <c r="A563" s="228">
        <v>558</v>
      </c>
      <c r="B563" s="236" t="s">
        <v>2053</v>
      </c>
      <c r="C563" s="230" t="s">
        <v>2054</v>
      </c>
      <c r="D563" s="234"/>
      <c r="E563" s="234"/>
      <c r="F563" s="229" t="s">
        <v>2016</v>
      </c>
      <c r="G563" s="233">
        <v>1</v>
      </c>
      <c r="H563" s="239"/>
    </row>
    <row r="564" customHeight="1" spans="1:8">
      <c r="A564" s="228">
        <v>559</v>
      </c>
      <c r="B564" s="236" t="s">
        <v>2053</v>
      </c>
      <c r="C564" s="230" t="s">
        <v>2054</v>
      </c>
      <c r="D564" s="234"/>
      <c r="E564" s="234"/>
      <c r="F564" s="229" t="s">
        <v>2016</v>
      </c>
      <c r="G564" s="233">
        <v>1</v>
      </c>
      <c r="H564" s="239"/>
    </row>
    <row r="565" customHeight="1" spans="1:8">
      <c r="A565" s="228">
        <v>560</v>
      </c>
      <c r="B565" s="236" t="s">
        <v>2053</v>
      </c>
      <c r="C565" s="230" t="s">
        <v>2054</v>
      </c>
      <c r="D565" s="234"/>
      <c r="E565" s="234"/>
      <c r="F565" s="229" t="s">
        <v>2016</v>
      </c>
      <c r="G565" s="233">
        <v>1</v>
      </c>
      <c r="H565" s="239"/>
    </row>
    <row r="566" customHeight="1" spans="1:8">
      <c r="A566" s="228">
        <v>561</v>
      </c>
      <c r="B566" s="236" t="s">
        <v>2053</v>
      </c>
      <c r="C566" s="230" t="s">
        <v>2054</v>
      </c>
      <c r="D566" s="234"/>
      <c r="E566" s="234"/>
      <c r="F566" s="229" t="s">
        <v>2016</v>
      </c>
      <c r="G566" s="233">
        <v>1</v>
      </c>
      <c r="H566" s="239"/>
    </row>
    <row r="567" customHeight="1" spans="1:8">
      <c r="A567" s="228">
        <v>562</v>
      </c>
      <c r="B567" s="236" t="s">
        <v>2053</v>
      </c>
      <c r="C567" s="230" t="s">
        <v>2054</v>
      </c>
      <c r="D567" s="234"/>
      <c r="E567" s="234"/>
      <c r="F567" s="229" t="s">
        <v>2016</v>
      </c>
      <c r="G567" s="233">
        <v>1</v>
      </c>
      <c r="H567" s="239"/>
    </row>
    <row r="568" customHeight="1" spans="1:8">
      <c r="A568" s="228">
        <v>563</v>
      </c>
      <c r="B568" s="236" t="s">
        <v>2053</v>
      </c>
      <c r="C568" s="230" t="s">
        <v>2054</v>
      </c>
      <c r="D568" s="234"/>
      <c r="E568" s="234"/>
      <c r="F568" s="229" t="s">
        <v>2016</v>
      </c>
      <c r="G568" s="233">
        <v>1</v>
      </c>
      <c r="H568" s="239"/>
    </row>
    <row r="569" customHeight="1" spans="1:8">
      <c r="A569" s="228">
        <v>564</v>
      </c>
      <c r="B569" s="236" t="s">
        <v>2053</v>
      </c>
      <c r="C569" s="230" t="s">
        <v>2054</v>
      </c>
      <c r="D569" s="234"/>
      <c r="E569" s="234"/>
      <c r="F569" s="229" t="s">
        <v>2016</v>
      </c>
      <c r="G569" s="233">
        <v>1</v>
      </c>
      <c r="H569" s="239"/>
    </row>
    <row r="570" customHeight="1" spans="1:8">
      <c r="A570" s="228">
        <v>565</v>
      </c>
      <c r="B570" s="236" t="s">
        <v>2053</v>
      </c>
      <c r="C570" s="230" t="s">
        <v>2054</v>
      </c>
      <c r="D570" s="234"/>
      <c r="E570" s="234"/>
      <c r="F570" s="229" t="s">
        <v>2016</v>
      </c>
      <c r="G570" s="233">
        <v>1</v>
      </c>
      <c r="H570" s="239"/>
    </row>
    <row r="571" customHeight="1" spans="1:8">
      <c r="A571" s="228">
        <v>566</v>
      </c>
      <c r="B571" s="236" t="s">
        <v>2053</v>
      </c>
      <c r="C571" s="230" t="s">
        <v>2054</v>
      </c>
      <c r="D571" s="234"/>
      <c r="E571" s="234"/>
      <c r="F571" s="229" t="s">
        <v>2016</v>
      </c>
      <c r="G571" s="233">
        <v>1</v>
      </c>
      <c r="H571" s="239"/>
    </row>
    <row r="572" customHeight="1" spans="1:8">
      <c r="A572" s="228">
        <v>567</v>
      </c>
      <c r="B572" s="236" t="s">
        <v>2053</v>
      </c>
      <c r="C572" s="230" t="s">
        <v>2054</v>
      </c>
      <c r="D572" s="234"/>
      <c r="E572" s="234"/>
      <c r="F572" s="229" t="s">
        <v>2016</v>
      </c>
      <c r="G572" s="233">
        <v>1</v>
      </c>
      <c r="H572" s="239"/>
    </row>
    <row r="573" customHeight="1" spans="1:8">
      <c r="A573" s="228">
        <v>568</v>
      </c>
      <c r="B573" s="236" t="s">
        <v>2053</v>
      </c>
      <c r="C573" s="230" t="s">
        <v>2054</v>
      </c>
      <c r="D573" s="234"/>
      <c r="E573" s="234"/>
      <c r="F573" s="229" t="s">
        <v>2016</v>
      </c>
      <c r="G573" s="233">
        <v>1</v>
      </c>
      <c r="H573" s="239"/>
    </row>
    <row r="574" customHeight="1" spans="1:8">
      <c r="A574" s="228">
        <v>569</v>
      </c>
      <c r="B574" s="236" t="s">
        <v>2053</v>
      </c>
      <c r="C574" s="230" t="s">
        <v>2054</v>
      </c>
      <c r="D574" s="234"/>
      <c r="E574" s="234"/>
      <c r="F574" s="229" t="s">
        <v>2016</v>
      </c>
      <c r="G574" s="233">
        <v>1</v>
      </c>
      <c r="H574" s="239"/>
    </row>
    <row r="575" customHeight="1" spans="1:8">
      <c r="A575" s="228">
        <v>570</v>
      </c>
      <c r="B575" s="236" t="s">
        <v>2053</v>
      </c>
      <c r="C575" s="230" t="s">
        <v>2054</v>
      </c>
      <c r="D575" s="234"/>
      <c r="E575" s="234"/>
      <c r="F575" s="229" t="s">
        <v>2016</v>
      </c>
      <c r="G575" s="233">
        <v>1</v>
      </c>
      <c r="H575" s="239"/>
    </row>
    <row r="576" customHeight="1" spans="1:8">
      <c r="A576" s="228">
        <v>571</v>
      </c>
      <c r="B576" s="236" t="s">
        <v>2053</v>
      </c>
      <c r="C576" s="230" t="s">
        <v>2054</v>
      </c>
      <c r="D576" s="234"/>
      <c r="E576" s="234"/>
      <c r="F576" s="229" t="s">
        <v>2016</v>
      </c>
      <c r="G576" s="233">
        <v>1</v>
      </c>
      <c r="H576" s="239"/>
    </row>
    <row r="577" customHeight="1" spans="1:8">
      <c r="A577" s="228">
        <v>572</v>
      </c>
      <c r="B577" s="236" t="s">
        <v>2053</v>
      </c>
      <c r="C577" s="230" t="s">
        <v>2054</v>
      </c>
      <c r="D577" s="234"/>
      <c r="E577" s="234"/>
      <c r="F577" s="229" t="s">
        <v>2016</v>
      </c>
      <c r="G577" s="233">
        <v>1</v>
      </c>
      <c r="H577" s="239"/>
    </row>
    <row r="578" customHeight="1" spans="1:8">
      <c r="A578" s="228">
        <v>573</v>
      </c>
      <c r="B578" s="236" t="s">
        <v>2053</v>
      </c>
      <c r="C578" s="230" t="s">
        <v>2054</v>
      </c>
      <c r="D578" s="234"/>
      <c r="E578" s="234"/>
      <c r="F578" s="229" t="s">
        <v>2016</v>
      </c>
      <c r="G578" s="233">
        <v>1</v>
      </c>
      <c r="H578" s="239"/>
    </row>
    <row r="579" customHeight="1" spans="1:8">
      <c r="A579" s="228">
        <v>574</v>
      </c>
      <c r="B579" s="236" t="s">
        <v>2053</v>
      </c>
      <c r="C579" s="230" t="s">
        <v>2054</v>
      </c>
      <c r="D579" s="234"/>
      <c r="E579" s="234"/>
      <c r="F579" s="229" t="s">
        <v>2016</v>
      </c>
      <c r="G579" s="233">
        <v>1</v>
      </c>
      <c r="H579" s="239"/>
    </row>
    <row r="580" customHeight="1" spans="1:8">
      <c r="A580" s="228">
        <v>575</v>
      </c>
      <c r="B580" s="236" t="s">
        <v>2053</v>
      </c>
      <c r="C580" s="230" t="s">
        <v>2054</v>
      </c>
      <c r="D580" s="234"/>
      <c r="E580" s="234"/>
      <c r="F580" s="229" t="s">
        <v>2016</v>
      </c>
      <c r="G580" s="233">
        <v>1</v>
      </c>
      <c r="H580" s="239"/>
    </row>
    <row r="581" customHeight="1" spans="1:8">
      <c r="A581" s="228">
        <v>576</v>
      </c>
      <c r="B581" s="236" t="s">
        <v>2053</v>
      </c>
      <c r="C581" s="230" t="s">
        <v>2054</v>
      </c>
      <c r="D581" s="234"/>
      <c r="E581" s="234"/>
      <c r="F581" s="229" t="s">
        <v>2016</v>
      </c>
      <c r="G581" s="233">
        <v>1</v>
      </c>
      <c r="H581" s="239"/>
    </row>
    <row r="582" customHeight="1" spans="1:8">
      <c r="A582" s="228">
        <v>577</v>
      </c>
      <c r="B582" s="236" t="s">
        <v>2053</v>
      </c>
      <c r="C582" s="230" t="s">
        <v>2054</v>
      </c>
      <c r="D582" s="234"/>
      <c r="E582" s="234"/>
      <c r="F582" s="229" t="s">
        <v>2016</v>
      </c>
      <c r="G582" s="233">
        <v>1</v>
      </c>
      <c r="H582" s="239"/>
    </row>
    <row r="583" customHeight="1" spans="1:8">
      <c r="A583" s="228">
        <v>578</v>
      </c>
      <c r="B583" s="236" t="s">
        <v>2053</v>
      </c>
      <c r="C583" s="230" t="s">
        <v>2054</v>
      </c>
      <c r="D583" s="234"/>
      <c r="E583" s="234"/>
      <c r="F583" s="229" t="s">
        <v>2016</v>
      </c>
      <c r="G583" s="233">
        <v>1</v>
      </c>
      <c r="H583" s="239"/>
    </row>
    <row r="584" customHeight="1" spans="1:8">
      <c r="A584" s="228">
        <v>579</v>
      </c>
      <c r="B584" s="236" t="s">
        <v>2053</v>
      </c>
      <c r="C584" s="230" t="s">
        <v>2054</v>
      </c>
      <c r="D584" s="234"/>
      <c r="E584" s="234"/>
      <c r="F584" s="229" t="s">
        <v>2016</v>
      </c>
      <c r="G584" s="233">
        <v>1</v>
      </c>
      <c r="H584" s="239"/>
    </row>
    <row r="585" customHeight="1" spans="1:8">
      <c r="A585" s="228">
        <v>580</v>
      </c>
      <c r="B585" s="236" t="s">
        <v>2053</v>
      </c>
      <c r="C585" s="230" t="s">
        <v>2054</v>
      </c>
      <c r="D585" s="234"/>
      <c r="E585" s="234"/>
      <c r="F585" s="229" t="s">
        <v>2016</v>
      </c>
      <c r="G585" s="233">
        <v>1</v>
      </c>
      <c r="H585" s="239"/>
    </row>
    <row r="586" customHeight="1" spans="1:8">
      <c r="A586" s="228">
        <v>581</v>
      </c>
      <c r="B586" s="236" t="s">
        <v>2053</v>
      </c>
      <c r="C586" s="230" t="s">
        <v>2054</v>
      </c>
      <c r="D586" s="234"/>
      <c r="E586" s="234"/>
      <c r="F586" s="229" t="s">
        <v>2016</v>
      </c>
      <c r="G586" s="233">
        <v>1</v>
      </c>
      <c r="H586" s="239"/>
    </row>
    <row r="587" customHeight="1" spans="1:8">
      <c r="A587" s="228">
        <v>582</v>
      </c>
      <c r="B587" s="236" t="s">
        <v>2053</v>
      </c>
      <c r="C587" s="230" t="s">
        <v>2054</v>
      </c>
      <c r="D587" s="234"/>
      <c r="E587" s="234"/>
      <c r="F587" s="229" t="s">
        <v>2016</v>
      </c>
      <c r="G587" s="233">
        <v>1</v>
      </c>
      <c r="H587" s="239"/>
    </row>
    <row r="588" customHeight="1" spans="1:8">
      <c r="A588" s="228">
        <v>583</v>
      </c>
      <c r="B588" s="236" t="s">
        <v>2053</v>
      </c>
      <c r="C588" s="230" t="s">
        <v>2054</v>
      </c>
      <c r="D588" s="234"/>
      <c r="E588" s="234"/>
      <c r="F588" s="229" t="s">
        <v>2016</v>
      </c>
      <c r="G588" s="233">
        <v>1</v>
      </c>
      <c r="H588" s="239"/>
    </row>
    <row r="589" customHeight="1" spans="1:8">
      <c r="A589" s="228">
        <v>584</v>
      </c>
      <c r="B589" s="236" t="s">
        <v>2053</v>
      </c>
      <c r="C589" s="230" t="s">
        <v>2054</v>
      </c>
      <c r="D589" s="234"/>
      <c r="E589" s="234"/>
      <c r="F589" s="229" t="s">
        <v>2016</v>
      </c>
      <c r="G589" s="233">
        <v>1</v>
      </c>
      <c r="H589" s="239"/>
    </row>
    <row r="590" customHeight="1" spans="1:8">
      <c r="A590" s="228">
        <v>585</v>
      </c>
      <c r="B590" s="236" t="s">
        <v>2053</v>
      </c>
      <c r="C590" s="230" t="s">
        <v>2054</v>
      </c>
      <c r="D590" s="234"/>
      <c r="E590" s="234"/>
      <c r="F590" s="229" t="s">
        <v>2016</v>
      </c>
      <c r="G590" s="233">
        <v>1</v>
      </c>
      <c r="H590" s="239"/>
    </row>
    <row r="591" customHeight="1" spans="1:8">
      <c r="A591" s="228">
        <v>586</v>
      </c>
      <c r="B591" s="236" t="s">
        <v>2053</v>
      </c>
      <c r="C591" s="230" t="s">
        <v>2054</v>
      </c>
      <c r="D591" s="234"/>
      <c r="E591" s="234"/>
      <c r="F591" s="229" t="s">
        <v>2016</v>
      </c>
      <c r="G591" s="233">
        <v>1</v>
      </c>
      <c r="H591" s="239"/>
    </row>
    <row r="592" customHeight="1" spans="1:8">
      <c r="A592" s="228">
        <v>587</v>
      </c>
      <c r="B592" s="236" t="s">
        <v>2053</v>
      </c>
      <c r="C592" s="230" t="s">
        <v>2054</v>
      </c>
      <c r="D592" s="234"/>
      <c r="E592" s="234"/>
      <c r="F592" s="229" t="s">
        <v>2016</v>
      </c>
      <c r="G592" s="233">
        <v>1</v>
      </c>
      <c r="H592" s="239"/>
    </row>
    <row r="593" customHeight="1" spans="1:8">
      <c r="A593" s="228">
        <v>588</v>
      </c>
      <c r="B593" s="236" t="s">
        <v>2053</v>
      </c>
      <c r="C593" s="230" t="s">
        <v>2054</v>
      </c>
      <c r="D593" s="234"/>
      <c r="E593" s="234"/>
      <c r="F593" s="229" t="s">
        <v>2016</v>
      </c>
      <c r="G593" s="233">
        <v>1</v>
      </c>
      <c r="H593" s="239"/>
    </row>
    <row r="594" customHeight="1" spans="1:8">
      <c r="A594" s="228">
        <v>589</v>
      </c>
      <c r="B594" s="236" t="s">
        <v>2053</v>
      </c>
      <c r="C594" s="230" t="s">
        <v>2054</v>
      </c>
      <c r="D594" s="234"/>
      <c r="E594" s="234"/>
      <c r="F594" s="229" t="s">
        <v>2016</v>
      </c>
      <c r="G594" s="233">
        <v>1</v>
      </c>
      <c r="H594" s="239"/>
    </row>
    <row r="595" customHeight="1" spans="1:8">
      <c r="A595" s="228">
        <v>590</v>
      </c>
      <c r="B595" s="236" t="s">
        <v>2053</v>
      </c>
      <c r="C595" s="230" t="s">
        <v>2054</v>
      </c>
      <c r="D595" s="234"/>
      <c r="E595" s="234"/>
      <c r="F595" s="229" t="s">
        <v>2016</v>
      </c>
      <c r="G595" s="233">
        <v>1</v>
      </c>
      <c r="H595" s="239"/>
    </row>
    <row r="596" customHeight="1" spans="1:8">
      <c r="A596" s="228">
        <v>591</v>
      </c>
      <c r="B596" s="236" t="s">
        <v>2053</v>
      </c>
      <c r="C596" s="230" t="s">
        <v>2054</v>
      </c>
      <c r="D596" s="234"/>
      <c r="E596" s="234"/>
      <c r="F596" s="229" t="s">
        <v>2016</v>
      </c>
      <c r="G596" s="233">
        <v>1</v>
      </c>
      <c r="H596" s="239"/>
    </row>
    <row r="597" customHeight="1" spans="1:8">
      <c r="A597" s="228">
        <v>592</v>
      </c>
      <c r="B597" s="236" t="s">
        <v>2053</v>
      </c>
      <c r="C597" s="230" t="s">
        <v>2054</v>
      </c>
      <c r="D597" s="234"/>
      <c r="E597" s="234"/>
      <c r="F597" s="229" t="s">
        <v>2016</v>
      </c>
      <c r="G597" s="233">
        <v>1</v>
      </c>
      <c r="H597" s="239"/>
    </row>
    <row r="598" customHeight="1" spans="1:8">
      <c r="A598" s="228">
        <v>593</v>
      </c>
      <c r="B598" s="236" t="s">
        <v>2053</v>
      </c>
      <c r="C598" s="230" t="s">
        <v>2054</v>
      </c>
      <c r="D598" s="234"/>
      <c r="E598" s="234"/>
      <c r="F598" s="229" t="s">
        <v>2016</v>
      </c>
      <c r="G598" s="233">
        <v>1</v>
      </c>
      <c r="H598" s="239"/>
    </row>
    <row r="599" customHeight="1" spans="1:8">
      <c r="A599" s="228">
        <v>594</v>
      </c>
      <c r="B599" s="236" t="s">
        <v>2053</v>
      </c>
      <c r="C599" s="230" t="s">
        <v>2054</v>
      </c>
      <c r="D599" s="234"/>
      <c r="E599" s="234"/>
      <c r="F599" s="229" t="s">
        <v>2016</v>
      </c>
      <c r="G599" s="233">
        <v>1</v>
      </c>
      <c r="H599" s="239"/>
    </row>
    <row r="600" customHeight="1" spans="1:8">
      <c r="A600" s="228">
        <v>595</v>
      </c>
      <c r="B600" s="236" t="s">
        <v>2053</v>
      </c>
      <c r="C600" s="230" t="s">
        <v>2054</v>
      </c>
      <c r="D600" s="234"/>
      <c r="E600" s="234"/>
      <c r="F600" s="229" t="s">
        <v>2016</v>
      </c>
      <c r="G600" s="233">
        <v>1</v>
      </c>
      <c r="H600" s="239"/>
    </row>
    <row r="601" customHeight="1" spans="1:8">
      <c r="A601" s="228">
        <v>596</v>
      </c>
      <c r="B601" s="236" t="s">
        <v>2053</v>
      </c>
      <c r="C601" s="230" t="s">
        <v>2054</v>
      </c>
      <c r="D601" s="234"/>
      <c r="E601" s="234"/>
      <c r="F601" s="229" t="s">
        <v>2016</v>
      </c>
      <c r="G601" s="233">
        <v>1</v>
      </c>
      <c r="H601" s="239"/>
    </row>
    <row r="602" customHeight="1" spans="1:8">
      <c r="A602" s="228">
        <v>597</v>
      </c>
      <c r="B602" s="236" t="s">
        <v>2053</v>
      </c>
      <c r="C602" s="230" t="s">
        <v>2054</v>
      </c>
      <c r="D602" s="234"/>
      <c r="E602" s="234"/>
      <c r="F602" s="229" t="s">
        <v>2016</v>
      </c>
      <c r="G602" s="233">
        <v>1</v>
      </c>
      <c r="H602" s="239"/>
    </row>
    <row r="603" customHeight="1" spans="1:8">
      <c r="A603" s="228">
        <v>598</v>
      </c>
      <c r="B603" s="236" t="s">
        <v>2053</v>
      </c>
      <c r="C603" s="230" t="s">
        <v>2054</v>
      </c>
      <c r="D603" s="234"/>
      <c r="E603" s="234"/>
      <c r="F603" s="229" t="s">
        <v>2016</v>
      </c>
      <c r="G603" s="233">
        <v>1</v>
      </c>
      <c r="H603" s="239"/>
    </row>
    <row r="604" customHeight="1" spans="1:8">
      <c r="A604" s="228">
        <v>599</v>
      </c>
      <c r="B604" s="236" t="s">
        <v>2053</v>
      </c>
      <c r="C604" s="230" t="s">
        <v>2054</v>
      </c>
      <c r="D604" s="234"/>
      <c r="E604" s="234"/>
      <c r="F604" s="229" t="s">
        <v>2016</v>
      </c>
      <c r="G604" s="233">
        <v>1</v>
      </c>
      <c r="H604" s="239"/>
    </row>
    <row r="605" customHeight="1" spans="1:8">
      <c r="A605" s="228">
        <v>600</v>
      </c>
      <c r="B605" s="236" t="s">
        <v>2053</v>
      </c>
      <c r="C605" s="230" t="s">
        <v>2054</v>
      </c>
      <c r="D605" s="234"/>
      <c r="E605" s="234"/>
      <c r="F605" s="229" t="s">
        <v>2016</v>
      </c>
      <c r="G605" s="233">
        <v>1</v>
      </c>
      <c r="H605" s="239"/>
    </row>
    <row r="606" customHeight="1" spans="1:8">
      <c r="A606" s="228">
        <v>601</v>
      </c>
      <c r="B606" s="236" t="s">
        <v>2053</v>
      </c>
      <c r="C606" s="230" t="s">
        <v>2054</v>
      </c>
      <c r="D606" s="234"/>
      <c r="E606" s="234"/>
      <c r="F606" s="229" t="s">
        <v>2016</v>
      </c>
      <c r="G606" s="233">
        <v>1</v>
      </c>
      <c r="H606" s="239"/>
    </row>
    <row r="607" customHeight="1" spans="1:8">
      <c r="A607" s="228">
        <v>602</v>
      </c>
      <c r="B607" s="236" t="s">
        <v>2053</v>
      </c>
      <c r="C607" s="230" t="s">
        <v>2054</v>
      </c>
      <c r="D607" s="234"/>
      <c r="E607" s="234"/>
      <c r="F607" s="229" t="s">
        <v>2016</v>
      </c>
      <c r="G607" s="233">
        <v>1</v>
      </c>
      <c r="H607" s="239"/>
    </row>
    <row r="608" customHeight="1" spans="1:8">
      <c r="A608" s="228">
        <v>603</v>
      </c>
      <c r="B608" s="236" t="s">
        <v>2053</v>
      </c>
      <c r="C608" s="230" t="s">
        <v>2054</v>
      </c>
      <c r="D608" s="234"/>
      <c r="E608" s="234"/>
      <c r="F608" s="229" t="s">
        <v>2016</v>
      </c>
      <c r="G608" s="233">
        <v>1</v>
      </c>
      <c r="H608" s="239"/>
    </row>
    <row r="609" customHeight="1" spans="1:8">
      <c r="A609" s="228">
        <v>604</v>
      </c>
      <c r="B609" s="236" t="s">
        <v>2053</v>
      </c>
      <c r="C609" s="230" t="s">
        <v>2054</v>
      </c>
      <c r="D609" s="234"/>
      <c r="E609" s="234"/>
      <c r="F609" s="229" t="s">
        <v>2016</v>
      </c>
      <c r="G609" s="233">
        <v>1</v>
      </c>
      <c r="H609" s="239"/>
    </row>
    <row r="610" customHeight="1" spans="1:8">
      <c r="A610" s="228">
        <v>605</v>
      </c>
      <c r="B610" s="236" t="s">
        <v>2053</v>
      </c>
      <c r="C610" s="230" t="s">
        <v>2054</v>
      </c>
      <c r="D610" s="234"/>
      <c r="E610" s="234"/>
      <c r="F610" s="229" t="s">
        <v>2016</v>
      </c>
      <c r="G610" s="233">
        <v>1</v>
      </c>
      <c r="H610" s="239"/>
    </row>
    <row r="611" customHeight="1" spans="1:8">
      <c r="A611" s="228">
        <v>606</v>
      </c>
      <c r="B611" s="236" t="s">
        <v>2053</v>
      </c>
      <c r="C611" s="230" t="s">
        <v>2054</v>
      </c>
      <c r="D611" s="234"/>
      <c r="E611" s="234"/>
      <c r="F611" s="229" t="s">
        <v>2016</v>
      </c>
      <c r="G611" s="233">
        <v>1</v>
      </c>
      <c r="H611" s="239"/>
    </row>
    <row r="612" customHeight="1" spans="1:8">
      <c r="A612" s="228">
        <v>607</v>
      </c>
      <c r="B612" s="236" t="s">
        <v>2053</v>
      </c>
      <c r="C612" s="230" t="s">
        <v>2054</v>
      </c>
      <c r="D612" s="234"/>
      <c r="E612" s="234"/>
      <c r="F612" s="229" t="s">
        <v>2016</v>
      </c>
      <c r="G612" s="233">
        <v>1</v>
      </c>
      <c r="H612" s="239"/>
    </row>
    <row r="613" customHeight="1" spans="1:8">
      <c r="A613" s="228">
        <v>608</v>
      </c>
      <c r="B613" s="236" t="s">
        <v>2053</v>
      </c>
      <c r="C613" s="230" t="s">
        <v>2054</v>
      </c>
      <c r="D613" s="234"/>
      <c r="E613" s="234"/>
      <c r="F613" s="229" t="s">
        <v>2016</v>
      </c>
      <c r="G613" s="233">
        <v>1</v>
      </c>
      <c r="H613" s="239"/>
    </row>
    <row r="614" customHeight="1" spans="1:8">
      <c r="A614" s="228">
        <v>609</v>
      </c>
      <c r="B614" s="236" t="s">
        <v>2053</v>
      </c>
      <c r="C614" s="230" t="s">
        <v>2054</v>
      </c>
      <c r="D614" s="234"/>
      <c r="E614" s="234"/>
      <c r="F614" s="229" t="s">
        <v>2016</v>
      </c>
      <c r="G614" s="233">
        <v>1</v>
      </c>
      <c r="H614" s="239"/>
    </row>
    <row r="615" customHeight="1" spans="1:8">
      <c r="A615" s="228">
        <v>610</v>
      </c>
      <c r="B615" s="236" t="s">
        <v>2053</v>
      </c>
      <c r="C615" s="230" t="s">
        <v>2054</v>
      </c>
      <c r="D615" s="234"/>
      <c r="E615" s="234"/>
      <c r="F615" s="229" t="s">
        <v>2016</v>
      </c>
      <c r="G615" s="233">
        <v>1</v>
      </c>
      <c r="H615" s="239"/>
    </row>
    <row r="616" customHeight="1" spans="1:8">
      <c r="A616" s="228">
        <v>611</v>
      </c>
      <c r="B616" s="236" t="s">
        <v>2053</v>
      </c>
      <c r="C616" s="230" t="s">
        <v>2054</v>
      </c>
      <c r="D616" s="234"/>
      <c r="E616" s="234"/>
      <c r="F616" s="229" t="s">
        <v>2016</v>
      </c>
      <c r="G616" s="233">
        <v>1</v>
      </c>
      <c r="H616" s="239"/>
    </row>
    <row r="617" customHeight="1" spans="1:8">
      <c r="A617" s="228">
        <v>612</v>
      </c>
      <c r="B617" s="236" t="s">
        <v>2053</v>
      </c>
      <c r="C617" s="230" t="s">
        <v>2054</v>
      </c>
      <c r="D617" s="234"/>
      <c r="E617" s="234"/>
      <c r="F617" s="229" t="s">
        <v>2016</v>
      </c>
      <c r="G617" s="233">
        <v>1</v>
      </c>
      <c r="H617" s="239"/>
    </row>
    <row r="618" customHeight="1" spans="1:8">
      <c r="A618" s="228">
        <v>613</v>
      </c>
      <c r="B618" s="236" t="s">
        <v>2053</v>
      </c>
      <c r="C618" s="230" t="s">
        <v>2054</v>
      </c>
      <c r="D618" s="234"/>
      <c r="E618" s="234"/>
      <c r="F618" s="229" t="s">
        <v>2016</v>
      </c>
      <c r="G618" s="233">
        <v>1</v>
      </c>
      <c r="H618" s="239"/>
    </row>
    <row r="619" customHeight="1" spans="1:8">
      <c r="A619" s="228">
        <v>614</v>
      </c>
      <c r="B619" s="236" t="s">
        <v>2053</v>
      </c>
      <c r="C619" s="230" t="s">
        <v>2054</v>
      </c>
      <c r="D619" s="234"/>
      <c r="E619" s="234"/>
      <c r="F619" s="229" t="s">
        <v>2016</v>
      </c>
      <c r="G619" s="233">
        <v>1</v>
      </c>
      <c r="H619" s="239"/>
    </row>
    <row r="620" customHeight="1" spans="1:8">
      <c r="A620" s="228">
        <v>615</v>
      </c>
      <c r="B620" s="236" t="s">
        <v>2053</v>
      </c>
      <c r="C620" s="230" t="s">
        <v>2054</v>
      </c>
      <c r="D620" s="234"/>
      <c r="E620" s="234"/>
      <c r="F620" s="229" t="s">
        <v>2016</v>
      </c>
      <c r="G620" s="233">
        <v>1</v>
      </c>
      <c r="H620" s="239"/>
    </row>
    <row r="621" customHeight="1" spans="1:8">
      <c r="A621" s="228">
        <v>616</v>
      </c>
      <c r="B621" s="236" t="s">
        <v>2053</v>
      </c>
      <c r="C621" s="230" t="s">
        <v>2054</v>
      </c>
      <c r="D621" s="234"/>
      <c r="E621" s="234"/>
      <c r="F621" s="229" t="s">
        <v>2016</v>
      </c>
      <c r="G621" s="233">
        <v>1</v>
      </c>
      <c r="H621" s="239"/>
    </row>
    <row r="622" customHeight="1" spans="1:8">
      <c r="A622" s="228">
        <v>617</v>
      </c>
      <c r="B622" s="236" t="s">
        <v>2053</v>
      </c>
      <c r="C622" s="230" t="s">
        <v>2054</v>
      </c>
      <c r="D622" s="234"/>
      <c r="E622" s="234"/>
      <c r="F622" s="229" t="s">
        <v>2016</v>
      </c>
      <c r="G622" s="233">
        <v>1</v>
      </c>
      <c r="H622" s="239"/>
    </row>
    <row r="623" customHeight="1" spans="1:8">
      <c r="A623" s="228">
        <v>618</v>
      </c>
      <c r="B623" s="236" t="s">
        <v>2053</v>
      </c>
      <c r="C623" s="230" t="s">
        <v>2054</v>
      </c>
      <c r="D623" s="234"/>
      <c r="E623" s="234"/>
      <c r="F623" s="229" t="s">
        <v>2016</v>
      </c>
      <c r="G623" s="233">
        <v>1</v>
      </c>
      <c r="H623" s="239"/>
    </row>
    <row r="624" customHeight="1" spans="1:8">
      <c r="A624" s="228">
        <v>619</v>
      </c>
      <c r="B624" s="236" t="s">
        <v>2053</v>
      </c>
      <c r="C624" s="230" t="s">
        <v>2054</v>
      </c>
      <c r="D624" s="234"/>
      <c r="E624" s="234"/>
      <c r="F624" s="229" t="s">
        <v>2016</v>
      </c>
      <c r="G624" s="233">
        <v>1</v>
      </c>
      <c r="H624" s="239"/>
    </row>
    <row r="625" customHeight="1" spans="1:8">
      <c r="A625" s="228">
        <v>620</v>
      </c>
      <c r="B625" s="236" t="s">
        <v>2053</v>
      </c>
      <c r="C625" s="230" t="s">
        <v>2054</v>
      </c>
      <c r="D625" s="234"/>
      <c r="E625" s="234"/>
      <c r="F625" s="229" t="s">
        <v>2016</v>
      </c>
      <c r="G625" s="233">
        <v>1</v>
      </c>
      <c r="H625" s="239"/>
    </row>
    <row r="626" customHeight="1" spans="1:8">
      <c r="A626" s="228">
        <v>621</v>
      </c>
      <c r="B626" s="236" t="s">
        <v>2053</v>
      </c>
      <c r="C626" s="230" t="s">
        <v>2054</v>
      </c>
      <c r="D626" s="234"/>
      <c r="E626" s="234"/>
      <c r="F626" s="229" t="s">
        <v>2016</v>
      </c>
      <c r="G626" s="233">
        <v>1</v>
      </c>
      <c r="H626" s="239"/>
    </row>
    <row r="627" customHeight="1" spans="1:8">
      <c r="A627" s="228">
        <v>622</v>
      </c>
      <c r="B627" s="236" t="s">
        <v>2053</v>
      </c>
      <c r="C627" s="230" t="s">
        <v>2054</v>
      </c>
      <c r="D627" s="234"/>
      <c r="E627" s="234"/>
      <c r="F627" s="229" t="s">
        <v>2016</v>
      </c>
      <c r="G627" s="233">
        <v>1</v>
      </c>
      <c r="H627" s="239"/>
    </row>
    <row r="628" customHeight="1" spans="1:8">
      <c r="A628" s="228">
        <v>623</v>
      </c>
      <c r="B628" s="236" t="s">
        <v>2053</v>
      </c>
      <c r="C628" s="230" t="s">
        <v>2054</v>
      </c>
      <c r="D628" s="234"/>
      <c r="E628" s="234"/>
      <c r="F628" s="229" t="s">
        <v>2016</v>
      </c>
      <c r="G628" s="233">
        <v>1</v>
      </c>
      <c r="H628" s="239"/>
    </row>
    <row r="629" customHeight="1" spans="1:8">
      <c r="A629" s="228">
        <v>624</v>
      </c>
      <c r="B629" s="236" t="s">
        <v>2053</v>
      </c>
      <c r="C629" s="230" t="s">
        <v>2054</v>
      </c>
      <c r="D629" s="234"/>
      <c r="E629" s="234"/>
      <c r="F629" s="229" t="s">
        <v>2016</v>
      </c>
      <c r="G629" s="233">
        <v>1</v>
      </c>
      <c r="H629" s="239"/>
    </row>
    <row r="630" customHeight="1" spans="1:8">
      <c r="A630" s="228">
        <v>625</v>
      </c>
      <c r="B630" s="236" t="s">
        <v>2053</v>
      </c>
      <c r="C630" s="230" t="s">
        <v>2054</v>
      </c>
      <c r="D630" s="234"/>
      <c r="E630" s="234"/>
      <c r="F630" s="229" t="s">
        <v>2016</v>
      </c>
      <c r="G630" s="233">
        <v>1</v>
      </c>
      <c r="H630" s="239"/>
    </row>
    <row r="631" customHeight="1" spans="1:8">
      <c r="A631" s="228">
        <v>626</v>
      </c>
      <c r="B631" s="236" t="s">
        <v>2053</v>
      </c>
      <c r="C631" s="230" t="s">
        <v>2054</v>
      </c>
      <c r="D631" s="234"/>
      <c r="E631" s="234"/>
      <c r="F631" s="229" t="s">
        <v>2016</v>
      </c>
      <c r="G631" s="233">
        <v>1</v>
      </c>
      <c r="H631" s="239"/>
    </row>
    <row r="632" customHeight="1" spans="1:8">
      <c r="A632" s="228">
        <v>627</v>
      </c>
      <c r="B632" s="236" t="s">
        <v>2053</v>
      </c>
      <c r="C632" s="230" t="s">
        <v>2054</v>
      </c>
      <c r="D632" s="234"/>
      <c r="E632" s="234"/>
      <c r="F632" s="229" t="s">
        <v>2016</v>
      </c>
      <c r="G632" s="233">
        <v>1</v>
      </c>
      <c r="H632" s="239"/>
    </row>
    <row r="633" customHeight="1" spans="1:8">
      <c r="A633" s="228">
        <v>628</v>
      </c>
      <c r="B633" s="236" t="s">
        <v>2053</v>
      </c>
      <c r="C633" s="230" t="s">
        <v>2054</v>
      </c>
      <c r="D633" s="234"/>
      <c r="E633" s="234"/>
      <c r="F633" s="229" t="s">
        <v>2016</v>
      </c>
      <c r="G633" s="233">
        <v>1</v>
      </c>
      <c r="H633" s="239"/>
    </row>
    <row r="634" customHeight="1" spans="1:8">
      <c r="A634" s="228">
        <v>629</v>
      </c>
      <c r="B634" s="236" t="s">
        <v>2053</v>
      </c>
      <c r="C634" s="230" t="s">
        <v>2054</v>
      </c>
      <c r="D634" s="234"/>
      <c r="E634" s="234"/>
      <c r="F634" s="229" t="s">
        <v>2016</v>
      </c>
      <c r="G634" s="233">
        <v>1</v>
      </c>
      <c r="H634" s="239"/>
    </row>
    <row r="635" customHeight="1" spans="1:8">
      <c r="A635" s="228">
        <v>630</v>
      </c>
      <c r="B635" s="236" t="s">
        <v>2053</v>
      </c>
      <c r="C635" s="230" t="s">
        <v>2054</v>
      </c>
      <c r="D635" s="234"/>
      <c r="E635" s="234"/>
      <c r="F635" s="229" t="s">
        <v>2016</v>
      </c>
      <c r="G635" s="233">
        <v>1</v>
      </c>
      <c r="H635" s="239"/>
    </row>
    <row r="636" customHeight="1" spans="1:8">
      <c r="A636" s="228">
        <v>631</v>
      </c>
      <c r="B636" s="236" t="s">
        <v>2053</v>
      </c>
      <c r="C636" s="230" t="s">
        <v>2054</v>
      </c>
      <c r="D636" s="234"/>
      <c r="E636" s="234"/>
      <c r="F636" s="229" t="s">
        <v>2016</v>
      </c>
      <c r="G636" s="233">
        <v>1</v>
      </c>
      <c r="H636" s="239"/>
    </row>
    <row r="637" customHeight="1" spans="1:8">
      <c r="A637" s="228">
        <v>632</v>
      </c>
      <c r="B637" s="236" t="s">
        <v>2053</v>
      </c>
      <c r="C637" s="230" t="s">
        <v>2054</v>
      </c>
      <c r="D637" s="234"/>
      <c r="E637" s="234"/>
      <c r="F637" s="229" t="s">
        <v>2016</v>
      </c>
      <c r="G637" s="233">
        <v>1</v>
      </c>
      <c r="H637" s="239"/>
    </row>
    <row r="638" customHeight="1" spans="1:8">
      <c r="A638" s="228">
        <v>633</v>
      </c>
      <c r="B638" s="236" t="s">
        <v>2053</v>
      </c>
      <c r="C638" s="230" t="s">
        <v>2054</v>
      </c>
      <c r="D638" s="234"/>
      <c r="E638" s="234"/>
      <c r="F638" s="229" t="s">
        <v>2016</v>
      </c>
      <c r="G638" s="233">
        <v>1</v>
      </c>
      <c r="H638" s="239"/>
    </row>
    <row r="639" customHeight="1" spans="1:8">
      <c r="A639" s="228">
        <v>634</v>
      </c>
      <c r="B639" s="236" t="s">
        <v>2053</v>
      </c>
      <c r="C639" s="230" t="s">
        <v>2054</v>
      </c>
      <c r="D639" s="234"/>
      <c r="E639" s="234"/>
      <c r="F639" s="229" t="s">
        <v>2016</v>
      </c>
      <c r="G639" s="233">
        <v>1</v>
      </c>
      <c r="H639" s="239"/>
    </row>
    <row r="640" customHeight="1" spans="1:8">
      <c r="A640" s="228">
        <v>635</v>
      </c>
      <c r="B640" s="236" t="s">
        <v>2053</v>
      </c>
      <c r="C640" s="230" t="s">
        <v>2054</v>
      </c>
      <c r="D640" s="234"/>
      <c r="E640" s="234"/>
      <c r="F640" s="229" t="s">
        <v>2016</v>
      </c>
      <c r="G640" s="233">
        <v>1</v>
      </c>
      <c r="H640" s="239"/>
    </row>
    <row r="641" customHeight="1" spans="1:8">
      <c r="A641" s="228">
        <v>636</v>
      </c>
      <c r="B641" s="236" t="s">
        <v>2053</v>
      </c>
      <c r="C641" s="230" t="s">
        <v>2054</v>
      </c>
      <c r="D641" s="234"/>
      <c r="E641" s="234"/>
      <c r="F641" s="229" t="s">
        <v>2016</v>
      </c>
      <c r="G641" s="233">
        <v>1</v>
      </c>
      <c r="H641" s="239"/>
    </row>
    <row r="642" customHeight="1" spans="1:8">
      <c r="A642" s="228">
        <v>637</v>
      </c>
      <c r="B642" s="236" t="s">
        <v>2053</v>
      </c>
      <c r="C642" s="230" t="s">
        <v>2054</v>
      </c>
      <c r="D642" s="234"/>
      <c r="E642" s="234"/>
      <c r="F642" s="229" t="s">
        <v>2016</v>
      </c>
      <c r="G642" s="233">
        <v>1</v>
      </c>
      <c r="H642" s="239"/>
    </row>
    <row r="643" customHeight="1" spans="1:8">
      <c r="A643" s="228">
        <v>638</v>
      </c>
      <c r="B643" s="236" t="s">
        <v>2053</v>
      </c>
      <c r="C643" s="230" t="s">
        <v>2054</v>
      </c>
      <c r="D643" s="234"/>
      <c r="E643" s="234"/>
      <c r="F643" s="229" t="s">
        <v>2016</v>
      </c>
      <c r="G643" s="233">
        <v>1</v>
      </c>
      <c r="H643" s="239"/>
    </row>
    <row r="644" customHeight="1" spans="1:8">
      <c r="A644" s="228">
        <v>639</v>
      </c>
      <c r="B644" s="236" t="s">
        <v>2053</v>
      </c>
      <c r="C644" s="230" t="s">
        <v>2054</v>
      </c>
      <c r="D644" s="234"/>
      <c r="E644" s="234"/>
      <c r="F644" s="229" t="s">
        <v>2016</v>
      </c>
      <c r="G644" s="233">
        <v>1</v>
      </c>
      <c r="H644" s="239"/>
    </row>
    <row r="645" customHeight="1" spans="1:8">
      <c r="A645" s="228">
        <v>640</v>
      </c>
      <c r="B645" s="236" t="s">
        <v>2053</v>
      </c>
      <c r="C645" s="230" t="s">
        <v>2054</v>
      </c>
      <c r="D645" s="234"/>
      <c r="E645" s="234"/>
      <c r="F645" s="229" t="s">
        <v>2016</v>
      </c>
      <c r="G645" s="233">
        <v>1</v>
      </c>
      <c r="H645" s="239"/>
    </row>
    <row r="646" customHeight="1" spans="1:8">
      <c r="A646" s="228">
        <v>641</v>
      </c>
      <c r="B646" s="236" t="s">
        <v>2053</v>
      </c>
      <c r="C646" s="230" t="s">
        <v>2054</v>
      </c>
      <c r="D646" s="234"/>
      <c r="E646" s="234"/>
      <c r="F646" s="229" t="s">
        <v>2016</v>
      </c>
      <c r="G646" s="233">
        <v>1</v>
      </c>
      <c r="H646" s="239"/>
    </row>
    <row r="647" customHeight="1" spans="1:8">
      <c r="A647" s="228">
        <v>642</v>
      </c>
      <c r="B647" s="236" t="s">
        <v>2053</v>
      </c>
      <c r="C647" s="230" t="s">
        <v>2054</v>
      </c>
      <c r="D647" s="234"/>
      <c r="E647" s="234"/>
      <c r="F647" s="229" t="s">
        <v>2016</v>
      </c>
      <c r="G647" s="233">
        <v>1</v>
      </c>
      <c r="H647" s="239"/>
    </row>
    <row r="648" customHeight="1" spans="1:8">
      <c r="A648" s="228">
        <v>643</v>
      </c>
      <c r="B648" s="236" t="s">
        <v>2053</v>
      </c>
      <c r="C648" s="230" t="s">
        <v>2054</v>
      </c>
      <c r="D648" s="234"/>
      <c r="E648" s="234"/>
      <c r="F648" s="229" t="s">
        <v>2016</v>
      </c>
      <c r="G648" s="233">
        <v>1</v>
      </c>
      <c r="H648" s="239"/>
    </row>
    <row r="649" customHeight="1" spans="1:8">
      <c r="A649" s="228">
        <v>644</v>
      </c>
      <c r="B649" s="236" t="s">
        <v>2053</v>
      </c>
      <c r="C649" s="230" t="s">
        <v>2054</v>
      </c>
      <c r="D649" s="234"/>
      <c r="E649" s="234"/>
      <c r="F649" s="229" t="s">
        <v>2016</v>
      </c>
      <c r="G649" s="233">
        <v>1</v>
      </c>
      <c r="H649" s="239"/>
    </row>
    <row r="650" customHeight="1" spans="1:8">
      <c r="A650" s="228">
        <v>645</v>
      </c>
      <c r="B650" s="236" t="s">
        <v>2053</v>
      </c>
      <c r="C650" s="230" t="s">
        <v>2054</v>
      </c>
      <c r="D650" s="234"/>
      <c r="E650" s="234"/>
      <c r="F650" s="229" t="s">
        <v>2016</v>
      </c>
      <c r="G650" s="233">
        <v>1</v>
      </c>
      <c r="H650" s="239"/>
    </row>
    <row r="651" customHeight="1" spans="1:8">
      <c r="A651" s="228">
        <v>646</v>
      </c>
      <c r="B651" s="236" t="s">
        <v>2053</v>
      </c>
      <c r="C651" s="230" t="s">
        <v>2054</v>
      </c>
      <c r="D651" s="234"/>
      <c r="E651" s="234"/>
      <c r="F651" s="229" t="s">
        <v>2016</v>
      </c>
      <c r="G651" s="233">
        <v>1</v>
      </c>
      <c r="H651" s="239"/>
    </row>
    <row r="652" customHeight="1" spans="1:8">
      <c r="A652" s="228">
        <v>647</v>
      </c>
      <c r="B652" s="236" t="s">
        <v>2053</v>
      </c>
      <c r="C652" s="230" t="s">
        <v>2054</v>
      </c>
      <c r="D652" s="234"/>
      <c r="E652" s="234"/>
      <c r="F652" s="229" t="s">
        <v>2016</v>
      </c>
      <c r="G652" s="233">
        <v>1</v>
      </c>
      <c r="H652" s="239"/>
    </row>
    <row r="653" customHeight="1" spans="1:8">
      <c r="A653" s="228">
        <v>648</v>
      </c>
      <c r="B653" s="236" t="s">
        <v>2053</v>
      </c>
      <c r="C653" s="230" t="s">
        <v>2054</v>
      </c>
      <c r="D653" s="234"/>
      <c r="E653" s="234"/>
      <c r="F653" s="229" t="s">
        <v>2016</v>
      </c>
      <c r="G653" s="233">
        <v>1</v>
      </c>
      <c r="H653" s="239"/>
    </row>
    <row r="654" customHeight="1" spans="1:8">
      <c r="A654" s="228">
        <v>649</v>
      </c>
      <c r="B654" s="236" t="s">
        <v>2053</v>
      </c>
      <c r="C654" s="230" t="s">
        <v>2054</v>
      </c>
      <c r="D654" s="234"/>
      <c r="E654" s="234"/>
      <c r="F654" s="229" t="s">
        <v>2016</v>
      </c>
      <c r="G654" s="233">
        <v>1</v>
      </c>
      <c r="H654" s="239"/>
    </row>
    <row r="655" customHeight="1" spans="1:8">
      <c r="A655" s="228">
        <v>650</v>
      </c>
      <c r="B655" s="236" t="s">
        <v>2053</v>
      </c>
      <c r="C655" s="230" t="s">
        <v>2054</v>
      </c>
      <c r="D655" s="234"/>
      <c r="E655" s="234"/>
      <c r="F655" s="229" t="s">
        <v>2016</v>
      </c>
      <c r="G655" s="233">
        <v>1</v>
      </c>
      <c r="H655" s="239"/>
    </row>
    <row r="656" customHeight="1" spans="1:8">
      <c r="A656" s="228">
        <v>651</v>
      </c>
      <c r="B656" s="236" t="s">
        <v>2053</v>
      </c>
      <c r="C656" s="230" t="s">
        <v>2054</v>
      </c>
      <c r="D656" s="234"/>
      <c r="E656" s="234"/>
      <c r="F656" s="229" t="s">
        <v>2016</v>
      </c>
      <c r="G656" s="233">
        <v>1</v>
      </c>
      <c r="H656" s="239"/>
    </row>
    <row r="657" customHeight="1" spans="1:8">
      <c r="A657" s="228">
        <v>652</v>
      </c>
      <c r="B657" s="236" t="s">
        <v>2053</v>
      </c>
      <c r="C657" s="230" t="s">
        <v>2054</v>
      </c>
      <c r="D657" s="234"/>
      <c r="E657" s="234"/>
      <c r="F657" s="229" t="s">
        <v>2016</v>
      </c>
      <c r="G657" s="233">
        <v>1</v>
      </c>
      <c r="H657" s="239"/>
    </row>
    <row r="658" customHeight="1" spans="1:8">
      <c r="A658" s="228">
        <v>653</v>
      </c>
      <c r="B658" s="236" t="s">
        <v>2053</v>
      </c>
      <c r="C658" s="230" t="s">
        <v>2054</v>
      </c>
      <c r="D658" s="234"/>
      <c r="E658" s="234"/>
      <c r="F658" s="229" t="s">
        <v>2016</v>
      </c>
      <c r="G658" s="233">
        <v>1</v>
      </c>
      <c r="H658" s="239"/>
    </row>
    <row r="659" customHeight="1" spans="1:8">
      <c r="A659" s="228">
        <v>654</v>
      </c>
      <c r="B659" s="236" t="s">
        <v>2053</v>
      </c>
      <c r="C659" s="230" t="s">
        <v>2054</v>
      </c>
      <c r="D659" s="234"/>
      <c r="E659" s="234"/>
      <c r="F659" s="229" t="s">
        <v>2016</v>
      </c>
      <c r="G659" s="233">
        <v>1</v>
      </c>
      <c r="H659" s="239"/>
    </row>
    <row r="660" customHeight="1" spans="1:8">
      <c r="A660" s="228">
        <v>655</v>
      </c>
      <c r="B660" s="236" t="s">
        <v>2053</v>
      </c>
      <c r="C660" s="230" t="s">
        <v>2054</v>
      </c>
      <c r="D660" s="234"/>
      <c r="E660" s="234"/>
      <c r="F660" s="229" t="s">
        <v>2016</v>
      </c>
      <c r="G660" s="233">
        <v>1</v>
      </c>
      <c r="H660" s="239"/>
    </row>
    <row r="661" customHeight="1" spans="1:8">
      <c r="A661" s="228">
        <v>656</v>
      </c>
      <c r="B661" s="236" t="s">
        <v>2053</v>
      </c>
      <c r="C661" s="230" t="s">
        <v>2054</v>
      </c>
      <c r="D661" s="234"/>
      <c r="E661" s="234"/>
      <c r="F661" s="229" t="s">
        <v>2016</v>
      </c>
      <c r="G661" s="233">
        <v>1</v>
      </c>
      <c r="H661" s="239"/>
    </row>
    <row r="662" customHeight="1" spans="1:8">
      <c r="A662" s="228">
        <v>657</v>
      </c>
      <c r="B662" s="236" t="s">
        <v>2053</v>
      </c>
      <c r="C662" s="230" t="s">
        <v>2054</v>
      </c>
      <c r="D662" s="234"/>
      <c r="E662" s="234"/>
      <c r="F662" s="229" t="s">
        <v>2016</v>
      </c>
      <c r="G662" s="233">
        <v>1</v>
      </c>
      <c r="H662" s="239"/>
    </row>
    <row r="663" customHeight="1" spans="1:8">
      <c r="A663" s="228">
        <v>658</v>
      </c>
      <c r="B663" s="236" t="s">
        <v>2053</v>
      </c>
      <c r="C663" s="230" t="s">
        <v>2054</v>
      </c>
      <c r="D663" s="234"/>
      <c r="E663" s="234"/>
      <c r="F663" s="229" t="s">
        <v>2016</v>
      </c>
      <c r="G663" s="233">
        <v>1</v>
      </c>
      <c r="H663" s="239"/>
    </row>
    <row r="664" customHeight="1" spans="1:8">
      <c r="A664" s="228">
        <v>659</v>
      </c>
      <c r="B664" s="236" t="s">
        <v>2053</v>
      </c>
      <c r="C664" s="230" t="s">
        <v>2054</v>
      </c>
      <c r="D664" s="234"/>
      <c r="E664" s="234"/>
      <c r="F664" s="229" t="s">
        <v>2016</v>
      </c>
      <c r="G664" s="233">
        <v>1</v>
      </c>
      <c r="H664" s="239"/>
    </row>
    <row r="665" customHeight="1" spans="1:8">
      <c r="A665" s="228">
        <v>660</v>
      </c>
      <c r="B665" s="236" t="s">
        <v>2053</v>
      </c>
      <c r="C665" s="230" t="s">
        <v>2054</v>
      </c>
      <c r="D665" s="234"/>
      <c r="E665" s="234"/>
      <c r="F665" s="229" t="s">
        <v>2016</v>
      </c>
      <c r="G665" s="233">
        <v>1</v>
      </c>
      <c r="H665" s="239"/>
    </row>
    <row r="666" customHeight="1" spans="1:8">
      <c r="A666" s="228">
        <v>661</v>
      </c>
      <c r="B666" s="236" t="s">
        <v>2053</v>
      </c>
      <c r="C666" s="230" t="s">
        <v>2054</v>
      </c>
      <c r="D666" s="234"/>
      <c r="E666" s="234"/>
      <c r="F666" s="229" t="s">
        <v>2016</v>
      </c>
      <c r="G666" s="233">
        <v>1</v>
      </c>
      <c r="H666" s="239"/>
    </row>
    <row r="667" customHeight="1" spans="1:8">
      <c r="A667" s="228">
        <v>662</v>
      </c>
      <c r="B667" s="236" t="s">
        <v>2053</v>
      </c>
      <c r="C667" s="230" t="s">
        <v>2054</v>
      </c>
      <c r="D667" s="234"/>
      <c r="E667" s="234"/>
      <c r="F667" s="229" t="s">
        <v>2016</v>
      </c>
      <c r="G667" s="233">
        <v>1</v>
      </c>
      <c r="H667" s="239"/>
    </row>
    <row r="668" customHeight="1" spans="1:8">
      <c r="A668" s="228">
        <v>663</v>
      </c>
      <c r="B668" s="236" t="s">
        <v>2053</v>
      </c>
      <c r="C668" s="230" t="s">
        <v>2054</v>
      </c>
      <c r="D668" s="234"/>
      <c r="E668" s="234"/>
      <c r="F668" s="229" t="s">
        <v>2016</v>
      </c>
      <c r="G668" s="233">
        <v>1</v>
      </c>
      <c r="H668" s="239"/>
    </row>
    <row r="669" customHeight="1" spans="1:8">
      <c r="A669" s="228">
        <v>664</v>
      </c>
      <c r="B669" s="236" t="s">
        <v>2053</v>
      </c>
      <c r="C669" s="230" t="s">
        <v>2054</v>
      </c>
      <c r="D669" s="234"/>
      <c r="E669" s="234"/>
      <c r="F669" s="229" t="s">
        <v>2016</v>
      </c>
      <c r="G669" s="233">
        <v>1</v>
      </c>
      <c r="H669" s="239"/>
    </row>
    <row r="670" customHeight="1" spans="1:8">
      <c r="A670" s="228">
        <v>665</v>
      </c>
      <c r="B670" s="236" t="s">
        <v>2053</v>
      </c>
      <c r="C670" s="230" t="s">
        <v>2054</v>
      </c>
      <c r="D670" s="234"/>
      <c r="E670" s="234"/>
      <c r="F670" s="229" t="s">
        <v>2016</v>
      </c>
      <c r="G670" s="233">
        <v>1</v>
      </c>
      <c r="H670" s="239"/>
    </row>
    <row r="671" customHeight="1" spans="1:8">
      <c r="A671" s="228">
        <v>666</v>
      </c>
      <c r="B671" s="236" t="s">
        <v>2053</v>
      </c>
      <c r="C671" s="230" t="s">
        <v>2054</v>
      </c>
      <c r="D671" s="234"/>
      <c r="E671" s="234"/>
      <c r="F671" s="229" t="s">
        <v>2016</v>
      </c>
      <c r="G671" s="233">
        <v>1</v>
      </c>
      <c r="H671" s="239"/>
    </row>
    <row r="672" customHeight="1" spans="1:8">
      <c r="A672" s="228">
        <v>667</v>
      </c>
      <c r="B672" s="236" t="s">
        <v>2053</v>
      </c>
      <c r="C672" s="230" t="s">
        <v>2054</v>
      </c>
      <c r="D672" s="234"/>
      <c r="E672" s="234"/>
      <c r="F672" s="229" t="s">
        <v>2016</v>
      </c>
      <c r="G672" s="233">
        <v>1</v>
      </c>
      <c r="H672" s="239"/>
    </row>
    <row r="673" customHeight="1" spans="1:8">
      <c r="A673" s="228">
        <v>668</v>
      </c>
      <c r="B673" s="236" t="s">
        <v>2053</v>
      </c>
      <c r="C673" s="230" t="s">
        <v>2054</v>
      </c>
      <c r="D673" s="234"/>
      <c r="E673" s="234"/>
      <c r="F673" s="229" t="s">
        <v>2016</v>
      </c>
      <c r="G673" s="233">
        <v>1</v>
      </c>
      <c r="H673" s="239"/>
    </row>
    <row r="674" customHeight="1" spans="1:8">
      <c r="A674" s="228">
        <v>669</v>
      </c>
      <c r="B674" s="236" t="s">
        <v>2053</v>
      </c>
      <c r="C674" s="230" t="s">
        <v>2054</v>
      </c>
      <c r="D674" s="234"/>
      <c r="E674" s="234"/>
      <c r="F674" s="229" t="s">
        <v>2016</v>
      </c>
      <c r="G674" s="233">
        <v>1</v>
      </c>
      <c r="H674" s="239"/>
    </row>
    <row r="675" customHeight="1" spans="1:8">
      <c r="A675" s="228">
        <v>670</v>
      </c>
      <c r="B675" s="236" t="s">
        <v>2053</v>
      </c>
      <c r="C675" s="230" t="s">
        <v>2054</v>
      </c>
      <c r="D675" s="234"/>
      <c r="E675" s="234"/>
      <c r="F675" s="229" t="s">
        <v>2016</v>
      </c>
      <c r="G675" s="233">
        <v>1</v>
      </c>
      <c r="H675" s="239"/>
    </row>
    <row r="676" customHeight="1" spans="1:8">
      <c r="A676" s="228">
        <v>671</v>
      </c>
      <c r="B676" s="236" t="s">
        <v>2053</v>
      </c>
      <c r="C676" s="230" t="s">
        <v>2054</v>
      </c>
      <c r="D676" s="234"/>
      <c r="E676" s="234"/>
      <c r="F676" s="229" t="s">
        <v>2016</v>
      </c>
      <c r="G676" s="233">
        <v>1</v>
      </c>
      <c r="H676" s="239"/>
    </row>
    <row r="677" customHeight="1" spans="1:8">
      <c r="A677" s="228">
        <v>672</v>
      </c>
      <c r="B677" s="236" t="s">
        <v>2053</v>
      </c>
      <c r="C677" s="230" t="s">
        <v>2054</v>
      </c>
      <c r="D677" s="234"/>
      <c r="E677" s="234"/>
      <c r="F677" s="229" t="s">
        <v>2016</v>
      </c>
      <c r="G677" s="233">
        <v>1</v>
      </c>
      <c r="H677" s="239"/>
    </row>
    <row r="678" customHeight="1" spans="1:8">
      <c r="A678" s="228">
        <v>673</v>
      </c>
      <c r="B678" s="236" t="s">
        <v>2053</v>
      </c>
      <c r="C678" s="230" t="s">
        <v>2054</v>
      </c>
      <c r="D678" s="234"/>
      <c r="E678" s="234"/>
      <c r="F678" s="229" t="s">
        <v>2016</v>
      </c>
      <c r="G678" s="233">
        <v>1</v>
      </c>
      <c r="H678" s="239"/>
    </row>
    <row r="679" customHeight="1" spans="1:8">
      <c r="A679" s="228">
        <v>674</v>
      </c>
      <c r="B679" s="236" t="s">
        <v>2053</v>
      </c>
      <c r="C679" s="230" t="s">
        <v>2054</v>
      </c>
      <c r="D679" s="234"/>
      <c r="E679" s="234"/>
      <c r="F679" s="229" t="s">
        <v>2016</v>
      </c>
      <c r="G679" s="233">
        <v>1</v>
      </c>
      <c r="H679" s="239"/>
    </row>
    <row r="680" customHeight="1" spans="1:8">
      <c r="A680" s="228">
        <v>675</v>
      </c>
      <c r="B680" s="236" t="s">
        <v>2053</v>
      </c>
      <c r="C680" s="230" t="s">
        <v>2054</v>
      </c>
      <c r="D680" s="234"/>
      <c r="E680" s="234"/>
      <c r="F680" s="229" t="s">
        <v>2016</v>
      </c>
      <c r="G680" s="233">
        <v>1</v>
      </c>
      <c r="H680" s="239"/>
    </row>
    <row r="681" customHeight="1" spans="1:8">
      <c r="A681" s="228">
        <v>676</v>
      </c>
      <c r="B681" s="236" t="s">
        <v>2053</v>
      </c>
      <c r="C681" s="230" t="s">
        <v>2054</v>
      </c>
      <c r="D681" s="234"/>
      <c r="E681" s="234"/>
      <c r="F681" s="229" t="s">
        <v>2016</v>
      </c>
      <c r="G681" s="233">
        <v>1</v>
      </c>
      <c r="H681" s="239"/>
    </row>
    <row r="682" customHeight="1" spans="1:8">
      <c r="A682" s="228">
        <v>677</v>
      </c>
      <c r="B682" s="236" t="s">
        <v>2053</v>
      </c>
      <c r="C682" s="230" t="s">
        <v>2054</v>
      </c>
      <c r="D682" s="234"/>
      <c r="E682" s="234"/>
      <c r="F682" s="229" t="s">
        <v>2016</v>
      </c>
      <c r="G682" s="233">
        <v>1</v>
      </c>
      <c r="H682" s="239"/>
    </row>
    <row r="683" customHeight="1" spans="1:8">
      <c r="A683" s="228">
        <v>678</v>
      </c>
      <c r="B683" s="236" t="s">
        <v>2053</v>
      </c>
      <c r="C683" s="230" t="s">
        <v>2054</v>
      </c>
      <c r="D683" s="234"/>
      <c r="E683" s="234"/>
      <c r="F683" s="229" t="s">
        <v>2016</v>
      </c>
      <c r="G683" s="233">
        <v>1</v>
      </c>
      <c r="H683" s="239"/>
    </row>
    <row r="684" customHeight="1" spans="1:8">
      <c r="A684" s="228">
        <v>679</v>
      </c>
      <c r="B684" s="236" t="s">
        <v>2053</v>
      </c>
      <c r="C684" s="230" t="s">
        <v>2054</v>
      </c>
      <c r="D684" s="234"/>
      <c r="E684" s="234"/>
      <c r="F684" s="229" t="s">
        <v>2016</v>
      </c>
      <c r="G684" s="233">
        <v>1</v>
      </c>
      <c r="H684" s="239"/>
    </row>
    <row r="685" customHeight="1" spans="1:8">
      <c r="A685" s="228">
        <v>680</v>
      </c>
      <c r="B685" s="236" t="s">
        <v>2053</v>
      </c>
      <c r="C685" s="230" t="s">
        <v>2054</v>
      </c>
      <c r="D685" s="234"/>
      <c r="E685" s="234"/>
      <c r="F685" s="229" t="s">
        <v>2016</v>
      </c>
      <c r="G685" s="233">
        <v>1</v>
      </c>
      <c r="H685" s="239"/>
    </row>
    <row r="686" customHeight="1" spans="1:8">
      <c r="A686" s="228">
        <v>681</v>
      </c>
      <c r="B686" s="236" t="s">
        <v>2053</v>
      </c>
      <c r="C686" s="230" t="s">
        <v>2054</v>
      </c>
      <c r="D686" s="234"/>
      <c r="E686" s="234"/>
      <c r="F686" s="229" t="s">
        <v>2016</v>
      </c>
      <c r="G686" s="233">
        <v>1</v>
      </c>
      <c r="H686" s="239"/>
    </row>
    <row r="687" customHeight="1" spans="1:8">
      <c r="A687" s="228">
        <v>682</v>
      </c>
      <c r="B687" s="236" t="s">
        <v>2053</v>
      </c>
      <c r="C687" s="230" t="s">
        <v>2054</v>
      </c>
      <c r="D687" s="234"/>
      <c r="E687" s="234"/>
      <c r="F687" s="229" t="s">
        <v>2016</v>
      </c>
      <c r="G687" s="233">
        <v>1</v>
      </c>
      <c r="H687" s="239"/>
    </row>
    <row r="688" customHeight="1" spans="1:8">
      <c r="A688" s="228">
        <v>683</v>
      </c>
      <c r="B688" s="236" t="s">
        <v>2053</v>
      </c>
      <c r="C688" s="230" t="s">
        <v>2054</v>
      </c>
      <c r="D688" s="234"/>
      <c r="E688" s="234"/>
      <c r="F688" s="229" t="s">
        <v>2016</v>
      </c>
      <c r="G688" s="233">
        <v>1</v>
      </c>
      <c r="H688" s="239"/>
    </row>
    <row r="689" customHeight="1" spans="1:8">
      <c r="A689" s="228">
        <v>684</v>
      </c>
      <c r="B689" s="236" t="s">
        <v>2053</v>
      </c>
      <c r="C689" s="230" t="s">
        <v>2054</v>
      </c>
      <c r="D689" s="234"/>
      <c r="E689" s="234"/>
      <c r="F689" s="229" t="s">
        <v>2016</v>
      </c>
      <c r="G689" s="233">
        <v>1</v>
      </c>
      <c r="H689" s="239"/>
    </row>
    <row r="690" customHeight="1" spans="1:8">
      <c r="A690" s="228">
        <v>685</v>
      </c>
      <c r="B690" s="236" t="s">
        <v>2053</v>
      </c>
      <c r="C690" s="230" t="s">
        <v>2054</v>
      </c>
      <c r="D690" s="234"/>
      <c r="E690" s="234"/>
      <c r="F690" s="229" t="s">
        <v>2016</v>
      </c>
      <c r="G690" s="233">
        <v>1</v>
      </c>
      <c r="H690" s="239"/>
    </row>
    <row r="691" customHeight="1" spans="1:8">
      <c r="A691" s="228">
        <v>686</v>
      </c>
      <c r="B691" s="236" t="s">
        <v>2053</v>
      </c>
      <c r="C691" s="230" t="s">
        <v>2054</v>
      </c>
      <c r="D691" s="234"/>
      <c r="E691" s="234"/>
      <c r="F691" s="229" t="s">
        <v>2016</v>
      </c>
      <c r="G691" s="233">
        <v>1</v>
      </c>
      <c r="H691" s="239"/>
    </row>
    <row r="692" customHeight="1" spans="1:8">
      <c r="A692" s="228">
        <v>687</v>
      </c>
      <c r="B692" s="236" t="s">
        <v>2053</v>
      </c>
      <c r="C692" s="230" t="s">
        <v>2054</v>
      </c>
      <c r="D692" s="234"/>
      <c r="E692" s="234"/>
      <c r="F692" s="229" t="s">
        <v>2016</v>
      </c>
      <c r="G692" s="233">
        <v>1</v>
      </c>
      <c r="H692" s="239"/>
    </row>
    <row r="693" customHeight="1" spans="1:8">
      <c r="A693" s="228">
        <v>688</v>
      </c>
      <c r="B693" s="236" t="s">
        <v>2053</v>
      </c>
      <c r="C693" s="230" t="s">
        <v>2054</v>
      </c>
      <c r="D693" s="234"/>
      <c r="E693" s="234"/>
      <c r="F693" s="229" t="s">
        <v>2016</v>
      </c>
      <c r="G693" s="233">
        <v>1</v>
      </c>
      <c r="H693" s="239"/>
    </row>
    <row r="694" customHeight="1" spans="1:8">
      <c r="A694" s="228">
        <v>689</v>
      </c>
      <c r="B694" s="236" t="s">
        <v>2053</v>
      </c>
      <c r="C694" s="230" t="s">
        <v>2054</v>
      </c>
      <c r="D694" s="234"/>
      <c r="E694" s="234"/>
      <c r="F694" s="229" t="s">
        <v>2016</v>
      </c>
      <c r="G694" s="233">
        <v>1</v>
      </c>
      <c r="H694" s="239"/>
    </row>
    <row r="695" customHeight="1" spans="1:8">
      <c r="A695" s="228">
        <v>690</v>
      </c>
      <c r="B695" s="236" t="s">
        <v>2053</v>
      </c>
      <c r="C695" s="230" t="s">
        <v>2054</v>
      </c>
      <c r="D695" s="234"/>
      <c r="E695" s="234"/>
      <c r="F695" s="229" t="s">
        <v>2016</v>
      </c>
      <c r="G695" s="233">
        <v>1</v>
      </c>
      <c r="H695" s="239"/>
    </row>
    <row r="696" customHeight="1" spans="1:8">
      <c r="A696" s="228">
        <v>691</v>
      </c>
      <c r="B696" s="236" t="s">
        <v>2053</v>
      </c>
      <c r="C696" s="230" t="s">
        <v>2054</v>
      </c>
      <c r="D696" s="234"/>
      <c r="E696" s="234"/>
      <c r="F696" s="229" t="s">
        <v>2016</v>
      </c>
      <c r="G696" s="233">
        <v>1</v>
      </c>
      <c r="H696" s="239"/>
    </row>
    <row r="697" customHeight="1" spans="1:8">
      <c r="A697" s="228">
        <v>692</v>
      </c>
      <c r="B697" s="236" t="s">
        <v>2053</v>
      </c>
      <c r="C697" s="230" t="s">
        <v>2054</v>
      </c>
      <c r="D697" s="234"/>
      <c r="E697" s="234"/>
      <c r="F697" s="229" t="s">
        <v>2016</v>
      </c>
      <c r="G697" s="233">
        <v>1</v>
      </c>
      <c r="H697" s="239"/>
    </row>
    <row r="698" customHeight="1" spans="1:8">
      <c r="A698" s="228">
        <v>693</v>
      </c>
      <c r="B698" s="236" t="s">
        <v>2053</v>
      </c>
      <c r="C698" s="230" t="s">
        <v>2054</v>
      </c>
      <c r="D698" s="234"/>
      <c r="E698" s="234"/>
      <c r="F698" s="229" t="s">
        <v>2016</v>
      </c>
      <c r="G698" s="233">
        <v>1</v>
      </c>
      <c r="H698" s="239"/>
    </row>
    <row r="699" customHeight="1" spans="1:8">
      <c r="A699" s="228">
        <v>694</v>
      </c>
      <c r="B699" s="236" t="s">
        <v>2053</v>
      </c>
      <c r="C699" s="230" t="s">
        <v>2054</v>
      </c>
      <c r="D699" s="234"/>
      <c r="E699" s="234"/>
      <c r="F699" s="229" t="s">
        <v>2016</v>
      </c>
      <c r="G699" s="233">
        <v>1</v>
      </c>
      <c r="H699" s="239"/>
    </row>
    <row r="700" customHeight="1" spans="1:8">
      <c r="A700" s="228">
        <v>695</v>
      </c>
      <c r="B700" s="236" t="s">
        <v>2053</v>
      </c>
      <c r="C700" s="230" t="s">
        <v>2054</v>
      </c>
      <c r="D700" s="234"/>
      <c r="E700" s="234"/>
      <c r="F700" s="229" t="s">
        <v>2016</v>
      </c>
      <c r="G700" s="233">
        <v>1</v>
      </c>
      <c r="H700" s="239"/>
    </row>
    <row r="701" customHeight="1" spans="1:8">
      <c r="A701" s="228">
        <v>696</v>
      </c>
      <c r="B701" s="236" t="s">
        <v>2053</v>
      </c>
      <c r="C701" s="230" t="s">
        <v>2054</v>
      </c>
      <c r="D701" s="234"/>
      <c r="E701" s="234"/>
      <c r="F701" s="229" t="s">
        <v>2016</v>
      </c>
      <c r="G701" s="233">
        <v>1</v>
      </c>
      <c r="H701" s="239"/>
    </row>
    <row r="702" customHeight="1" spans="1:8">
      <c r="A702" s="228">
        <v>697</v>
      </c>
      <c r="B702" s="236" t="s">
        <v>2053</v>
      </c>
      <c r="C702" s="230" t="s">
        <v>2054</v>
      </c>
      <c r="D702" s="234"/>
      <c r="E702" s="234"/>
      <c r="F702" s="229" t="s">
        <v>2016</v>
      </c>
      <c r="G702" s="233">
        <v>1</v>
      </c>
      <c r="H702" s="239"/>
    </row>
    <row r="703" customHeight="1" spans="1:8">
      <c r="A703" s="228">
        <v>698</v>
      </c>
      <c r="B703" s="236" t="s">
        <v>2053</v>
      </c>
      <c r="C703" s="230" t="s">
        <v>2054</v>
      </c>
      <c r="D703" s="234"/>
      <c r="E703" s="234"/>
      <c r="F703" s="229" t="s">
        <v>2016</v>
      </c>
      <c r="G703" s="233">
        <v>1</v>
      </c>
      <c r="H703" s="239"/>
    </row>
    <row r="704" customHeight="1" spans="1:8">
      <c r="A704" s="228">
        <v>699</v>
      </c>
      <c r="B704" s="236" t="s">
        <v>2053</v>
      </c>
      <c r="C704" s="230" t="s">
        <v>2054</v>
      </c>
      <c r="D704" s="234"/>
      <c r="E704" s="234"/>
      <c r="F704" s="229" t="s">
        <v>2016</v>
      </c>
      <c r="G704" s="233">
        <v>1</v>
      </c>
      <c r="H704" s="239"/>
    </row>
    <row r="705" customHeight="1" spans="1:8">
      <c r="A705" s="228">
        <v>700</v>
      </c>
      <c r="B705" s="236" t="s">
        <v>2053</v>
      </c>
      <c r="C705" s="230" t="s">
        <v>2054</v>
      </c>
      <c r="D705" s="234"/>
      <c r="E705" s="234"/>
      <c r="F705" s="229" t="s">
        <v>2016</v>
      </c>
      <c r="G705" s="233">
        <v>1</v>
      </c>
      <c r="H705" s="239"/>
    </row>
    <row r="706" customHeight="1" spans="1:8">
      <c r="A706" s="228">
        <v>701</v>
      </c>
      <c r="B706" s="236" t="s">
        <v>2053</v>
      </c>
      <c r="C706" s="230" t="s">
        <v>2054</v>
      </c>
      <c r="D706" s="234"/>
      <c r="E706" s="234"/>
      <c r="F706" s="229" t="s">
        <v>2016</v>
      </c>
      <c r="G706" s="233">
        <v>1</v>
      </c>
      <c r="H706" s="239"/>
    </row>
    <row r="707" customHeight="1" spans="1:8">
      <c r="A707" s="228">
        <v>702</v>
      </c>
      <c r="B707" s="236" t="s">
        <v>2053</v>
      </c>
      <c r="C707" s="230" t="s">
        <v>2054</v>
      </c>
      <c r="D707" s="234"/>
      <c r="E707" s="234"/>
      <c r="F707" s="229" t="s">
        <v>2016</v>
      </c>
      <c r="G707" s="233">
        <v>1</v>
      </c>
      <c r="H707" s="239"/>
    </row>
    <row r="708" customHeight="1" spans="1:8">
      <c r="A708" s="228">
        <v>703</v>
      </c>
      <c r="B708" s="236" t="s">
        <v>2053</v>
      </c>
      <c r="C708" s="230" t="s">
        <v>2054</v>
      </c>
      <c r="D708" s="234"/>
      <c r="E708" s="234"/>
      <c r="F708" s="229" t="s">
        <v>2016</v>
      </c>
      <c r="G708" s="233">
        <v>1</v>
      </c>
      <c r="H708" s="239"/>
    </row>
    <row r="709" customHeight="1" spans="1:8">
      <c r="A709" s="228">
        <v>704</v>
      </c>
      <c r="B709" s="236" t="s">
        <v>2053</v>
      </c>
      <c r="C709" s="230" t="s">
        <v>2054</v>
      </c>
      <c r="D709" s="234"/>
      <c r="E709" s="234"/>
      <c r="F709" s="229" t="s">
        <v>2016</v>
      </c>
      <c r="G709" s="233">
        <v>1</v>
      </c>
      <c r="H709" s="239"/>
    </row>
    <row r="710" customHeight="1" spans="1:8">
      <c r="A710" s="228">
        <v>705</v>
      </c>
      <c r="B710" s="236" t="s">
        <v>2053</v>
      </c>
      <c r="C710" s="230" t="s">
        <v>2054</v>
      </c>
      <c r="D710" s="234"/>
      <c r="E710" s="234"/>
      <c r="F710" s="229" t="s">
        <v>2016</v>
      </c>
      <c r="G710" s="233">
        <v>1</v>
      </c>
      <c r="H710" s="239"/>
    </row>
    <row r="711" customHeight="1" spans="1:8">
      <c r="A711" s="228">
        <v>706</v>
      </c>
      <c r="B711" s="236" t="s">
        <v>2053</v>
      </c>
      <c r="C711" s="230" t="s">
        <v>2054</v>
      </c>
      <c r="D711" s="234"/>
      <c r="E711" s="234"/>
      <c r="F711" s="229" t="s">
        <v>2016</v>
      </c>
      <c r="G711" s="233">
        <v>1</v>
      </c>
      <c r="H711" s="239"/>
    </row>
    <row r="712" customHeight="1" spans="1:8">
      <c r="A712" s="228">
        <v>707</v>
      </c>
      <c r="B712" s="236" t="s">
        <v>2053</v>
      </c>
      <c r="C712" s="230" t="s">
        <v>2054</v>
      </c>
      <c r="D712" s="234"/>
      <c r="E712" s="234"/>
      <c r="F712" s="229" t="s">
        <v>2016</v>
      </c>
      <c r="G712" s="233">
        <v>1</v>
      </c>
      <c r="H712" s="239"/>
    </row>
    <row r="713" customHeight="1" spans="1:8">
      <c r="A713" s="228">
        <v>708</v>
      </c>
      <c r="B713" s="236" t="s">
        <v>2053</v>
      </c>
      <c r="C713" s="230" t="s">
        <v>2054</v>
      </c>
      <c r="D713" s="234"/>
      <c r="E713" s="234"/>
      <c r="F713" s="229" t="s">
        <v>2016</v>
      </c>
      <c r="G713" s="233">
        <v>1</v>
      </c>
      <c r="H713" s="239"/>
    </row>
    <row r="714" customHeight="1" spans="1:8">
      <c r="A714" s="228">
        <v>709</v>
      </c>
      <c r="B714" s="236" t="s">
        <v>2053</v>
      </c>
      <c r="C714" s="230" t="s">
        <v>2054</v>
      </c>
      <c r="D714" s="234"/>
      <c r="E714" s="234"/>
      <c r="F714" s="229" t="s">
        <v>2016</v>
      </c>
      <c r="G714" s="233">
        <v>1</v>
      </c>
      <c r="H714" s="239"/>
    </row>
    <row r="715" customHeight="1" spans="1:8">
      <c r="A715" s="228">
        <v>710</v>
      </c>
      <c r="B715" s="236" t="s">
        <v>2053</v>
      </c>
      <c r="C715" s="230" t="s">
        <v>2054</v>
      </c>
      <c r="D715" s="234"/>
      <c r="E715" s="234"/>
      <c r="F715" s="229" t="s">
        <v>2016</v>
      </c>
      <c r="G715" s="233">
        <v>1</v>
      </c>
      <c r="H715" s="239"/>
    </row>
    <row r="716" customHeight="1" spans="1:8">
      <c r="A716" s="228">
        <v>711</v>
      </c>
      <c r="B716" s="236" t="s">
        <v>2053</v>
      </c>
      <c r="C716" s="230" t="s">
        <v>2054</v>
      </c>
      <c r="D716" s="234"/>
      <c r="E716" s="234"/>
      <c r="F716" s="229" t="s">
        <v>2016</v>
      </c>
      <c r="G716" s="233">
        <v>1</v>
      </c>
      <c r="H716" s="239"/>
    </row>
    <row r="717" customHeight="1" spans="1:8">
      <c r="A717" s="228">
        <v>712</v>
      </c>
      <c r="B717" s="236" t="s">
        <v>2053</v>
      </c>
      <c r="C717" s="230" t="s">
        <v>2054</v>
      </c>
      <c r="D717" s="234"/>
      <c r="E717" s="234"/>
      <c r="F717" s="229" t="s">
        <v>2016</v>
      </c>
      <c r="G717" s="233">
        <v>1</v>
      </c>
      <c r="H717" s="239"/>
    </row>
    <row r="718" customHeight="1" spans="1:8">
      <c r="A718" s="228">
        <v>713</v>
      </c>
      <c r="B718" s="236" t="s">
        <v>2053</v>
      </c>
      <c r="C718" s="230" t="s">
        <v>2054</v>
      </c>
      <c r="D718" s="234"/>
      <c r="E718" s="234"/>
      <c r="F718" s="229" t="s">
        <v>2016</v>
      </c>
      <c r="G718" s="233">
        <v>1</v>
      </c>
      <c r="H718" s="239"/>
    </row>
    <row r="719" customHeight="1" spans="1:8">
      <c r="A719" s="228">
        <v>714</v>
      </c>
      <c r="B719" s="236" t="s">
        <v>2053</v>
      </c>
      <c r="C719" s="230" t="s">
        <v>2054</v>
      </c>
      <c r="D719" s="234"/>
      <c r="E719" s="234"/>
      <c r="F719" s="229" t="s">
        <v>2016</v>
      </c>
      <c r="G719" s="233">
        <v>1</v>
      </c>
      <c r="H719" s="239"/>
    </row>
    <row r="720" customHeight="1" spans="1:8">
      <c r="A720" s="228">
        <v>715</v>
      </c>
      <c r="B720" s="236" t="s">
        <v>2053</v>
      </c>
      <c r="C720" s="230" t="s">
        <v>2054</v>
      </c>
      <c r="D720" s="234"/>
      <c r="E720" s="234"/>
      <c r="F720" s="229" t="s">
        <v>2016</v>
      </c>
      <c r="G720" s="233">
        <v>1</v>
      </c>
      <c r="H720" s="239"/>
    </row>
    <row r="721" customHeight="1" spans="1:8">
      <c r="A721" s="228">
        <v>716</v>
      </c>
      <c r="B721" s="236" t="s">
        <v>2053</v>
      </c>
      <c r="C721" s="230" t="s">
        <v>2054</v>
      </c>
      <c r="D721" s="234"/>
      <c r="E721" s="234"/>
      <c r="F721" s="229" t="s">
        <v>2016</v>
      </c>
      <c r="G721" s="233">
        <v>1</v>
      </c>
      <c r="H721" s="239"/>
    </row>
    <row r="722" customHeight="1" spans="1:8">
      <c r="A722" s="228">
        <v>717</v>
      </c>
      <c r="B722" s="236" t="s">
        <v>2053</v>
      </c>
      <c r="C722" s="230" t="s">
        <v>2054</v>
      </c>
      <c r="D722" s="234"/>
      <c r="E722" s="234"/>
      <c r="F722" s="229" t="s">
        <v>2016</v>
      </c>
      <c r="G722" s="233">
        <v>1</v>
      </c>
      <c r="H722" s="239"/>
    </row>
    <row r="723" customHeight="1" spans="1:8">
      <c r="A723" s="228">
        <v>718</v>
      </c>
      <c r="B723" s="236" t="s">
        <v>2053</v>
      </c>
      <c r="C723" s="230" t="s">
        <v>2054</v>
      </c>
      <c r="D723" s="234"/>
      <c r="E723" s="234"/>
      <c r="F723" s="229" t="s">
        <v>2016</v>
      </c>
      <c r="G723" s="233">
        <v>1</v>
      </c>
      <c r="H723" s="239"/>
    </row>
    <row r="724" customHeight="1" spans="1:8">
      <c r="A724" s="228">
        <v>719</v>
      </c>
      <c r="B724" s="236" t="s">
        <v>2053</v>
      </c>
      <c r="C724" s="230" t="s">
        <v>2054</v>
      </c>
      <c r="D724" s="234"/>
      <c r="E724" s="234"/>
      <c r="F724" s="229" t="s">
        <v>2016</v>
      </c>
      <c r="G724" s="233">
        <v>1</v>
      </c>
      <c r="H724" s="239"/>
    </row>
    <row r="725" customHeight="1" spans="1:8">
      <c r="A725" s="228">
        <v>720</v>
      </c>
      <c r="B725" s="236" t="s">
        <v>2053</v>
      </c>
      <c r="C725" s="230" t="s">
        <v>2054</v>
      </c>
      <c r="D725" s="234"/>
      <c r="E725" s="234"/>
      <c r="F725" s="229" t="s">
        <v>2016</v>
      </c>
      <c r="G725" s="233">
        <v>1</v>
      </c>
      <c r="H725" s="239"/>
    </row>
    <row r="726" customHeight="1" spans="1:8">
      <c r="A726" s="228">
        <v>721</v>
      </c>
      <c r="B726" s="236" t="s">
        <v>2053</v>
      </c>
      <c r="C726" s="230" t="s">
        <v>2054</v>
      </c>
      <c r="D726" s="234"/>
      <c r="E726" s="234"/>
      <c r="F726" s="229" t="s">
        <v>2016</v>
      </c>
      <c r="G726" s="233">
        <v>1</v>
      </c>
      <c r="H726" s="239"/>
    </row>
    <row r="727" customHeight="1" spans="1:8">
      <c r="A727" s="228">
        <v>722</v>
      </c>
      <c r="B727" s="236" t="s">
        <v>2053</v>
      </c>
      <c r="C727" s="230" t="s">
        <v>2054</v>
      </c>
      <c r="D727" s="234"/>
      <c r="E727" s="234"/>
      <c r="F727" s="229" t="s">
        <v>2016</v>
      </c>
      <c r="G727" s="233">
        <v>1</v>
      </c>
      <c r="H727" s="239"/>
    </row>
    <row r="728" customHeight="1" spans="1:8">
      <c r="A728" s="228">
        <v>723</v>
      </c>
      <c r="B728" s="236" t="s">
        <v>2053</v>
      </c>
      <c r="C728" s="230" t="s">
        <v>2054</v>
      </c>
      <c r="D728" s="234"/>
      <c r="E728" s="234"/>
      <c r="F728" s="229" t="s">
        <v>2016</v>
      </c>
      <c r="G728" s="233">
        <v>1</v>
      </c>
      <c r="H728" s="239"/>
    </row>
    <row r="729" customHeight="1" spans="1:8">
      <c r="A729" s="228">
        <v>724</v>
      </c>
      <c r="B729" s="236" t="s">
        <v>2053</v>
      </c>
      <c r="C729" s="230" t="s">
        <v>2054</v>
      </c>
      <c r="D729" s="234"/>
      <c r="E729" s="234"/>
      <c r="F729" s="229" t="s">
        <v>2016</v>
      </c>
      <c r="G729" s="233">
        <v>1</v>
      </c>
      <c r="H729" s="239"/>
    </row>
    <row r="730" customHeight="1" spans="1:8">
      <c r="A730" s="228">
        <v>725</v>
      </c>
      <c r="B730" s="236" t="s">
        <v>2053</v>
      </c>
      <c r="C730" s="230" t="s">
        <v>2054</v>
      </c>
      <c r="D730" s="234"/>
      <c r="E730" s="234"/>
      <c r="F730" s="229" t="s">
        <v>2016</v>
      </c>
      <c r="G730" s="233">
        <v>1</v>
      </c>
      <c r="H730" s="239"/>
    </row>
    <row r="731" customHeight="1" spans="1:8">
      <c r="A731" s="228">
        <v>726</v>
      </c>
      <c r="B731" s="236" t="s">
        <v>2053</v>
      </c>
      <c r="C731" s="230" t="s">
        <v>2054</v>
      </c>
      <c r="D731" s="234"/>
      <c r="E731" s="234"/>
      <c r="F731" s="229" t="s">
        <v>2016</v>
      </c>
      <c r="G731" s="233">
        <v>1</v>
      </c>
      <c r="H731" s="239"/>
    </row>
    <row r="732" customHeight="1" spans="1:8">
      <c r="A732" s="228">
        <v>727</v>
      </c>
      <c r="B732" s="236" t="s">
        <v>2053</v>
      </c>
      <c r="C732" s="230" t="s">
        <v>2054</v>
      </c>
      <c r="D732" s="234"/>
      <c r="E732" s="234"/>
      <c r="F732" s="229" t="s">
        <v>2016</v>
      </c>
      <c r="G732" s="233">
        <v>1</v>
      </c>
      <c r="H732" s="239"/>
    </row>
    <row r="733" customHeight="1" spans="1:8">
      <c r="A733" s="228">
        <v>728</v>
      </c>
      <c r="B733" s="236" t="s">
        <v>2053</v>
      </c>
      <c r="C733" s="230" t="s">
        <v>2054</v>
      </c>
      <c r="D733" s="234"/>
      <c r="E733" s="234"/>
      <c r="F733" s="229" t="s">
        <v>2016</v>
      </c>
      <c r="G733" s="233">
        <v>1</v>
      </c>
      <c r="H733" s="239"/>
    </row>
    <row r="734" customHeight="1" spans="1:8">
      <c r="A734" s="228">
        <v>729</v>
      </c>
      <c r="B734" s="236" t="s">
        <v>2053</v>
      </c>
      <c r="C734" s="230" t="s">
        <v>2054</v>
      </c>
      <c r="D734" s="234"/>
      <c r="E734" s="234"/>
      <c r="F734" s="229" t="s">
        <v>2016</v>
      </c>
      <c r="G734" s="233">
        <v>1</v>
      </c>
      <c r="H734" s="239"/>
    </row>
    <row r="735" customHeight="1" spans="1:8">
      <c r="A735" s="228">
        <v>730</v>
      </c>
      <c r="B735" s="236" t="s">
        <v>2053</v>
      </c>
      <c r="C735" s="230" t="s">
        <v>2054</v>
      </c>
      <c r="D735" s="234"/>
      <c r="E735" s="234"/>
      <c r="F735" s="229" t="s">
        <v>2016</v>
      </c>
      <c r="G735" s="233">
        <v>1</v>
      </c>
      <c r="H735" s="239"/>
    </row>
    <row r="736" customHeight="1" spans="1:8">
      <c r="A736" s="228">
        <v>731</v>
      </c>
      <c r="B736" s="236" t="s">
        <v>2053</v>
      </c>
      <c r="C736" s="230" t="s">
        <v>2054</v>
      </c>
      <c r="D736" s="234"/>
      <c r="E736" s="234"/>
      <c r="F736" s="229" t="s">
        <v>2016</v>
      </c>
      <c r="G736" s="233">
        <v>1</v>
      </c>
      <c r="H736" s="239"/>
    </row>
    <row r="737" customHeight="1" spans="1:8">
      <c r="A737" s="228">
        <v>732</v>
      </c>
      <c r="B737" s="236" t="s">
        <v>2053</v>
      </c>
      <c r="C737" s="230" t="s">
        <v>2054</v>
      </c>
      <c r="D737" s="234"/>
      <c r="E737" s="234"/>
      <c r="F737" s="229" t="s">
        <v>2016</v>
      </c>
      <c r="G737" s="233">
        <v>1</v>
      </c>
      <c r="H737" s="239"/>
    </row>
    <row r="738" customHeight="1" spans="1:8">
      <c r="A738" s="228">
        <v>733</v>
      </c>
      <c r="B738" s="236" t="s">
        <v>2053</v>
      </c>
      <c r="C738" s="230" t="s">
        <v>2054</v>
      </c>
      <c r="D738" s="234"/>
      <c r="E738" s="234"/>
      <c r="F738" s="229" t="s">
        <v>2016</v>
      </c>
      <c r="G738" s="233">
        <v>1</v>
      </c>
      <c r="H738" s="239"/>
    </row>
    <row r="739" customHeight="1" spans="1:8">
      <c r="A739" s="228">
        <v>734</v>
      </c>
      <c r="B739" s="236" t="s">
        <v>2053</v>
      </c>
      <c r="C739" s="230" t="s">
        <v>2054</v>
      </c>
      <c r="D739" s="234"/>
      <c r="E739" s="234"/>
      <c r="F739" s="229" t="s">
        <v>2016</v>
      </c>
      <c r="G739" s="233">
        <v>1</v>
      </c>
      <c r="H739" s="239"/>
    </row>
    <row r="740" customHeight="1" spans="1:8">
      <c r="A740" s="228">
        <v>735</v>
      </c>
      <c r="B740" s="236" t="s">
        <v>2053</v>
      </c>
      <c r="C740" s="230" t="s">
        <v>2054</v>
      </c>
      <c r="D740" s="234"/>
      <c r="E740" s="234"/>
      <c r="F740" s="229" t="s">
        <v>2016</v>
      </c>
      <c r="G740" s="233">
        <v>1</v>
      </c>
      <c r="H740" s="239"/>
    </row>
    <row r="741" customHeight="1" spans="1:8">
      <c r="A741" s="228">
        <v>736</v>
      </c>
      <c r="B741" s="236" t="s">
        <v>2053</v>
      </c>
      <c r="C741" s="230" t="s">
        <v>2054</v>
      </c>
      <c r="D741" s="234"/>
      <c r="E741" s="234"/>
      <c r="F741" s="229" t="s">
        <v>2016</v>
      </c>
      <c r="G741" s="233">
        <v>1</v>
      </c>
      <c r="H741" s="239"/>
    </row>
    <row r="742" customHeight="1" spans="1:8">
      <c r="A742" s="228">
        <v>737</v>
      </c>
      <c r="B742" s="236" t="s">
        <v>2053</v>
      </c>
      <c r="C742" s="230" t="s">
        <v>2054</v>
      </c>
      <c r="D742" s="234"/>
      <c r="E742" s="234"/>
      <c r="F742" s="229" t="s">
        <v>2016</v>
      </c>
      <c r="G742" s="233">
        <v>1</v>
      </c>
      <c r="H742" s="239"/>
    </row>
    <row r="743" customHeight="1" spans="1:8">
      <c r="A743" s="228">
        <v>738</v>
      </c>
      <c r="B743" s="236" t="s">
        <v>2053</v>
      </c>
      <c r="C743" s="230" t="s">
        <v>2054</v>
      </c>
      <c r="D743" s="234"/>
      <c r="E743" s="234"/>
      <c r="F743" s="229" t="s">
        <v>2016</v>
      </c>
      <c r="G743" s="233">
        <v>1</v>
      </c>
      <c r="H743" s="239"/>
    </row>
    <row r="744" customHeight="1" spans="1:8">
      <c r="A744" s="228">
        <v>739</v>
      </c>
      <c r="B744" s="236" t="s">
        <v>2053</v>
      </c>
      <c r="C744" s="230" t="s">
        <v>2054</v>
      </c>
      <c r="D744" s="234"/>
      <c r="E744" s="234"/>
      <c r="F744" s="229" t="s">
        <v>2016</v>
      </c>
      <c r="G744" s="233">
        <v>1</v>
      </c>
      <c r="H744" s="239"/>
    </row>
    <row r="745" customHeight="1" spans="1:8">
      <c r="A745" s="228">
        <v>740</v>
      </c>
      <c r="B745" s="236" t="s">
        <v>2053</v>
      </c>
      <c r="C745" s="230" t="s">
        <v>2054</v>
      </c>
      <c r="D745" s="234"/>
      <c r="E745" s="234"/>
      <c r="F745" s="229" t="s">
        <v>2016</v>
      </c>
      <c r="G745" s="233">
        <v>1</v>
      </c>
      <c r="H745" s="239"/>
    </row>
    <row r="746" customHeight="1" spans="1:8">
      <c r="A746" s="228">
        <v>741</v>
      </c>
      <c r="B746" s="236" t="s">
        <v>2053</v>
      </c>
      <c r="C746" s="230" t="s">
        <v>2054</v>
      </c>
      <c r="D746" s="234"/>
      <c r="E746" s="234"/>
      <c r="F746" s="229" t="s">
        <v>2016</v>
      </c>
      <c r="G746" s="233">
        <v>1</v>
      </c>
      <c r="H746" s="239"/>
    </row>
    <row r="747" customHeight="1" spans="1:8">
      <c r="A747" s="228">
        <v>742</v>
      </c>
      <c r="B747" s="236" t="s">
        <v>2053</v>
      </c>
      <c r="C747" s="230" t="s">
        <v>2054</v>
      </c>
      <c r="D747" s="234"/>
      <c r="E747" s="234"/>
      <c r="F747" s="229" t="s">
        <v>2016</v>
      </c>
      <c r="G747" s="233">
        <v>1</v>
      </c>
      <c r="H747" s="239"/>
    </row>
    <row r="748" customHeight="1" spans="1:8">
      <c r="A748" s="228">
        <v>743</v>
      </c>
      <c r="B748" s="236" t="s">
        <v>2053</v>
      </c>
      <c r="C748" s="230" t="s">
        <v>2054</v>
      </c>
      <c r="D748" s="234"/>
      <c r="E748" s="234"/>
      <c r="F748" s="229" t="s">
        <v>2016</v>
      </c>
      <c r="G748" s="233">
        <v>1</v>
      </c>
      <c r="H748" s="239"/>
    </row>
    <row r="749" customHeight="1" spans="1:8">
      <c r="A749" s="228">
        <v>744</v>
      </c>
      <c r="B749" s="236" t="s">
        <v>2053</v>
      </c>
      <c r="C749" s="230" t="s">
        <v>2054</v>
      </c>
      <c r="D749" s="234"/>
      <c r="E749" s="234"/>
      <c r="F749" s="229" t="s">
        <v>2016</v>
      </c>
      <c r="G749" s="233">
        <v>1</v>
      </c>
      <c r="H749" s="239"/>
    </row>
    <row r="750" customHeight="1" spans="1:8">
      <c r="A750" s="228">
        <v>745</v>
      </c>
      <c r="B750" s="236" t="s">
        <v>2053</v>
      </c>
      <c r="C750" s="230" t="s">
        <v>2054</v>
      </c>
      <c r="D750" s="234"/>
      <c r="E750" s="234"/>
      <c r="F750" s="229" t="s">
        <v>2016</v>
      </c>
      <c r="G750" s="233">
        <v>1</v>
      </c>
      <c r="H750" s="239"/>
    </row>
    <row r="751" customHeight="1" spans="1:8">
      <c r="A751" s="228">
        <v>746</v>
      </c>
      <c r="B751" s="236" t="s">
        <v>2053</v>
      </c>
      <c r="C751" s="230" t="s">
        <v>2054</v>
      </c>
      <c r="D751" s="234"/>
      <c r="E751" s="234"/>
      <c r="F751" s="229" t="s">
        <v>2016</v>
      </c>
      <c r="G751" s="233">
        <v>1</v>
      </c>
      <c r="H751" s="239"/>
    </row>
    <row r="752" customHeight="1" spans="1:8">
      <c r="A752" s="228">
        <v>747</v>
      </c>
      <c r="B752" s="236" t="s">
        <v>2053</v>
      </c>
      <c r="C752" s="230" t="s">
        <v>2054</v>
      </c>
      <c r="D752" s="234"/>
      <c r="E752" s="234"/>
      <c r="F752" s="229" t="s">
        <v>2016</v>
      </c>
      <c r="G752" s="233">
        <v>1</v>
      </c>
      <c r="H752" s="239"/>
    </row>
    <row r="753" customHeight="1" spans="1:8">
      <c r="A753" s="228">
        <v>748</v>
      </c>
      <c r="B753" s="236" t="s">
        <v>2053</v>
      </c>
      <c r="C753" s="230" t="s">
        <v>2054</v>
      </c>
      <c r="D753" s="234"/>
      <c r="E753" s="234"/>
      <c r="F753" s="229" t="s">
        <v>2016</v>
      </c>
      <c r="G753" s="233">
        <v>1</v>
      </c>
      <c r="H753" s="239"/>
    </row>
    <row r="754" customHeight="1" spans="1:8">
      <c r="A754" s="228">
        <v>749</v>
      </c>
      <c r="B754" s="236" t="s">
        <v>2053</v>
      </c>
      <c r="C754" s="230" t="s">
        <v>2054</v>
      </c>
      <c r="D754" s="234"/>
      <c r="E754" s="234"/>
      <c r="F754" s="229" t="s">
        <v>2016</v>
      </c>
      <c r="G754" s="233">
        <v>1</v>
      </c>
      <c r="H754" s="239"/>
    </row>
    <row r="755" customHeight="1" spans="1:8">
      <c r="A755" s="228">
        <v>750</v>
      </c>
      <c r="B755" s="236" t="s">
        <v>2053</v>
      </c>
      <c r="C755" s="230" t="s">
        <v>2054</v>
      </c>
      <c r="D755" s="234"/>
      <c r="E755" s="234"/>
      <c r="F755" s="229" t="s">
        <v>2016</v>
      </c>
      <c r="G755" s="233">
        <v>1</v>
      </c>
      <c r="H755" s="239"/>
    </row>
    <row r="756" customHeight="1" spans="1:8">
      <c r="A756" s="228">
        <v>751</v>
      </c>
      <c r="B756" s="236" t="s">
        <v>2053</v>
      </c>
      <c r="C756" s="230" t="s">
        <v>2054</v>
      </c>
      <c r="D756" s="234"/>
      <c r="E756" s="234"/>
      <c r="F756" s="229" t="s">
        <v>2016</v>
      </c>
      <c r="G756" s="233">
        <v>1</v>
      </c>
      <c r="H756" s="239"/>
    </row>
    <row r="757" customHeight="1" spans="1:8">
      <c r="A757" s="228">
        <v>752</v>
      </c>
      <c r="B757" s="236" t="s">
        <v>2053</v>
      </c>
      <c r="C757" s="230" t="s">
        <v>2054</v>
      </c>
      <c r="D757" s="234"/>
      <c r="E757" s="234"/>
      <c r="F757" s="229" t="s">
        <v>2016</v>
      </c>
      <c r="G757" s="233">
        <v>1</v>
      </c>
      <c r="H757" s="239"/>
    </row>
    <row r="758" customHeight="1" spans="1:8">
      <c r="A758" s="228">
        <v>753</v>
      </c>
      <c r="B758" s="236" t="s">
        <v>2053</v>
      </c>
      <c r="C758" s="230" t="s">
        <v>2054</v>
      </c>
      <c r="D758" s="234"/>
      <c r="E758" s="234"/>
      <c r="F758" s="229" t="s">
        <v>2016</v>
      </c>
      <c r="G758" s="233">
        <v>1</v>
      </c>
      <c r="H758" s="239"/>
    </row>
    <row r="759" customHeight="1" spans="1:8">
      <c r="A759" s="228">
        <v>754</v>
      </c>
      <c r="B759" s="236" t="s">
        <v>2053</v>
      </c>
      <c r="C759" s="230" t="s">
        <v>2054</v>
      </c>
      <c r="D759" s="234"/>
      <c r="E759" s="234"/>
      <c r="F759" s="229" t="s">
        <v>2016</v>
      </c>
      <c r="G759" s="233">
        <v>1</v>
      </c>
      <c r="H759" s="239"/>
    </row>
    <row r="760" customHeight="1" spans="1:8">
      <c r="A760" s="228">
        <v>755</v>
      </c>
      <c r="B760" s="236" t="s">
        <v>2053</v>
      </c>
      <c r="C760" s="230" t="s">
        <v>2054</v>
      </c>
      <c r="D760" s="234"/>
      <c r="E760" s="234"/>
      <c r="F760" s="229" t="s">
        <v>2016</v>
      </c>
      <c r="G760" s="233">
        <v>1</v>
      </c>
      <c r="H760" s="239"/>
    </row>
    <row r="761" customHeight="1" spans="1:8">
      <c r="A761" s="228">
        <v>756</v>
      </c>
      <c r="B761" s="236" t="s">
        <v>2053</v>
      </c>
      <c r="C761" s="230" t="s">
        <v>2054</v>
      </c>
      <c r="D761" s="234"/>
      <c r="E761" s="234"/>
      <c r="F761" s="229" t="s">
        <v>2016</v>
      </c>
      <c r="G761" s="233">
        <v>1</v>
      </c>
      <c r="H761" s="239"/>
    </row>
    <row r="762" customHeight="1" spans="1:8">
      <c r="A762" s="228">
        <v>757</v>
      </c>
      <c r="B762" s="236" t="s">
        <v>2053</v>
      </c>
      <c r="C762" s="230" t="s">
        <v>2054</v>
      </c>
      <c r="D762" s="234"/>
      <c r="E762" s="234"/>
      <c r="F762" s="229" t="s">
        <v>2016</v>
      </c>
      <c r="G762" s="233">
        <v>1</v>
      </c>
      <c r="H762" s="239"/>
    </row>
    <row r="763" customHeight="1" spans="1:8">
      <c r="A763" s="228">
        <v>758</v>
      </c>
      <c r="B763" s="236" t="s">
        <v>2053</v>
      </c>
      <c r="C763" s="230" t="s">
        <v>2054</v>
      </c>
      <c r="D763" s="234"/>
      <c r="E763" s="234"/>
      <c r="F763" s="229" t="s">
        <v>2016</v>
      </c>
      <c r="G763" s="233">
        <v>1</v>
      </c>
      <c r="H763" s="239"/>
    </row>
    <row r="764" customHeight="1" spans="1:8">
      <c r="A764" s="228">
        <v>759</v>
      </c>
      <c r="B764" s="236" t="s">
        <v>2053</v>
      </c>
      <c r="C764" s="230" t="s">
        <v>2054</v>
      </c>
      <c r="D764" s="234"/>
      <c r="E764" s="234"/>
      <c r="F764" s="229" t="s">
        <v>2016</v>
      </c>
      <c r="G764" s="233">
        <v>1</v>
      </c>
      <c r="H764" s="239"/>
    </row>
    <row r="765" customHeight="1" spans="1:8">
      <c r="A765" s="228">
        <v>760</v>
      </c>
      <c r="B765" s="236" t="s">
        <v>2053</v>
      </c>
      <c r="C765" s="230" t="s">
        <v>2054</v>
      </c>
      <c r="D765" s="234"/>
      <c r="E765" s="234"/>
      <c r="F765" s="229" t="s">
        <v>2016</v>
      </c>
      <c r="G765" s="233">
        <v>1</v>
      </c>
      <c r="H765" s="239"/>
    </row>
    <row r="766" customHeight="1" spans="1:8">
      <c r="A766" s="228">
        <v>761</v>
      </c>
      <c r="B766" s="236" t="s">
        <v>2053</v>
      </c>
      <c r="C766" s="230" t="s">
        <v>2054</v>
      </c>
      <c r="D766" s="234"/>
      <c r="E766" s="234"/>
      <c r="F766" s="229" t="s">
        <v>2016</v>
      </c>
      <c r="G766" s="233">
        <v>1</v>
      </c>
      <c r="H766" s="239"/>
    </row>
    <row r="767" customHeight="1" spans="1:8">
      <c r="A767" s="228">
        <v>762</v>
      </c>
      <c r="B767" s="236" t="s">
        <v>2053</v>
      </c>
      <c r="C767" s="230" t="s">
        <v>2054</v>
      </c>
      <c r="D767" s="234"/>
      <c r="E767" s="234"/>
      <c r="F767" s="229" t="s">
        <v>2016</v>
      </c>
      <c r="G767" s="233">
        <v>1</v>
      </c>
      <c r="H767" s="239"/>
    </row>
    <row r="768" customHeight="1" spans="1:8">
      <c r="A768" s="228">
        <v>763</v>
      </c>
      <c r="B768" s="236" t="s">
        <v>2053</v>
      </c>
      <c r="C768" s="230" t="s">
        <v>2054</v>
      </c>
      <c r="D768" s="234"/>
      <c r="E768" s="234"/>
      <c r="F768" s="229" t="s">
        <v>2016</v>
      </c>
      <c r="G768" s="233">
        <v>1</v>
      </c>
      <c r="H768" s="239"/>
    </row>
    <row r="769" customHeight="1" spans="1:8">
      <c r="A769" s="228">
        <v>764</v>
      </c>
      <c r="B769" s="236" t="s">
        <v>2053</v>
      </c>
      <c r="C769" s="230" t="s">
        <v>2054</v>
      </c>
      <c r="D769" s="234"/>
      <c r="E769" s="234"/>
      <c r="F769" s="229" t="s">
        <v>2016</v>
      </c>
      <c r="G769" s="233">
        <v>1</v>
      </c>
      <c r="H769" s="239"/>
    </row>
    <row r="770" customHeight="1" spans="1:8">
      <c r="A770" s="228">
        <v>765</v>
      </c>
      <c r="B770" s="236" t="s">
        <v>2053</v>
      </c>
      <c r="C770" s="230" t="s">
        <v>2054</v>
      </c>
      <c r="D770" s="234"/>
      <c r="E770" s="234"/>
      <c r="F770" s="229" t="s">
        <v>2016</v>
      </c>
      <c r="G770" s="233">
        <v>1</v>
      </c>
      <c r="H770" s="239"/>
    </row>
    <row r="771" customHeight="1" spans="1:8">
      <c r="A771" s="228">
        <v>766</v>
      </c>
      <c r="B771" s="236" t="s">
        <v>2053</v>
      </c>
      <c r="C771" s="230" t="s">
        <v>2054</v>
      </c>
      <c r="D771" s="234"/>
      <c r="E771" s="234"/>
      <c r="F771" s="229" t="s">
        <v>2016</v>
      </c>
      <c r="G771" s="233">
        <v>1</v>
      </c>
      <c r="H771" s="239"/>
    </row>
    <row r="772" customHeight="1" spans="1:8">
      <c r="A772" s="228">
        <v>767</v>
      </c>
      <c r="B772" s="236" t="s">
        <v>2053</v>
      </c>
      <c r="C772" s="230" t="s">
        <v>2054</v>
      </c>
      <c r="D772" s="234"/>
      <c r="E772" s="234"/>
      <c r="F772" s="229" t="s">
        <v>2016</v>
      </c>
      <c r="G772" s="233">
        <v>1</v>
      </c>
      <c r="H772" s="239"/>
    </row>
    <row r="773" customHeight="1" spans="1:8">
      <c r="A773" s="228">
        <v>768</v>
      </c>
      <c r="B773" s="236" t="s">
        <v>2053</v>
      </c>
      <c r="C773" s="230" t="s">
        <v>2054</v>
      </c>
      <c r="D773" s="234"/>
      <c r="E773" s="234"/>
      <c r="F773" s="229" t="s">
        <v>2016</v>
      </c>
      <c r="G773" s="233">
        <v>1</v>
      </c>
      <c r="H773" s="239"/>
    </row>
    <row r="774" customHeight="1" spans="1:8">
      <c r="A774" s="228">
        <v>769</v>
      </c>
      <c r="B774" s="236" t="s">
        <v>2053</v>
      </c>
      <c r="C774" s="230" t="s">
        <v>2054</v>
      </c>
      <c r="D774" s="234"/>
      <c r="E774" s="234"/>
      <c r="F774" s="229" t="s">
        <v>2016</v>
      </c>
      <c r="G774" s="233">
        <v>1</v>
      </c>
      <c r="H774" s="239"/>
    </row>
    <row r="775" customHeight="1" spans="1:8">
      <c r="A775" s="228">
        <v>770</v>
      </c>
      <c r="B775" s="236" t="s">
        <v>2053</v>
      </c>
      <c r="C775" s="230" t="s">
        <v>2054</v>
      </c>
      <c r="D775" s="234"/>
      <c r="E775" s="234"/>
      <c r="F775" s="229" t="s">
        <v>2016</v>
      </c>
      <c r="G775" s="233">
        <v>1</v>
      </c>
      <c r="H775" s="239"/>
    </row>
    <row r="776" customHeight="1" spans="1:8">
      <c r="A776" s="228">
        <v>771</v>
      </c>
      <c r="B776" s="236" t="s">
        <v>2053</v>
      </c>
      <c r="C776" s="230" t="s">
        <v>2054</v>
      </c>
      <c r="D776" s="234"/>
      <c r="E776" s="234"/>
      <c r="F776" s="229" t="s">
        <v>2016</v>
      </c>
      <c r="G776" s="233">
        <v>1</v>
      </c>
      <c r="H776" s="239"/>
    </row>
    <row r="777" customHeight="1" spans="1:8">
      <c r="A777" s="228">
        <v>772</v>
      </c>
      <c r="B777" s="236" t="s">
        <v>2053</v>
      </c>
      <c r="C777" s="230" t="s">
        <v>2054</v>
      </c>
      <c r="D777" s="234"/>
      <c r="E777" s="234"/>
      <c r="F777" s="229" t="s">
        <v>2016</v>
      </c>
      <c r="G777" s="233">
        <v>1</v>
      </c>
      <c r="H777" s="239"/>
    </row>
    <row r="778" customHeight="1" spans="1:8">
      <c r="A778" s="228">
        <v>773</v>
      </c>
      <c r="B778" s="236" t="s">
        <v>2053</v>
      </c>
      <c r="C778" s="230" t="s">
        <v>2054</v>
      </c>
      <c r="D778" s="234"/>
      <c r="E778" s="234"/>
      <c r="F778" s="229" t="s">
        <v>2016</v>
      </c>
      <c r="G778" s="233">
        <v>1</v>
      </c>
      <c r="H778" s="239"/>
    </row>
    <row r="779" customHeight="1" spans="1:8">
      <c r="A779" s="228">
        <v>774</v>
      </c>
      <c r="B779" s="236" t="s">
        <v>2053</v>
      </c>
      <c r="C779" s="230" t="s">
        <v>2054</v>
      </c>
      <c r="D779" s="234"/>
      <c r="E779" s="234"/>
      <c r="F779" s="229" t="s">
        <v>2016</v>
      </c>
      <c r="G779" s="233">
        <v>1</v>
      </c>
      <c r="H779" s="239"/>
    </row>
    <row r="780" customHeight="1" spans="1:8">
      <c r="A780" s="228">
        <v>775</v>
      </c>
      <c r="B780" s="236" t="s">
        <v>2053</v>
      </c>
      <c r="C780" s="230" t="s">
        <v>2054</v>
      </c>
      <c r="D780" s="234"/>
      <c r="E780" s="234"/>
      <c r="F780" s="229" t="s">
        <v>2016</v>
      </c>
      <c r="G780" s="233">
        <v>1</v>
      </c>
      <c r="H780" s="239"/>
    </row>
    <row r="781" customHeight="1" spans="1:8">
      <c r="A781" s="228">
        <v>776</v>
      </c>
      <c r="B781" s="236" t="s">
        <v>2053</v>
      </c>
      <c r="C781" s="230" t="s">
        <v>2054</v>
      </c>
      <c r="D781" s="234"/>
      <c r="E781" s="234"/>
      <c r="F781" s="229" t="s">
        <v>2016</v>
      </c>
      <c r="G781" s="233">
        <v>1</v>
      </c>
      <c r="H781" s="239"/>
    </row>
    <row r="782" customHeight="1" spans="1:8">
      <c r="A782" s="228">
        <v>777</v>
      </c>
      <c r="B782" s="236" t="s">
        <v>2053</v>
      </c>
      <c r="C782" s="230" t="s">
        <v>2054</v>
      </c>
      <c r="D782" s="234"/>
      <c r="E782" s="234"/>
      <c r="F782" s="229" t="s">
        <v>2016</v>
      </c>
      <c r="G782" s="233">
        <v>1</v>
      </c>
      <c r="H782" s="239"/>
    </row>
    <row r="783" customHeight="1" spans="1:8">
      <c r="A783" s="228">
        <v>778</v>
      </c>
      <c r="B783" s="236" t="s">
        <v>2053</v>
      </c>
      <c r="C783" s="230" t="s">
        <v>2054</v>
      </c>
      <c r="D783" s="234"/>
      <c r="E783" s="234"/>
      <c r="F783" s="229" t="s">
        <v>2016</v>
      </c>
      <c r="G783" s="233">
        <v>1</v>
      </c>
      <c r="H783" s="239"/>
    </row>
    <row r="784" customHeight="1" spans="1:8">
      <c r="A784" s="228">
        <v>779</v>
      </c>
      <c r="B784" s="236" t="s">
        <v>2053</v>
      </c>
      <c r="C784" s="230" t="s">
        <v>2054</v>
      </c>
      <c r="D784" s="234"/>
      <c r="E784" s="234"/>
      <c r="F784" s="229" t="s">
        <v>2016</v>
      </c>
      <c r="G784" s="233">
        <v>1</v>
      </c>
      <c r="H784" s="239"/>
    </row>
    <row r="785" customHeight="1" spans="1:8">
      <c r="A785" s="228">
        <v>780</v>
      </c>
      <c r="B785" s="236" t="s">
        <v>2053</v>
      </c>
      <c r="C785" s="230" t="s">
        <v>2054</v>
      </c>
      <c r="D785" s="234"/>
      <c r="E785" s="234"/>
      <c r="F785" s="229" t="s">
        <v>2016</v>
      </c>
      <c r="G785" s="233">
        <v>1</v>
      </c>
      <c r="H785" s="239"/>
    </row>
    <row r="786" customHeight="1" spans="1:8">
      <c r="A786" s="228">
        <v>781</v>
      </c>
      <c r="B786" s="236" t="s">
        <v>2053</v>
      </c>
      <c r="C786" s="230" t="s">
        <v>2054</v>
      </c>
      <c r="D786" s="234"/>
      <c r="E786" s="234"/>
      <c r="F786" s="229" t="s">
        <v>2016</v>
      </c>
      <c r="G786" s="233">
        <v>1</v>
      </c>
      <c r="H786" s="239"/>
    </row>
    <row r="787" customHeight="1" spans="1:8">
      <c r="A787" s="228">
        <v>782</v>
      </c>
      <c r="B787" s="236" t="s">
        <v>2053</v>
      </c>
      <c r="C787" s="230" t="s">
        <v>2054</v>
      </c>
      <c r="D787" s="234"/>
      <c r="E787" s="234"/>
      <c r="F787" s="229" t="s">
        <v>2016</v>
      </c>
      <c r="G787" s="233">
        <v>1</v>
      </c>
      <c r="H787" s="239"/>
    </row>
    <row r="788" customHeight="1" spans="1:8">
      <c r="A788" s="228">
        <v>783</v>
      </c>
      <c r="B788" s="236" t="s">
        <v>2053</v>
      </c>
      <c r="C788" s="230" t="s">
        <v>2054</v>
      </c>
      <c r="D788" s="234"/>
      <c r="E788" s="234"/>
      <c r="F788" s="229" t="s">
        <v>2016</v>
      </c>
      <c r="G788" s="233">
        <v>1</v>
      </c>
      <c r="H788" s="239"/>
    </row>
    <row r="789" customHeight="1" spans="1:8">
      <c r="A789" s="228">
        <v>784</v>
      </c>
      <c r="B789" s="236" t="s">
        <v>2053</v>
      </c>
      <c r="C789" s="230" t="s">
        <v>2054</v>
      </c>
      <c r="D789" s="234"/>
      <c r="E789" s="234"/>
      <c r="F789" s="229" t="s">
        <v>2016</v>
      </c>
      <c r="G789" s="233">
        <v>1</v>
      </c>
      <c r="H789" s="239"/>
    </row>
    <row r="790" customHeight="1" spans="1:8">
      <c r="A790" s="228">
        <v>785</v>
      </c>
      <c r="B790" s="236" t="s">
        <v>2053</v>
      </c>
      <c r="C790" s="230" t="s">
        <v>2054</v>
      </c>
      <c r="D790" s="234"/>
      <c r="E790" s="234"/>
      <c r="F790" s="229" t="s">
        <v>2016</v>
      </c>
      <c r="G790" s="233">
        <v>1</v>
      </c>
      <c r="H790" s="239"/>
    </row>
    <row r="791" customHeight="1" spans="1:8">
      <c r="A791" s="228">
        <v>786</v>
      </c>
      <c r="B791" s="236" t="s">
        <v>2053</v>
      </c>
      <c r="C791" s="230" t="s">
        <v>2054</v>
      </c>
      <c r="D791" s="234"/>
      <c r="E791" s="234"/>
      <c r="F791" s="229" t="s">
        <v>2016</v>
      </c>
      <c r="G791" s="233">
        <v>1</v>
      </c>
      <c r="H791" s="239"/>
    </row>
    <row r="792" customHeight="1" spans="1:8">
      <c r="A792" s="228">
        <v>787</v>
      </c>
      <c r="B792" s="236" t="s">
        <v>2053</v>
      </c>
      <c r="C792" s="230" t="s">
        <v>2054</v>
      </c>
      <c r="D792" s="234"/>
      <c r="E792" s="234"/>
      <c r="F792" s="229" t="s">
        <v>2016</v>
      </c>
      <c r="G792" s="233">
        <v>1</v>
      </c>
      <c r="H792" s="239"/>
    </row>
    <row r="793" customHeight="1" spans="1:8">
      <c r="A793" s="228">
        <v>788</v>
      </c>
      <c r="B793" s="236" t="s">
        <v>2053</v>
      </c>
      <c r="C793" s="230" t="s">
        <v>2054</v>
      </c>
      <c r="D793" s="234"/>
      <c r="E793" s="234"/>
      <c r="F793" s="229" t="s">
        <v>2016</v>
      </c>
      <c r="G793" s="233">
        <v>1</v>
      </c>
      <c r="H793" s="239"/>
    </row>
    <row r="794" customHeight="1" spans="1:8">
      <c r="A794" s="228">
        <v>789</v>
      </c>
      <c r="B794" s="236" t="s">
        <v>2053</v>
      </c>
      <c r="C794" s="230" t="s">
        <v>2054</v>
      </c>
      <c r="D794" s="234"/>
      <c r="E794" s="234"/>
      <c r="F794" s="229" t="s">
        <v>2016</v>
      </c>
      <c r="G794" s="233">
        <v>1</v>
      </c>
      <c r="H794" s="239"/>
    </row>
    <row r="795" customHeight="1" spans="1:8">
      <c r="A795" s="228">
        <v>790</v>
      </c>
      <c r="B795" s="236" t="s">
        <v>2053</v>
      </c>
      <c r="C795" s="230" t="s">
        <v>2054</v>
      </c>
      <c r="D795" s="234"/>
      <c r="E795" s="234"/>
      <c r="F795" s="229" t="s">
        <v>2016</v>
      </c>
      <c r="G795" s="233">
        <v>1</v>
      </c>
      <c r="H795" s="239"/>
    </row>
    <row r="796" customHeight="1" spans="1:8">
      <c r="A796" s="228">
        <v>791</v>
      </c>
      <c r="B796" s="236" t="s">
        <v>2053</v>
      </c>
      <c r="C796" s="230" t="s">
        <v>2054</v>
      </c>
      <c r="D796" s="234"/>
      <c r="E796" s="234"/>
      <c r="F796" s="229" t="s">
        <v>2016</v>
      </c>
      <c r="G796" s="233">
        <v>1</v>
      </c>
      <c r="H796" s="239"/>
    </row>
    <row r="797" customHeight="1" spans="1:8">
      <c r="A797" s="228">
        <v>792</v>
      </c>
      <c r="B797" s="236" t="s">
        <v>2053</v>
      </c>
      <c r="C797" s="230" t="s">
        <v>2054</v>
      </c>
      <c r="D797" s="234"/>
      <c r="E797" s="234"/>
      <c r="F797" s="229" t="s">
        <v>2016</v>
      </c>
      <c r="G797" s="233">
        <v>1</v>
      </c>
      <c r="H797" s="239"/>
    </row>
    <row r="798" customHeight="1" spans="1:8">
      <c r="A798" s="228">
        <v>793</v>
      </c>
      <c r="B798" s="236" t="s">
        <v>2053</v>
      </c>
      <c r="C798" s="230" t="s">
        <v>2054</v>
      </c>
      <c r="D798" s="234"/>
      <c r="E798" s="234"/>
      <c r="F798" s="229" t="s">
        <v>2016</v>
      </c>
      <c r="G798" s="233">
        <v>1</v>
      </c>
      <c r="H798" s="239"/>
    </row>
    <row r="799" customHeight="1" spans="1:8">
      <c r="A799" s="228">
        <v>794</v>
      </c>
      <c r="B799" s="236" t="s">
        <v>2053</v>
      </c>
      <c r="C799" s="230" t="s">
        <v>2054</v>
      </c>
      <c r="D799" s="234"/>
      <c r="E799" s="234"/>
      <c r="F799" s="229" t="s">
        <v>2016</v>
      </c>
      <c r="G799" s="233">
        <v>1</v>
      </c>
      <c r="H799" s="239"/>
    </row>
    <row r="800" customHeight="1" spans="1:8">
      <c r="A800" s="228">
        <v>795</v>
      </c>
      <c r="B800" s="236" t="s">
        <v>2053</v>
      </c>
      <c r="C800" s="230" t="s">
        <v>2054</v>
      </c>
      <c r="D800" s="234"/>
      <c r="E800" s="234"/>
      <c r="F800" s="229" t="s">
        <v>2016</v>
      </c>
      <c r="G800" s="233">
        <v>1</v>
      </c>
      <c r="H800" s="239"/>
    </row>
    <row r="801" customHeight="1" spans="1:8">
      <c r="A801" s="228">
        <v>796</v>
      </c>
      <c r="B801" s="236" t="s">
        <v>2053</v>
      </c>
      <c r="C801" s="230" t="s">
        <v>2054</v>
      </c>
      <c r="D801" s="234"/>
      <c r="E801" s="234"/>
      <c r="F801" s="229" t="s">
        <v>2016</v>
      </c>
      <c r="G801" s="233">
        <v>1</v>
      </c>
      <c r="H801" s="239"/>
    </row>
    <row r="802" customHeight="1" spans="1:8">
      <c r="A802" s="228">
        <v>797</v>
      </c>
      <c r="B802" s="236" t="s">
        <v>2053</v>
      </c>
      <c r="C802" s="230" t="s">
        <v>2054</v>
      </c>
      <c r="D802" s="234"/>
      <c r="E802" s="234"/>
      <c r="F802" s="229" t="s">
        <v>2016</v>
      </c>
      <c r="G802" s="233">
        <v>1</v>
      </c>
      <c r="H802" s="239"/>
    </row>
    <row r="803" customHeight="1" spans="1:8">
      <c r="A803" s="228">
        <v>798</v>
      </c>
      <c r="B803" s="236" t="s">
        <v>2053</v>
      </c>
      <c r="C803" s="230" t="s">
        <v>2054</v>
      </c>
      <c r="D803" s="234"/>
      <c r="E803" s="234"/>
      <c r="F803" s="229" t="s">
        <v>2016</v>
      </c>
      <c r="G803" s="233">
        <v>1</v>
      </c>
      <c r="H803" s="239"/>
    </row>
    <row r="804" customHeight="1" spans="1:8">
      <c r="A804" s="228">
        <v>799</v>
      </c>
      <c r="B804" s="236" t="s">
        <v>2053</v>
      </c>
      <c r="C804" s="230" t="s">
        <v>2054</v>
      </c>
      <c r="D804" s="234"/>
      <c r="E804" s="234"/>
      <c r="F804" s="229" t="s">
        <v>2016</v>
      </c>
      <c r="G804" s="233">
        <v>1</v>
      </c>
      <c r="H804" s="239"/>
    </row>
    <row r="805" customHeight="1" spans="1:8">
      <c r="A805" s="228">
        <v>800</v>
      </c>
      <c r="B805" s="236" t="s">
        <v>2053</v>
      </c>
      <c r="C805" s="230" t="s">
        <v>2054</v>
      </c>
      <c r="D805" s="234"/>
      <c r="E805" s="234"/>
      <c r="F805" s="229" t="s">
        <v>2016</v>
      </c>
      <c r="G805" s="233">
        <v>1</v>
      </c>
      <c r="H805" s="239"/>
    </row>
    <row r="806" customHeight="1" spans="1:8">
      <c r="A806" s="228">
        <v>801</v>
      </c>
      <c r="B806" s="236" t="s">
        <v>2053</v>
      </c>
      <c r="C806" s="230" t="s">
        <v>2054</v>
      </c>
      <c r="D806" s="234"/>
      <c r="E806" s="234"/>
      <c r="F806" s="229" t="s">
        <v>2016</v>
      </c>
      <c r="G806" s="233">
        <v>1</v>
      </c>
      <c r="H806" s="239"/>
    </row>
    <row r="807" customHeight="1" spans="1:8">
      <c r="A807" s="228">
        <v>802</v>
      </c>
      <c r="B807" s="236" t="s">
        <v>2053</v>
      </c>
      <c r="C807" s="230" t="s">
        <v>2054</v>
      </c>
      <c r="D807" s="234"/>
      <c r="E807" s="234"/>
      <c r="F807" s="229" t="s">
        <v>2016</v>
      </c>
      <c r="G807" s="233">
        <v>1</v>
      </c>
      <c r="H807" s="239"/>
    </row>
    <row r="808" customHeight="1" spans="1:8">
      <c r="A808" s="228">
        <v>803</v>
      </c>
      <c r="B808" s="236" t="s">
        <v>2053</v>
      </c>
      <c r="C808" s="230" t="s">
        <v>2054</v>
      </c>
      <c r="D808" s="234"/>
      <c r="E808" s="234"/>
      <c r="F808" s="229" t="s">
        <v>2016</v>
      </c>
      <c r="G808" s="233">
        <v>1</v>
      </c>
      <c r="H808" s="239"/>
    </row>
    <row r="809" customHeight="1" spans="1:8">
      <c r="A809" s="228">
        <v>804</v>
      </c>
      <c r="B809" s="236" t="s">
        <v>2053</v>
      </c>
      <c r="C809" s="230" t="s">
        <v>2054</v>
      </c>
      <c r="D809" s="234"/>
      <c r="E809" s="234"/>
      <c r="F809" s="229" t="s">
        <v>2016</v>
      </c>
      <c r="G809" s="233">
        <v>1</v>
      </c>
      <c r="H809" s="239"/>
    </row>
    <row r="810" customHeight="1" spans="1:8">
      <c r="A810" s="228">
        <v>805</v>
      </c>
      <c r="B810" s="236" t="s">
        <v>2053</v>
      </c>
      <c r="C810" s="230" t="s">
        <v>2054</v>
      </c>
      <c r="D810" s="234"/>
      <c r="E810" s="234"/>
      <c r="F810" s="229" t="s">
        <v>2016</v>
      </c>
      <c r="G810" s="233">
        <v>1</v>
      </c>
      <c r="H810" s="239"/>
    </row>
    <row r="811" customHeight="1" spans="1:8">
      <c r="A811" s="228">
        <v>806</v>
      </c>
      <c r="B811" s="236" t="s">
        <v>2053</v>
      </c>
      <c r="C811" s="230" t="s">
        <v>2054</v>
      </c>
      <c r="D811" s="234"/>
      <c r="E811" s="234"/>
      <c r="F811" s="229" t="s">
        <v>2016</v>
      </c>
      <c r="G811" s="233">
        <v>1</v>
      </c>
      <c r="H811" s="239"/>
    </row>
    <row r="812" customHeight="1" spans="1:8">
      <c r="A812" s="228">
        <v>807</v>
      </c>
      <c r="B812" s="236" t="s">
        <v>2053</v>
      </c>
      <c r="C812" s="230" t="s">
        <v>2054</v>
      </c>
      <c r="D812" s="234"/>
      <c r="E812" s="234"/>
      <c r="F812" s="229" t="s">
        <v>2016</v>
      </c>
      <c r="G812" s="233">
        <v>1</v>
      </c>
      <c r="H812" s="239"/>
    </row>
    <row r="813" customHeight="1" spans="1:8">
      <c r="A813" s="228">
        <v>808</v>
      </c>
      <c r="B813" s="236" t="s">
        <v>2053</v>
      </c>
      <c r="C813" s="230" t="s">
        <v>2054</v>
      </c>
      <c r="D813" s="234"/>
      <c r="E813" s="234"/>
      <c r="F813" s="229" t="s">
        <v>2016</v>
      </c>
      <c r="G813" s="233">
        <v>1</v>
      </c>
      <c r="H813" s="239"/>
    </row>
    <row r="814" customHeight="1" spans="1:8">
      <c r="A814" s="228">
        <v>809</v>
      </c>
      <c r="B814" s="236" t="s">
        <v>2053</v>
      </c>
      <c r="C814" s="230" t="s">
        <v>2054</v>
      </c>
      <c r="D814" s="234"/>
      <c r="E814" s="234"/>
      <c r="F814" s="229" t="s">
        <v>2016</v>
      </c>
      <c r="G814" s="233">
        <v>1</v>
      </c>
      <c r="H814" s="239"/>
    </row>
    <row r="815" customHeight="1" spans="1:8">
      <c r="A815" s="228">
        <v>810</v>
      </c>
      <c r="B815" s="236" t="s">
        <v>2053</v>
      </c>
      <c r="C815" s="230" t="s">
        <v>2054</v>
      </c>
      <c r="D815" s="234"/>
      <c r="E815" s="234"/>
      <c r="F815" s="229" t="s">
        <v>2016</v>
      </c>
      <c r="G815" s="233">
        <v>1</v>
      </c>
      <c r="H815" s="239"/>
    </row>
    <row r="816" customHeight="1" spans="1:8">
      <c r="A816" s="228">
        <v>811</v>
      </c>
      <c r="B816" s="236" t="s">
        <v>2053</v>
      </c>
      <c r="C816" s="230" t="s">
        <v>2054</v>
      </c>
      <c r="D816" s="234"/>
      <c r="E816" s="234"/>
      <c r="F816" s="229" t="s">
        <v>2016</v>
      </c>
      <c r="G816" s="233">
        <v>1</v>
      </c>
      <c r="H816" s="239"/>
    </row>
    <row r="817" customHeight="1" spans="1:8">
      <c r="A817" s="228">
        <v>812</v>
      </c>
      <c r="B817" s="229" t="s">
        <v>2053</v>
      </c>
      <c r="C817" s="240" t="s">
        <v>2054</v>
      </c>
      <c r="D817" s="234"/>
      <c r="E817" s="234"/>
      <c r="F817" s="229" t="s">
        <v>2016</v>
      </c>
      <c r="G817" s="233">
        <v>1</v>
      </c>
      <c r="H817" s="239"/>
    </row>
    <row r="818" customHeight="1" spans="1:8">
      <c r="A818" s="228">
        <v>813</v>
      </c>
      <c r="B818" s="229" t="s">
        <v>2053</v>
      </c>
      <c r="C818" s="240" t="s">
        <v>2054</v>
      </c>
      <c r="D818" s="234"/>
      <c r="E818" s="234"/>
      <c r="F818" s="229" t="s">
        <v>2016</v>
      </c>
      <c r="G818" s="233">
        <v>1</v>
      </c>
      <c r="H818" s="239"/>
    </row>
    <row r="819" customHeight="1" spans="1:8">
      <c r="A819" s="228">
        <v>814</v>
      </c>
      <c r="B819" s="229" t="s">
        <v>2053</v>
      </c>
      <c r="C819" s="240" t="s">
        <v>2054</v>
      </c>
      <c r="D819" s="234"/>
      <c r="E819" s="234"/>
      <c r="F819" s="229" t="s">
        <v>2016</v>
      </c>
      <c r="G819" s="233">
        <v>1</v>
      </c>
      <c r="H819" s="239"/>
    </row>
    <row r="820" customHeight="1" spans="1:8">
      <c r="A820" s="228">
        <v>815</v>
      </c>
      <c r="B820" s="229" t="s">
        <v>2053</v>
      </c>
      <c r="C820" s="240" t="s">
        <v>2054</v>
      </c>
      <c r="D820" s="234"/>
      <c r="E820" s="234"/>
      <c r="F820" s="229" t="s">
        <v>2016</v>
      </c>
      <c r="G820" s="233">
        <v>1</v>
      </c>
      <c r="H820" s="239"/>
    </row>
    <row r="821" customHeight="1" spans="1:8">
      <c r="A821" s="228">
        <v>816</v>
      </c>
      <c r="B821" s="229" t="s">
        <v>2053</v>
      </c>
      <c r="C821" s="240" t="s">
        <v>2054</v>
      </c>
      <c r="D821" s="234"/>
      <c r="E821" s="234"/>
      <c r="F821" s="229" t="s">
        <v>2016</v>
      </c>
      <c r="G821" s="233">
        <v>1</v>
      </c>
      <c r="H821" s="239"/>
    </row>
    <row r="822" customHeight="1" spans="1:8">
      <c r="A822" s="228">
        <v>817</v>
      </c>
      <c r="B822" s="229" t="s">
        <v>2053</v>
      </c>
      <c r="C822" s="240" t="s">
        <v>2054</v>
      </c>
      <c r="D822" s="234"/>
      <c r="E822" s="234"/>
      <c r="F822" s="229" t="s">
        <v>2016</v>
      </c>
      <c r="G822" s="233">
        <v>1</v>
      </c>
      <c r="H822" s="239"/>
    </row>
    <row r="823" customHeight="1" spans="1:8">
      <c r="A823" s="228">
        <v>818</v>
      </c>
      <c r="B823" s="229" t="s">
        <v>2053</v>
      </c>
      <c r="C823" s="240" t="s">
        <v>2054</v>
      </c>
      <c r="D823" s="234"/>
      <c r="E823" s="234"/>
      <c r="F823" s="229" t="s">
        <v>2016</v>
      </c>
      <c r="G823" s="233">
        <v>1</v>
      </c>
      <c r="H823" s="239"/>
    </row>
    <row r="824" customHeight="1" spans="1:8">
      <c r="A824" s="228">
        <v>819</v>
      </c>
      <c r="B824" s="229" t="s">
        <v>2053</v>
      </c>
      <c r="C824" s="240" t="s">
        <v>2054</v>
      </c>
      <c r="D824" s="234"/>
      <c r="E824" s="234"/>
      <c r="F824" s="229" t="s">
        <v>2016</v>
      </c>
      <c r="G824" s="233">
        <v>1</v>
      </c>
      <c r="H824" s="239"/>
    </row>
    <row r="825" customHeight="1" spans="1:8">
      <c r="A825" s="228">
        <v>820</v>
      </c>
      <c r="B825" s="229" t="s">
        <v>2053</v>
      </c>
      <c r="C825" s="240" t="s">
        <v>2054</v>
      </c>
      <c r="D825" s="234"/>
      <c r="E825" s="234"/>
      <c r="F825" s="229" t="s">
        <v>2016</v>
      </c>
      <c r="G825" s="233">
        <v>1</v>
      </c>
      <c r="H825" s="239"/>
    </row>
    <row r="826" customHeight="1" spans="1:8">
      <c r="A826" s="228">
        <v>821</v>
      </c>
      <c r="B826" s="229" t="s">
        <v>2053</v>
      </c>
      <c r="C826" s="240" t="s">
        <v>2054</v>
      </c>
      <c r="D826" s="234"/>
      <c r="E826" s="234"/>
      <c r="F826" s="229" t="s">
        <v>2016</v>
      </c>
      <c r="G826" s="233">
        <v>1</v>
      </c>
      <c r="H826" s="239"/>
    </row>
    <row r="827" customHeight="1" spans="1:8">
      <c r="A827" s="228">
        <v>822</v>
      </c>
      <c r="B827" s="229" t="s">
        <v>2053</v>
      </c>
      <c r="C827" s="240" t="s">
        <v>2054</v>
      </c>
      <c r="D827" s="234"/>
      <c r="E827" s="234"/>
      <c r="F827" s="229" t="s">
        <v>2016</v>
      </c>
      <c r="G827" s="233">
        <v>1</v>
      </c>
      <c r="H827" s="239"/>
    </row>
    <row r="828" customHeight="1" spans="1:8">
      <c r="A828" s="228">
        <v>823</v>
      </c>
      <c r="B828" s="229" t="s">
        <v>2053</v>
      </c>
      <c r="C828" s="240" t="s">
        <v>2054</v>
      </c>
      <c r="D828" s="234"/>
      <c r="E828" s="234"/>
      <c r="F828" s="229" t="s">
        <v>2016</v>
      </c>
      <c r="G828" s="233">
        <v>1</v>
      </c>
      <c r="H828" s="239"/>
    </row>
    <row r="829" customHeight="1" spans="1:8">
      <c r="A829" s="228">
        <v>824</v>
      </c>
      <c r="B829" s="229" t="s">
        <v>2053</v>
      </c>
      <c r="C829" s="240" t="s">
        <v>2054</v>
      </c>
      <c r="D829" s="234"/>
      <c r="E829" s="234"/>
      <c r="F829" s="229" t="s">
        <v>2016</v>
      </c>
      <c r="G829" s="233">
        <v>1</v>
      </c>
      <c r="H829" s="239"/>
    </row>
    <row r="830" customHeight="1" spans="1:8">
      <c r="A830" s="228">
        <v>825</v>
      </c>
      <c r="B830" s="230" t="s">
        <v>2057</v>
      </c>
      <c r="C830" s="230" t="s">
        <v>2058</v>
      </c>
      <c r="D830" s="234"/>
      <c r="E830" s="234"/>
      <c r="F830" s="229" t="s">
        <v>2016</v>
      </c>
      <c r="G830" s="233">
        <v>1</v>
      </c>
      <c r="H830" s="238" t="s">
        <v>2040</v>
      </c>
    </row>
    <row r="831" customHeight="1" spans="1:8">
      <c r="A831" s="228">
        <v>826</v>
      </c>
      <c r="B831" s="236" t="s">
        <v>2059</v>
      </c>
      <c r="C831" s="230" t="s">
        <v>2060</v>
      </c>
      <c r="D831" s="234"/>
      <c r="E831" s="234"/>
      <c r="F831" s="229" t="s">
        <v>2016</v>
      </c>
      <c r="G831" s="233">
        <v>1</v>
      </c>
      <c r="H831" s="238" t="s">
        <v>2040</v>
      </c>
    </row>
    <row r="832" customHeight="1" spans="1:8">
      <c r="A832" s="228">
        <v>827</v>
      </c>
      <c r="B832" s="236" t="s">
        <v>2061</v>
      </c>
      <c r="C832" s="230" t="s">
        <v>2062</v>
      </c>
      <c r="D832" s="234"/>
      <c r="E832" s="234"/>
      <c r="F832" s="229" t="s">
        <v>2016</v>
      </c>
      <c r="G832" s="233">
        <v>1</v>
      </c>
      <c r="H832" s="238" t="s">
        <v>2040</v>
      </c>
    </row>
    <row r="833" customHeight="1" spans="1:8">
      <c r="A833" s="228">
        <v>828</v>
      </c>
      <c r="B833" s="236" t="s">
        <v>2063</v>
      </c>
      <c r="C833" s="236" t="s">
        <v>2064</v>
      </c>
      <c r="D833" s="234"/>
      <c r="E833" s="234"/>
      <c r="F833" s="229" t="s">
        <v>2016</v>
      </c>
      <c r="G833" s="233">
        <v>1</v>
      </c>
      <c r="H833" s="238" t="s">
        <v>2040</v>
      </c>
    </row>
    <row r="834" customHeight="1" spans="1:8">
      <c r="A834" s="228">
        <v>829</v>
      </c>
      <c r="B834" s="236" t="s">
        <v>2065</v>
      </c>
      <c r="C834" s="236" t="s">
        <v>2066</v>
      </c>
      <c r="D834" s="234"/>
      <c r="E834" s="234"/>
      <c r="F834" s="229" t="s">
        <v>2016</v>
      </c>
      <c r="G834" s="233">
        <v>1</v>
      </c>
      <c r="H834" s="238" t="s">
        <v>2040</v>
      </c>
    </row>
  </sheetData>
  <mergeCells count="9">
    <mergeCell ref="A1:H1"/>
    <mergeCell ref="A4:A5"/>
    <mergeCell ref="B4:B5"/>
    <mergeCell ref="C4:C5"/>
    <mergeCell ref="D4:D5"/>
    <mergeCell ref="E4:E5"/>
    <mergeCell ref="F4:F5"/>
    <mergeCell ref="G4:G5"/>
    <mergeCell ref="H4:H5"/>
  </mergeCells>
  <printOptions horizontalCentered="1"/>
  <pageMargins left="0.751388888888889" right="0.751388888888889" top="1" bottom="1" header="0.5" footer="0.5"/>
  <pageSetup paperSize="9" orientation="landscape" horizontalDpi="600"/>
  <headerFooter scaleWithDoc="0">
    <oddFooter>&amp;C&amp;"Arial Narrow,常规"&amp;10 &amp;"宋体,常规"第&amp;"Arial Narrow,常规"&amp;P&amp;"宋体,常规"页，共&amp;"Arial Narrow,常规"&amp;N&amp;"宋体,常规"页</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9"/>
  <sheetViews>
    <sheetView showGridLines="0" zoomScale="96" zoomScaleNormal="96" topLeftCell="C4" workbookViewId="0">
      <selection activeCell="W8" sqref="W8"/>
    </sheetView>
  </sheetViews>
  <sheetFormatPr defaultColWidth="9" defaultRowHeight="15.75" customHeight="1"/>
  <cols>
    <col min="1" max="1" width="4.2" style="10" customWidth="1"/>
    <col min="2" max="3" width="8.2" style="10" customWidth="1"/>
    <col min="4" max="4" width="13.2" style="10" customWidth="1"/>
    <col min="5" max="8" width="8.2" style="10" customWidth="1"/>
    <col min="9" max="9" width="5" style="10" customWidth="1"/>
    <col min="10" max="12" width="8.2" style="10" customWidth="1"/>
    <col min="13" max="13" width="9.5" style="10" customWidth="1"/>
    <col min="14" max="14" width="5.2" style="10" customWidth="1"/>
    <col min="15" max="15" width="8.2" style="10" customWidth="1"/>
    <col min="16" max="16" width="9.7" style="10" customWidth="1"/>
    <col min="17" max="17" width="10.5" style="10" customWidth="1"/>
    <col min="18" max="18" width="8.7" style="10" customWidth="1"/>
    <col min="19" max="19" width="10.7" style="10" customWidth="1"/>
    <col min="20" max="20" width="7.7" style="10" customWidth="1"/>
    <col min="21" max="21" width="10.7" style="10" customWidth="1"/>
    <col min="22" max="22" width="7.7" style="10" customWidth="1"/>
    <col min="23" max="23" width="18.2" style="10" customWidth="1"/>
    <col min="24" max="24" width="8.2" style="10" customWidth="1"/>
    <col min="25" max="26" width="9" style="10" customWidth="1"/>
    <col min="27" max="16384" width="9" style="10"/>
  </cols>
  <sheetData>
    <row r="1" customHeight="1" spans="1:1">
      <c r="A1" s="11" t="s">
        <v>0</v>
      </c>
    </row>
    <row r="2" s="8" customFormat="1" ht="30" customHeight="1" spans="1:24">
      <c r="A2" s="218" t="s">
        <v>2067</v>
      </c>
      <c r="B2" s="219"/>
      <c r="C2" s="219"/>
      <c r="D2" s="219"/>
      <c r="E2" s="219"/>
      <c r="F2" s="219"/>
      <c r="G2" s="219"/>
      <c r="H2" s="219"/>
      <c r="I2" s="219"/>
      <c r="J2" s="219"/>
      <c r="K2" s="219"/>
      <c r="L2" s="219"/>
      <c r="M2" s="219"/>
      <c r="N2" s="219"/>
      <c r="O2" s="219"/>
      <c r="P2" s="219"/>
      <c r="Q2" s="219"/>
      <c r="R2" s="219"/>
      <c r="S2" s="219"/>
      <c r="T2" s="219"/>
      <c r="U2" s="219"/>
      <c r="V2" s="219"/>
      <c r="W2" s="219"/>
      <c r="X2" s="219"/>
    </row>
    <row r="3" customHeight="1" spans="1:1">
      <c r="A3" s="9" t="str">
        <f>"评估基准日："&amp;TEXT(基本信息输入表!M7,"yyyy年mm月dd日")</f>
        <v>评估基准日：2025年02月20日</v>
      </c>
    </row>
    <row r="4" ht="14.25" customHeight="1" spans="1:23">
      <c r="A4" s="9"/>
      <c r="B4" s="9"/>
      <c r="C4" s="9"/>
      <c r="D4" s="9"/>
      <c r="E4" s="9"/>
      <c r="F4" s="9"/>
      <c r="G4" s="9"/>
      <c r="H4" s="9"/>
      <c r="I4" s="9"/>
      <c r="J4" s="9"/>
      <c r="K4" s="9"/>
      <c r="L4" s="9"/>
      <c r="M4" s="9"/>
      <c r="N4" s="9"/>
      <c r="O4" s="9"/>
      <c r="P4" s="9"/>
      <c r="Q4" s="9"/>
      <c r="R4" s="9"/>
      <c r="S4" s="9"/>
      <c r="T4" s="9"/>
      <c r="U4" s="9"/>
      <c r="V4" s="9"/>
      <c r="W4" s="14" t="s">
        <v>2068</v>
      </c>
    </row>
    <row r="5" customHeight="1" spans="1:23">
      <c r="A5" s="15" t="str">
        <f>基本信息输入表!K6&amp;"："&amp;基本信息输入表!M6</f>
        <v>产权持有单位：中国石油天然气股份有限公司塔里木油田分公司塔西南勘探开发公司</v>
      </c>
      <c r="B5" s="16"/>
      <c r="C5" s="16"/>
      <c r="D5" s="16"/>
      <c r="E5" s="16"/>
      <c r="F5" s="16"/>
      <c r="G5" s="16"/>
      <c r="H5" s="16"/>
      <c r="I5" s="16"/>
      <c r="J5" s="16"/>
      <c r="K5" s="16"/>
      <c r="L5" s="16"/>
      <c r="M5" s="16"/>
      <c r="N5" s="17"/>
      <c r="O5" s="17"/>
      <c r="W5" s="14" t="s">
        <v>1444</v>
      </c>
    </row>
    <row r="6" s="9" customFormat="1" ht="12.75" customHeight="1" spans="1:23">
      <c r="A6" s="36" t="s">
        <v>4</v>
      </c>
      <c r="B6" s="84" t="s">
        <v>1879</v>
      </c>
      <c r="C6" s="36" t="s">
        <v>2069</v>
      </c>
      <c r="D6" s="84" t="s">
        <v>2070</v>
      </c>
      <c r="E6" s="105" t="s">
        <v>2071</v>
      </c>
      <c r="F6" s="105" t="s">
        <v>1278</v>
      </c>
      <c r="G6" s="105" t="s">
        <v>2072</v>
      </c>
      <c r="H6" s="105" t="s">
        <v>1210</v>
      </c>
      <c r="I6" s="105" t="s">
        <v>1211</v>
      </c>
      <c r="J6" s="105" t="s">
        <v>2073</v>
      </c>
      <c r="K6" s="105" t="s">
        <v>1350</v>
      </c>
      <c r="L6" s="105" t="s">
        <v>2074</v>
      </c>
      <c r="M6" s="105" t="s">
        <v>2075</v>
      </c>
      <c r="N6" s="84" t="s">
        <v>1891</v>
      </c>
      <c r="O6" s="84" t="s">
        <v>1946</v>
      </c>
      <c r="P6" s="36" t="s">
        <v>6</v>
      </c>
      <c r="Q6" s="86"/>
      <c r="R6" s="84" t="s">
        <v>1192</v>
      </c>
      <c r="S6" s="36" t="s">
        <v>7</v>
      </c>
      <c r="T6" s="89"/>
      <c r="U6" s="86"/>
      <c r="V6" s="105" t="s">
        <v>686</v>
      </c>
      <c r="W6" s="105" t="s">
        <v>176</v>
      </c>
    </row>
    <row r="7" s="9" customFormat="1" ht="12.75" customHeight="1" spans="1:24">
      <c r="A7" s="106"/>
      <c r="B7" s="101"/>
      <c r="C7" s="106"/>
      <c r="D7" s="101"/>
      <c r="E7" s="106"/>
      <c r="F7" s="106"/>
      <c r="G7" s="106"/>
      <c r="H7" s="106"/>
      <c r="I7" s="106"/>
      <c r="J7" s="106"/>
      <c r="K7" s="106"/>
      <c r="L7" s="106"/>
      <c r="M7" s="106"/>
      <c r="N7" s="101"/>
      <c r="O7" s="101"/>
      <c r="P7" s="114" t="s">
        <v>10</v>
      </c>
      <c r="Q7" s="115" t="s">
        <v>11</v>
      </c>
      <c r="R7" s="101"/>
      <c r="S7" s="115" t="s">
        <v>10</v>
      </c>
      <c r="T7" s="116" t="s">
        <v>1354</v>
      </c>
      <c r="U7" s="115" t="s">
        <v>11</v>
      </c>
      <c r="V7" s="106"/>
      <c r="W7" s="106"/>
      <c r="X7" s="9" t="s">
        <v>1461</v>
      </c>
    </row>
    <row r="8" ht="12.75" customHeight="1" spans="1:24">
      <c r="A8" s="20" t="str">
        <f>IF(E8="","",ROW()-7)</f>
        <v/>
      </c>
      <c r="B8" s="20"/>
      <c r="C8" s="20"/>
      <c r="D8" s="21"/>
      <c r="E8" s="21"/>
      <c r="F8" s="21"/>
      <c r="G8" s="21"/>
      <c r="H8" s="21"/>
      <c r="I8" s="59"/>
      <c r="J8" s="22"/>
      <c r="K8" s="22"/>
      <c r="L8" s="21"/>
      <c r="M8" s="59"/>
      <c r="N8" s="59"/>
      <c r="O8" s="21"/>
      <c r="P8" s="23"/>
      <c r="Q8" s="23"/>
      <c r="R8" s="23"/>
      <c r="S8" s="23"/>
      <c r="T8" s="59"/>
      <c r="U8" s="23"/>
      <c r="V8" s="74" t="str">
        <f>IF(Q8-R8=0,"",(U8-Q8+R8)/(Q8-R8)*100)</f>
        <v/>
      </c>
      <c r="W8" s="21"/>
      <c r="X8" s="9" t="s">
        <v>2076</v>
      </c>
    </row>
    <row r="9" ht="12.75" customHeight="1" spans="1:24">
      <c r="A9" s="20" t="str">
        <f t="shared" ref="A9:A24" si="0">IF(E9="","",ROW()-7)</f>
        <v/>
      </c>
      <c r="B9" s="20"/>
      <c r="C9" s="20"/>
      <c r="D9" s="21"/>
      <c r="E9" s="21"/>
      <c r="F9" s="21"/>
      <c r="G9" s="21"/>
      <c r="H9" s="21"/>
      <c r="I9" s="59"/>
      <c r="J9" s="22"/>
      <c r="K9" s="22"/>
      <c r="L9" s="21"/>
      <c r="M9" s="59"/>
      <c r="N9" s="59"/>
      <c r="O9" s="21"/>
      <c r="P9" s="23"/>
      <c r="Q9" s="23"/>
      <c r="R9" s="23"/>
      <c r="S9" s="23"/>
      <c r="T9" s="59"/>
      <c r="U9" s="23"/>
      <c r="V9" s="74" t="str">
        <f t="shared" ref="V9:V27" si="1">IF(Q9-R9=0,"",(U9-Q9+R9)/(Q9-R9)*100)</f>
        <v/>
      </c>
      <c r="W9" s="21"/>
      <c r="X9" s="9" t="s">
        <v>2077</v>
      </c>
    </row>
    <row r="10" ht="12.75" customHeight="1" spans="1:24">
      <c r="A10" s="20" t="str">
        <f t="shared" si="0"/>
        <v/>
      </c>
      <c r="B10" s="20"/>
      <c r="C10" s="20"/>
      <c r="D10" s="21"/>
      <c r="E10" s="21"/>
      <c r="F10" s="21"/>
      <c r="G10" s="21"/>
      <c r="H10" s="21"/>
      <c r="I10" s="59"/>
      <c r="J10" s="22"/>
      <c r="K10" s="22"/>
      <c r="L10" s="21"/>
      <c r="M10" s="59"/>
      <c r="N10" s="59"/>
      <c r="O10" s="21"/>
      <c r="P10" s="23"/>
      <c r="Q10" s="23"/>
      <c r="R10" s="23"/>
      <c r="S10" s="23"/>
      <c r="T10" s="59"/>
      <c r="U10" s="23"/>
      <c r="V10" s="74" t="str">
        <f t="shared" si="1"/>
        <v/>
      </c>
      <c r="W10" s="21"/>
      <c r="X10" s="9" t="s">
        <v>2078</v>
      </c>
    </row>
    <row r="11" ht="12.75" customHeight="1" spans="1:24">
      <c r="A11" s="20" t="str">
        <f t="shared" si="0"/>
        <v/>
      </c>
      <c r="B11" s="20"/>
      <c r="C11" s="20"/>
      <c r="D11" s="21"/>
      <c r="E11" s="21"/>
      <c r="F11" s="21"/>
      <c r="G11" s="21"/>
      <c r="H11" s="21"/>
      <c r="I11" s="59"/>
      <c r="J11" s="22"/>
      <c r="K11" s="22"/>
      <c r="L11" s="21"/>
      <c r="M11" s="59"/>
      <c r="N11" s="59"/>
      <c r="O11" s="21"/>
      <c r="P11" s="23"/>
      <c r="Q11" s="23"/>
      <c r="R11" s="23"/>
      <c r="S11" s="23"/>
      <c r="T11" s="59"/>
      <c r="U11" s="23"/>
      <c r="V11" s="74" t="str">
        <f t="shared" si="1"/>
        <v/>
      </c>
      <c r="W11" s="21"/>
      <c r="X11" s="9" t="s">
        <v>2079</v>
      </c>
    </row>
    <row r="12" ht="12.75" customHeight="1" spans="1:24">
      <c r="A12" s="20" t="str">
        <f t="shared" si="0"/>
        <v/>
      </c>
      <c r="B12" s="20"/>
      <c r="C12" s="20"/>
      <c r="D12" s="21"/>
      <c r="E12" s="21"/>
      <c r="F12" s="21"/>
      <c r="G12" s="21"/>
      <c r="H12" s="21"/>
      <c r="I12" s="59"/>
      <c r="J12" s="22"/>
      <c r="K12" s="22"/>
      <c r="L12" s="21"/>
      <c r="M12" s="59"/>
      <c r="N12" s="59"/>
      <c r="O12" s="21"/>
      <c r="P12" s="23"/>
      <c r="Q12" s="23"/>
      <c r="R12" s="23"/>
      <c r="S12" s="23"/>
      <c r="T12" s="59"/>
      <c r="U12" s="23"/>
      <c r="V12" s="74" t="str">
        <f t="shared" si="1"/>
        <v/>
      </c>
      <c r="W12" s="21"/>
      <c r="X12" s="9" t="s">
        <v>2080</v>
      </c>
    </row>
    <row r="13" ht="12.75" customHeight="1" spans="1:24">
      <c r="A13" s="20" t="str">
        <f t="shared" si="0"/>
        <v/>
      </c>
      <c r="B13" s="20"/>
      <c r="C13" s="20"/>
      <c r="D13" s="21"/>
      <c r="E13" s="21"/>
      <c r="F13" s="21"/>
      <c r="G13" s="21"/>
      <c r="H13" s="21"/>
      <c r="I13" s="59"/>
      <c r="J13" s="22"/>
      <c r="K13" s="22"/>
      <c r="L13" s="21"/>
      <c r="M13" s="59"/>
      <c r="N13" s="59"/>
      <c r="O13" s="21"/>
      <c r="P13" s="23"/>
      <c r="Q13" s="23"/>
      <c r="R13" s="23"/>
      <c r="S13" s="23"/>
      <c r="T13" s="59"/>
      <c r="U13" s="23"/>
      <c r="V13" s="74" t="str">
        <f t="shared" si="1"/>
        <v/>
      </c>
      <c r="W13" s="21"/>
      <c r="X13" s="9" t="s">
        <v>2081</v>
      </c>
    </row>
    <row r="14" ht="12.75" customHeight="1" spans="1:24">
      <c r="A14" s="20" t="str">
        <f t="shared" si="0"/>
        <v/>
      </c>
      <c r="B14" s="20"/>
      <c r="C14" s="20"/>
      <c r="D14" s="21"/>
      <c r="E14" s="21"/>
      <c r="F14" s="21"/>
      <c r="G14" s="21"/>
      <c r="H14" s="21"/>
      <c r="I14" s="59"/>
      <c r="J14" s="22"/>
      <c r="K14" s="22"/>
      <c r="L14" s="21"/>
      <c r="M14" s="59"/>
      <c r="N14" s="59"/>
      <c r="O14" s="21"/>
      <c r="P14" s="23"/>
      <c r="Q14" s="23"/>
      <c r="R14" s="23"/>
      <c r="S14" s="23"/>
      <c r="T14" s="59"/>
      <c r="U14" s="23"/>
      <c r="V14" s="74" t="str">
        <f t="shared" si="1"/>
        <v/>
      </c>
      <c r="W14" s="21"/>
      <c r="X14" s="9" t="s">
        <v>2082</v>
      </c>
    </row>
    <row r="15" ht="12.75" customHeight="1" spans="1:24">
      <c r="A15" s="20" t="str">
        <f t="shared" si="0"/>
        <v/>
      </c>
      <c r="B15" s="20"/>
      <c r="C15" s="20"/>
      <c r="D15" s="21"/>
      <c r="E15" s="21"/>
      <c r="F15" s="21"/>
      <c r="G15" s="21"/>
      <c r="H15" s="21"/>
      <c r="I15" s="59"/>
      <c r="J15" s="22"/>
      <c r="K15" s="22"/>
      <c r="L15" s="21"/>
      <c r="M15" s="59"/>
      <c r="N15" s="59"/>
      <c r="O15" s="21"/>
      <c r="P15" s="23"/>
      <c r="Q15" s="23"/>
      <c r="R15" s="23"/>
      <c r="S15" s="23"/>
      <c r="T15" s="59"/>
      <c r="U15" s="23"/>
      <c r="V15" s="74" t="str">
        <f t="shared" si="1"/>
        <v/>
      </c>
      <c r="W15" s="21"/>
      <c r="X15" s="9" t="s">
        <v>2083</v>
      </c>
    </row>
    <row r="16" ht="12.75" customHeight="1" spans="1:24">
      <c r="A16" s="20" t="str">
        <f t="shared" si="0"/>
        <v/>
      </c>
      <c r="B16" s="20"/>
      <c r="C16" s="20"/>
      <c r="D16" s="21"/>
      <c r="E16" s="21"/>
      <c r="F16" s="21"/>
      <c r="G16" s="21"/>
      <c r="H16" s="21"/>
      <c r="I16" s="59"/>
      <c r="J16" s="22"/>
      <c r="K16" s="22"/>
      <c r="L16" s="21"/>
      <c r="M16" s="59"/>
      <c r="N16" s="59"/>
      <c r="O16" s="21"/>
      <c r="P16" s="23"/>
      <c r="Q16" s="23"/>
      <c r="R16" s="23"/>
      <c r="S16" s="23"/>
      <c r="T16" s="59"/>
      <c r="U16" s="23"/>
      <c r="V16" s="74" t="str">
        <f t="shared" si="1"/>
        <v/>
      </c>
      <c r="W16" s="21"/>
      <c r="X16" s="9" t="s">
        <v>2084</v>
      </c>
    </row>
    <row r="17" ht="12.75" customHeight="1" spans="1:24">
      <c r="A17" s="20" t="str">
        <f t="shared" si="0"/>
        <v/>
      </c>
      <c r="B17" s="20"/>
      <c r="C17" s="20"/>
      <c r="D17" s="21"/>
      <c r="E17" s="21"/>
      <c r="F17" s="21"/>
      <c r="G17" s="21"/>
      <c r="H17" s="21"/>
      <c r="I17" s="59"/>
      <c r="J17" s="22"/>
      <c r="K17" s="22"/>
      <c r="L17" s="21"/>
      <c r="M17" s="59"/>
      <c r="N17" s="59"/>
      <c r="O17" s="21"/>
      <c r="P17" s="23"/>
      <c r="Q17" s="23"/>
      <c r="R17" s="23"/>
      <c r="S17" s="23"/>
      <c r="T17" s="59"/>
      <c r="U17" s="23"/>
      <c r="V17" s="74" t="str">
        <f t="shared" si="1"/>
        <v/>
      </c>
      <c r="W17" s="21"/>
      <c r="X17" s="9" t="s">
        <v>2085</v>
      </c>
    </row>
    <row r="18" ht="12.75" customHeight="1" spans="1:24">
      <c r="A18" s="20" t="str">
        <f t="shared" si="0"/>
        <v/>
      </c>
      <c r="B18" s="20"/>
      <c r="C18" s="20"/>
      <c r="D18" s="21"/>
      <c r="E18" s="21"/>
      <c r="F18" s="21"/>
      <c r="G18" s="21"/>
      <c r="H18" s="21"/>
      <c r="I18" s="59"/>
      <c r="J18" s="22"/>
      <c r="K18" s="22"/>
      <c r="L18" s="21"/>
      <c r="M18" s="59"/>
      <c r="N18" s="59"/>
      <c r="O18" s="21"/>
      <c r="P18" s="23"/>
      <c r="Q18" s="23"/>
      <c r="R18" s="23"/>
      <c r="S18" s="23"/>
      <c r="T18" s="59"/>
      <c r="U18" s="23"/>
      <c r="V18" s="74" t="str">
        <f t="shared" si="1"/>
        <v/>
      </c>
      <c r="W18" s="21"/>
      <c r="X18" s="9" t="s">
        <v>2086</v>
      </c>
    </row>
    <row r="19" ht="12.75" customHeight="1" spans="1:24">
      <c r="A19" s="20" t="str">
        <f t="shared" si="0"/>
        <v/>
      </c>
      <c r="B19" s="20"/>
      <c r="C19" s="20"/>
      <c r="D19" s="21"/>
      <c r="E19" s="21"/>
      <c r="F19" s="21"/>
      <c r="G19" s="21"/>
      <c r="H19" s="21"/>
      <c r="I19" s="59"/>
      <c r="J19" s="22"/>
      <c r="K19" s="22"/>
      <c r="L19" s="21"/>
      <c r="M19" s="59"/>
      <c r="N19" s="59"/>
      <c r="O19" s="21"/>
      <c r="P19" s="23"/>
      <c r="Q19" s="23"/>
      <c r="R19" s="23"/>
      <c r="S19" s="23"/>
      <c r="T19" s="59"/>
      <c r="U19" s="23"/>
      <c r="V19" s="74" t="str">
        <f t="shared" si="1"/>
        <v/>
      </c>
      <c r="W19" s="21"/>
      <c r="X19" s="9" t="s">
        <v>2087</v>
      </c>
    </row>
    <row r="20" ht="12.75" customHeight="1" spans="1:24">
      <c r="A20" s="20" t="str">
        <f t="shared" si="0"/>
        <v/>
      </c>
      <c r="B20" s="20"/>
      <c r="C20" s="20"/>
      <c r="D20" s="21"/>
      <c r="E20" s="21"/>
      <c r="F20" s="21"/>
      <c r="G20" s="21"/>
      <c r="H20" s="21"/>
      <c r="I20" s="59"/>
      <c r="J20" s="22"/>
      <c r="K20" s="22"/>
      <c r="L20" s="21"/>
      <c r="M20" s="59"/>
      <c r="N20" s="59"/>
      <c r="O20" s="21"/>
      <c r="P20" s="23"/>
      <c r="Q20" s="23"/>
      <c r="R20" s="23"/>
      <c r="S20" s="23"/>
      <c r="T20" s="59"/>
      <c r="U20" s="23"/>
      <c r="V20" s="74" t="str">
        <f t="shared" si="1"/>
        <v/>
      </c>
      <c r="W20" s="21"/>
      <c r="X20" s="9" t="s">
        <v>2088</v>
      </c>
    </row>
    <row r="21" ht="12.75" customHeight="1" spans="1:24">
      <c r="A21" s="20" t="str">
        <f t="shared" si="0"/>
        <v/>
      </c>
      <c r="B21" s="20"/>
      <c r="C21" s="20"/>
      <c r="D21" s="21"/>
      <c r="E21" s="21"/>
      <c r="F21" s="21"/>
      <c r="G21" s="21"/>
      <c r="H21" s="21"/>
      <c r="I21" s="59"/>
      <c r="J21" s="22"/>
      <c r="K21" s="22"/>
      <c r="L21" s="21"/>
      <c r="M21" s="59"/>
      <c r="N21" s="59"/>
      <c r="O21" s="21"/>
      <c r="P21" s="23"/>
      <c r="Q21" s="23"/>
      <c r="R21" s="23"/>
      <c r="S21" s="23"/>
      <c r="T21" s="59"/>
      <c r="U21" s="23"/>
      <c r="V21" s="74" t="str">
        <f t="shared" si="1"/>
        <v/>
      </c>
      <c r="W21" s="21"/>
      <c r="X21" s="9" t="s">
        <v>2089</v>
      </c>
    </row>
    <row r="22" ht="12.75" customHeight="1" spans="1:24">
      <c r="A22" s="20" t="str">
        <f t="shared" si="0"/>
        <v/>
      </c>
      <c r="B22" s="20"/>
      <c r="C22" s="20"/>
      <c r="D22" s="21"/>
      <c r="E22" s="21"/>
      <c r="F22" s="21"/>
      <c r="G22" s="21"/>
      <c r="H22" s="21"/>
      <c r="I22" s="59"/>
      <c r="J22" s="22"/>
      <c r="K22" s="22"/>
      <c r="L22" s="21"/>
      <c r="M22" s="59"/>
      <c r="N22" s="59"/>
      <c r="O22" s="21"/>
      <c r="P22" s="23"/>
      <c r="Q22" s="23"/>
      <c r="R22" s="23"/>
      <c r="S22" s="23"/>
      <c r="T22" s="59"/>
      <c r="U22" s="23"/>
      <c r="V22" s="74" t="str">
        <f t="shared" si="1"/>
        <v/>
      </c>
      <c r="W22" s="21"/>
      <c r="X22" s="9" t="s">
        <v>2090</v>
      </c>
    </row>
    <row r="23" ht="12.75" customHeight="1" spans="1:24">
      <c r="A23" s="20" t="str">
        <f t="shared" si="0"/>
        <v/>
      </c>
      <c r="B23" s="20"/>
      <c r="C23" s="20"/>
      <c r="D23" s="21"/>
      <c r="E23" s="21"/>
      <c r="F23" s="21"/>
      <c r="G23" s="21"/>
      <c r="H23" s="21"/>
      <c r="I23" s="59"/>
      <c r="J23" s="22"/>
      <c r="K23" s="22"/>
      <c r="L23" s="21"/>
      <c r="M23" s="59"/>
      <c r="N23" s="59"/>
      <c r="O23" s="21"/>
      <c r="P23" s="23"/>
      <c r="Q23" s="23"/>
      <c r="R23" s="23"/>
      <c r="S23" s="23"/>
      <c r="T23" s="59"/>
      <c r="U23" s="23"/>
      <c r="V23" s="74" t="str">
        <f t="shared" si="1"/>
        <v/>
      </c>
      <c r="W23" s="21"/>
      <c r="X23" s="9" t="s">
        <v>2091</v>
      </c>
    </row>
    <row r="24" ht="12.75" customHeight="1" spans="1:24">
      <c r="A24" s="20" t="str">
        <f t="shared" si="0"/>
        <v/>
      </c>
      <c r="B24" s="20"/>
      <c r="C24" s="20"/>
      <c r="D24" s="21"/>
      <c r="E24" s="21"/>
      <c r="F24" s="21"/>
      <c r="G24" s="21"/>
      <c r="H24" s="21"/>
      <c r="I24" s="59"/>
      <c r="J24" s="22"/>
      <c r="K24" s="22"/>
      <c r="L24" s="21"/>
      <c r="M24" s="59"/>
      <c r="N24" s="59"/>
      <c r="O24" s="21"/>
      <c r="P24" s="23"/>
      <c r="Q24" s="23"/>
      <c r="R24" s="23"/>
      <c r="S24" s="23"/>
      <c r="T24" s="59"/>
      <c r="U24" s="23"/>
      <c r="V24" s="74" t="str">
        <f t="shared" si="1"/>
        <v/>
      </c>
      <c r="W24" s="21"/>
      <c r="X24" s="9" t="s">
        <v>2092</v>
      </c>
    </row>
    <row r="25" ht="12.75" customHeight="1" spans="1:24">
      <c r="A25" s="20" t="s">
        <v>2093</v>
      </c>
      <c r="B25" s="89"/>
      <c r="C25" s="89"/>
      <c r="D25" s="89"/>
      <c r="E25" s="86"/>
      <c r="F25" s="21"/>
      <c r="G25" s="21"/>
      <c r="H25" s="21"/>
      <c r="I25" s="59"/>
      <c r="J25" s="57"/>
      <c r="K25" s="57"/>
      <c r="L25" s="21"/>
      <c r="M25" s="59"/>
      <c r="N25" s="59"/>
      <c r="O25" s="21"/>
      <c r="P25" s="23">
        <f>SUM(P8:P24)</f>
        <v>0</v>
      </c>
      <c r="Q25" s="23">
        <f>SUM(Q8:Q24)</f>
        <v>0</v>
      </c>
      <c r="R25" s="23">
        <f>SUM(R8:R24)</f>
        <v>0</v>
      </c>
      <c r="S25" s="23">
        <f>SUM(S8:S24)</f>
        <v>0</v>
      </c>
      <c r="T25" s="23"/>
      <c r="U25" s="23">
        <f>SUM(U8:U24)</f>
        <v>0</v>
      </c>
      <c r="V25" s="74" t="str">
        <f t="shared" si="1"/>
        <v/>
      </c>
      <c r="W25" s="21"/>
      <c r="X25" s="9"/>
    </row>
    <row r="26" ht="12.75" customHeight="1" spans="1:24">
      <c r="A26" s="20" t="s">
        <v>2094</v>
      </c>
      <c r="B26" s="89"/>
      <c r="C26" s="89"/>
      <c r="D26" s="89"/>
      <c r="E26" s="86"/>
      <c r="F26" s="21"/>
      <c r="G26" s="21"/>
      <c r="H26" s="21"/>
      <c r="I26" s="59"/>
      <c r="J26" s="57"/>
      <c r="K26" s="57"/>
      <c r="L26" s="21"/>
      <c r="M26" s="59"/>
      <c r="N26" s="59"/>
      <c r="O26" s="21"/>
      <c r="P26" s="23"/>
      <c r="Q26" s="23">
        <f>R25</f>
        <v>0</v>
      </c>
      <c r="R26" s="23"/>
      <c r="S26" s="23"/>
      <c r="T26" s="23"/>
      <c r="U26" s="23"/>
      <c r="V26" s="74"/>
      <c r="W26" s="21"/>
      <c r="X26" s="9"/>
    </row>
    <row r="27" customHeight="1" spans="1:23">
      <c r="A27" s="24" t="s">
        <v>2095</v>
      </c>
      <c r="B27" s="16"/>
      <c r="C27" s="16"/>
      <c r="D27" s="16"/>
      <c r="E27" s="25"/>
      <c r="F27" s="24"/>
      <c r="G27" s="24"/>
      <c r="H27" s="24"/>
      <c r="I27" s="24"/>
      <c r="J27" s="27"/>
      <c r="K27" s="31"/>
      <c r="L27" s="31"/>
      <c r="M27" s="31"/>
      <c r="N27" s="31"/>
      <c r="O27" s="31"/>
      <c r="P27" s="31">
        <f>P25-P26</f>
        <v>0</v>
      </c>
      <c r="Q27" s="31">
        <f>Q25-Q26</f>
        <v>0</v>
      </c>
      <c r="R27" s="31"/>
      <c r="S27" s="102">
        <f>S25</f>
        <v>0</v>
      </c>
      <c r="T27" s="31"/>
      <c r="U27" s="102">
        <f>U25</f>
        <v>0</v>
      </c>
      <c r="V27" s="74" t="str">
        <f t="shared" si="1"/>
        <v/>
      </c>
      <c r="W27" s="215"/>
    </row>
    <row r="28" customHeight="1" spans="1:24">
      <c r="A28" s="10" t="str">
        <f>基本信息输入表!$K$6&amp;"填表人："&amp;基本信息输入表!$M$62</f>
        <v>产权持有单位填表人：刘亚鑫</v>
      </c>
      <c r="U28" s="10" t="str">
        <f>"评估人员："&amp;基本信息输入表!$Q$62</f>
        <v>评估人员：王庆国</v>
      </c>
      <c r="X28" s="10" t="s">
        <v>1483</v>
      </c>
    </row>
    <row r="29" customHeight="1" spans="1:1">
      <c r="A29" s="10" t="str">
        <f>"填表日期："&amp;YEAR(基本信息输入表!$O$62)&amp;"年"&amp;MONTH(基本信息输入表!$O$62)&amp;"月"&amp;DAY(基本信息输入表!$O$62)&amp;"日"</f>
        <v>填表日期：2025年2月22日</v>
      </c>
    </row>
  </sheetData>
  <mergeCells count="26">
    <mergeCell ref="A2:W2"/>
    <mergeCell ref="A3:W3"/>
    <mergeCell ref="A5:M5"/>
    <mergeCell ref="P6:Q6"/>
    <mergeCell ref="S6:U6"/>
    <mergeCell ref="A25:E25"/>
    <mergeCell ref="A26:E26"/>
    <mergeCell ref="A27:E27"/>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R6:R7"/>
    <mergeCell ref="V6:V7"/>
    <mergeCell ref="W6:W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5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9"/>
  <sheetViews>
    <sheetView showGridLines="0" zoomScale="96" zoomScaleNormal="96" topLeftCell="A2" workbookViewId="0">
      <selection activeCell="V18" sqref="V18"/>
    </sheetView>
  </sheetViews>
  <sheetFormatPr defaultColWidth="9" defaultRowHeight="15.75" customHeight="1"/>
  <cols>
    <col min="1" max="1" width="4.7" style="10" customWidth="1"/>
    <col min="2" max="3" width="11.2" style="10" customWidth="1"/>
    <col min="4" max="4" width="9" style="10" customWidth="1"/>
    <col min="5" max="6" width="10.5" style="10" customWidth="1"/>
    <col min="7" max="12" width="5.2" style="10" customWidth="1"/>
    <col min="13" max="13" width="8" style="10" customWidth="1"/>
    <col min="14" max="16" width="15.7" style="10" customWidth="1"/>
    <col min="17" max="17" width="8.2" style="10" customWidth="1"/>
    <col min="18" max="19" width="9" style="10" customWidth="1"/>
    <col min="20" max="16384" width="9" style="10"/>
  </cols>
  <sheetData>
    <row r="1" customHeight="1" spans="1:1">
      <c r="A1" s="11" t="s">
        <v>0</v>
      </c>
    </row>
    <row r="2" s="8" customFormat="1" ht="30" customHeight="1" spans="1:18">
      <c r="A2" s="12" t="s">
        <v>2096</v>
      </c>
      <c r="B2" s="12"/>
      <c r="C2" s="12"/>
      <c r="D2" s="12"/>
      <c r="E2" s="12"/>
      <c r="F2" s="12"/>
      <c r="G2" s="12"/>
      <c r="H2" s="12"/>
      <c r="I2" s="12"/>
      <c r="J2" s="12"/>
      <c r="K2" s="12"/>
      <c r="L2" s="12"/>
      <c r="M2" s="12"/>
      <c r="N2" s="12"/>
      <c r="O2" s="12"/>
      <c r="P2" s="12"/>
      <c r="Q2" s="12"/>
      <c r="R2" s="12"/>
    </row>
    <row r="3" customHeight="1" spans="1:1">
      <c r="A3" s="9" t="str">
        <f>"评估基准日："&amp;TEXT(基本信息输入表!M7,"yyyy年mm月dd日")</f>
        <v>评估基准日：2025年02月20日</v>
      </c>
    </row>
    <row r="4" ht="14.25" customHeight="1" spans="1:17">
      <c r="A4" s="9"/>
      <c r="B4" s="9"/>
      <c r="C4" s="9"/>
      <c r="D4" s="9"/>
      <c r="E4" s="9"/>
      <c r="F4" s="9"/>
      <c r="G4" s="9"/>
      <c r="H4" s="9"/>
      <c r="I4" s="9"/>
      <c r="J4" s="9"/>
      <c r="K4" s="9"/>
      <c r="L4" s="9"/>
      <c r="M4" s="9"/>
      <c r="N4" s="9"/>
      <c r="O4" s="9"/>
      <c r="P4" s="9"/>
      <c r="Q4" s="14" t="s">
        <v>2097</v>
      </c>
    </row>
    <row r="5" customHeight="1" spans="1:18">
      <c r="A5" s="15" t="str">
        <f>基本信息输入表!K6&amp;"："&amp;基本信息输入表!M6</f>
        <v>产权持有单位：中国石油天然气股份有限公司塔里木油田分公司塔西南勘探开发公司</v>
      </c>
      <c r="B5" s="185"/>
      <c r="C5" s="185"/>
      <c r="D5" s="185"/>
      <c r="E5" s="185"/>
      <c r="F5" s="17"/>
      <c r="R5" s="216" t="s">
        <v>846</v>
      </c>
    </row>
    <row r="6" s="85" customFormat="1" ht="12.75" customHeight="1" spans="1:18">
      <c r="A6" s="84" t="s">
        <v>4</v>
      </c>
      <c r="B6" s="84" t="s">
        <v>1820</v>
      </c>
      <c r="C6" s="213" t="s">
        <v>2098</v>
      </c>
      <c r="D6" s="84" t="s">
        <v>1821</v>
      </c>
      <c r="E6" s="84" t="s">
        <v>1824</v>
      </c>
      <c r="F6" s="84" t="s">
        <v>1823</v>
      </c>
      <c r="G6" s="84" t="s">
        <v>1648</v>
      </c>
      <c r="H6" s="213" t="s">
        <v>2099</v>
      </c>
      <c r="I6" s="84" t="s">
        <v>1825</v>
      </c>
      <c r="J6" s="84" t="s">
        <v>1378</v>
      </c>
      <c r="K6" s="84" t="s">
        <v>1826</v>
      </c>
      <c r="L6" s="84" t="s">
        <v>1827</v>
      </c>
      <c r="M6" s="84" t="s">
        <v>1828</v>
      </c>
      <c r="N6" s="84" t="s">
        <v>1351</v>
      </c>
      <c r="O6" s="84" t="s">
        <v>6</v>
      </c>
      <c r="P6" s="84" t="s">
        <v>7</v>
      </c>
      <c r="Q6" s="84" t="s">
        <v>686</v>
      </c>
      <c r="R6" s="84" t="s">
        <v>176</v>
      </c>
    </row>
    <row r="7" s="85" customFormat="1" ht="12.75" customHeight="1" spans="1:19">
      <c r="A7" s="214"/>
      <c r="B7" s="214"/>
      <c r="C7" s="214"/>
      <c r="D7" s="214"/>
      <c r="E7" s="214"/>
      <c r="F7" s="214"/>
      <c r="G7" s="214"/>
      <c r="H7" s="214"/>
      <c r="I7" s="214"/>
      <c r="J7" s="214"/>
      <c r="K7" s="214"/>
      <c r="L7" s="214"/>
      <c r="M7" s="214"/>
      <c r="N7" s="214"/>
      <c r="O7" s="214"/>
      <c r="P7" s="214"/>
      <c r="Q7" s="214"/>
      <c r="R7" s="214"/>
      <c r="S7" s="217" t="s">
        <v>851</v>
      </c>
    </row>
    <row r="8" ht="12.75" customHeight="1" spans="1:19">
      <c r="A8" s="20" t="str">
        <f>IF(D8="","",ROW()-7)</f>
        <v/>
      </c>
      <c r="B8" s="20"/>
      <c r="C8" s="21"/>
      <c r="D8" s="21"/>
      <c r="E8" s="21"/>
      <c r="F8" s="21"/>
      <c r="G8" s="22"/>
      <c r="H8" s="22"/>
      <c r="I8" s="21"/>
      <c r="J8" s="21"/>
      <c r="K8" s="59"/>
      <c r="L8" s="21"/>
      <c r="M8" s="59"/>
      <c r="N8" s="23"/>
      <c r="O8" s="23"/>
      <c r="P8" s="23"/>
      <c r="Q8" s="74" t="str">
        <f>IF(O8=0,"",(P8-O8)/O8*100)</f>
        <v/>
      </c>
      <c r="R8" s="21"/>
      <c r="S8" s="9" t="s">
        <v>2100</v>
      </c>
    </row>
    <row r="9" ht="12.75" customHeight="1" spans="1:19">
      <c r="A9" s="20" t="str">
        <f t="shared" ref="A9:A26" si="0">IF(D9="","",ROW()-7)</f>
        <v/>
      </c>
      <c r="B9" s="20"/>
      <c r="C9" s="21"/>
      <c r="D9" s="21"/>
      <c r="E9" s="21"/>
      <c r="F9" s="21"/>
      <c r="G9" s="22"/>
      <c r="H9" s="22"/>
      <c r="I9" s="21"/>
      <c r="J9" s="21"/>
      <c r="K9" s="59"/>
      <c r="L9" s="21"/>
      <c r="M9" s="59"/>
      <c r="N9" s="23"/>
      <c r="O9" s="23"/>
      <c r="P9" s="23"/>
      <c r="Q9" s="74" t="str">
        <f t="shared" ref="Q9:Q27" si="1">IF(O9=0,"",(P9-O9)/O9*100)</f>
        <v/>
      </c>
      <c r="R9" s="21"/>
      <c r="S9" s="9" t="s">
        <v>2101</v>
      </c>
    </row>
    <row r="10" ht="12.75" customHeight="1" spans="1:19">
      <c r="A10" s="20" t="str">
        <f t="shared" si="0"/>
        <v/>
      </c>
      <c r="B10" s="20"/>
      <c r="C10" s="21"/>
      <c r="D10" s="21"/>
      <c r="E10" s="21"/>
      <c r="F10" s="21"/>
      <c r="G10" s="22"/>
      <c r="H10" s="22"/>
      <c r="I10" s="21"/>
      <c r="J10" s="21"/>
      <c r="K10" s="59"/>
      <c r="L10" s="21"/>
      <c r="M10" s="59"/>
      <c r="N10" s="23"/>
      <c r="O10" s="23"/>
      <c r="P10" s="23"/>
      <c r="Q10" s="74" t="str">
        <f t="shared" si="1"/>
        <v/>
      </c>
      <c r="R10" s="21"/>
      <c r="S10" s="9" t="s">
        <v>2102</v>
      </c>
    </row>
    <row r="11" ht="12.75" customHeight="1" spans="1:19">
      <c r="A11" s="20" t="str">
        <f t="shared" si="0"/>
        <v/>
      </c>
      <c r="B11" s="20"/>
      <c r="C11" s="21"/>
      <c r="D11" s="21"/>
      <c r="E11" s="21"/>
      <c r="F11" s="21"/>
      <c r="G11" s="22"/>
      <c r="H11" s="22"/>
      <c r="I11" s="21"/>
      <c r="J11" s="21"/>
      <c r="K11" s="59"/>
      <c r="L11" s="21"/>
      <c r="M11" s="59"/>
      <c r="N11" s="23"/>
      <c r="O11" s="23"/>
      <c r="P11" s="23"/>
      <c r="Q11" s="74" t="str">
        <f t="shared" si="1"/>
        <v/>
      </c>
      <c r="R11" s="21"/>
      <c r="S11" s="9" t="s">
        <v>2103</v>
      </c>
    </row>
    <row r="12" ht="12.75" customHeight="1" spans="1:19">
      <c r="A12" s="20" t="str">
        <f t="shared" si="0"/>
        <v/>
      </c>
      <c r="B12" s="20"/>
      <c r="C12" s="21"/>
      <c r="D12" s="21"/>
      <c r="E12" s="21"/>
      <c r="F12" s="21"/>
      <c r="G12" s="22"/>
      <c r="H12" s="22"/>
      <c r="I12" s="21"/>
      <c r="J12" s="21"/>
      <c r="K12" s="59"/>
      <c r="L12" s="21"/>
      <c r="M12" s="59"/>
      <c r="N12" s="23"/>
      <c r="O12" s="23"/>
      <c r="P12" s="23"/>
      <c r="Q12" s="74" t="str">
        <f t="shared" si="1"/>
        <v/>
      </c>
      <c r="R12" s="21"/>
      <c r="S12" s="9" t="s">
        <v>2104</v>
      </c>
    </row>
    <row r="13" ht="12.75" customHeight="1" spans="1:19">
      <c r="A13" s="20" t="str">
        <f t="shared" si="0"/>
        <v/>
      </c>
      <c r="B13" s="20"/>
      <c r="C13" s="21"/>
      <c r="D13" s="21"/>
      <c r="E13" s="21"/>
      <c r="F13" s="21"/>
      <c r="G13" s="22"/>
      <c r="H13" s="22"/>
      <c r="I13" s="21"/>
      <c r="J13" s="21"/>
      <c r="K13" s="59"/>
      <c r="L13" s="21"/>
      <c r="M13" s="59"/>
      <c r="N13" s="23"/>
      <c r="O13" s="23"/>
      <c r="P13" s="23"/>
      <c r="Q13" s="74" t="str">
        <f t="shared" si="1"/>
        <v/>
      </c>
      <c r="R13" s="21"/>
      <c r="S13" s="9" t="s">
        <v>2105</v>
      </c>
    </row>
    <row r="14" ht="12.75" customHeight="1" spans="1:19">
      <c r="A14" s="20" t="str">
        <f t="shared" si="0"/>
        <v/>
      </c>
      <c r="B14" s="20"/>
      <c r="C14" s="21"/>
      <c r="D14" s="21"/>
      <c r="E14" s="21"/>
      <c r="F14" s="21"/>
      <c r="G14" s="22"/>
      <c r="H14" s="22"/>
      <c r="I14" s="21"/>
      <c r="J14" s="21"/>
      <c r="K14" s="59"/>
      <c r="L14" s="21"/>
      <c r="M14" s="59"/>
      <c r="N14" s="23"/>
      <c r="O14" s="23"/>
      <c r="P14" s="23"/>
      <c r="Q14" s="74" t="str">
        <f t="shared" si="1"/>
        <v/>
      </c>
      <c r="R14" s="21"/>
      <c r="S14" s="9" t="s">
        <v>2106</v>
      </c>
    </row>
    <row r="15" ht="12.75" customHeight="1" spans="1:19">
      <c r="A15" s="20" t="str">
        <f t="shared" si="0"/>
        <v/>
      </c>
      <c r="B15" s="20"/>
      <c r="C15" s="21"/>
      <c r="D15" s="21"/>
      <c r="E15" s="21"/>
      <c r="F15" s="21"/>
      <c r="G15" s="22"/>
      <c r="H15" s="22"/>
      <c r="I15" s="21"/>
      <c r="J15" s="21"/>
      <c r="K15" s="59"/>
      <c r="L15" s="21"/>
      <c r="M15" s="59"/>
      <c r="N15" s="23"/>
      <c r="O15" s="23"/>
      <c r="P15" s="23"/>
      <c r="Q15" s="74" t="str">
        <f t="shared" si="1"/>
        <v/>
      </c>
      <c r="R15" s="21"/>
      <c r="S15" s="9" t="s">
        <v>2107</v>
      </c>
    </row>
    <row r="16" ht="12.75" customHeight="1" spans="1:19">
      <c r="A16" s="20" t="str">
        <f t="shared" si="0"/>
        <v/>
      </c>
      <c r="B16" s="20"/>
      <c r="C16" s="21"/>
      <c r="D16" s="21"/>
      <c r="E16" s="21"/>
      <c r="F16" s="21"/>
      <c r="G16" s="22"/>
      <c r="H16" s="22"/>
      <c r="I16" s="21"/>
      <c r="J16" s="21"/>
      <c r="K16" s="59"/>
      <c r="L16" s="21"/>
      <c r="M16" s="59"/>
      <c r="N16" s="23"/>
      <c r="O16" s="23"/>
      <c r="P16" s="23"/>
      <c r="Q16" s="74" t="str">
        <f t="shared" si="1"/>
        <v/>
      </c>
      <c r="R16" s="21"/>
      <c r="S16" s="9" t="s">
        <v>2108</v>
      </c>
    </row>
    <row r="17" ht="12.75" customHeight="1" spans="1:19">
      <c r="A17" s="20" t="str">
        <f t="shared" si="0"/>
        <v/>
      </c>
      <c r="B17" s="20"/>
      <c r="C17" s="21"/>
      <c r="D17" s="21"/>
      <c r="E17" s="21"/>
      <c r="F17" s="21"/>
      <c r="G17" s="22"/>
      <c r="H17" s="22"/>
      <c r="I17" s="21"/>
      <c r="J17" s="21"/>
      <c r="K17" s="59"/>
      <c r="L17" s="21"/>
      <c r="M17" s="59"/>
      <c r="N17" s="23"/>
      <c r="O17" s="23"/>
      <c r="P17" s="23"/>
      <c r="Q17" s="74" t="str">
        <f t="shared" si="1"/>
        <v/>
      </c>
      <c r="R17" s="21"/>
      <c r="S17" s="9" t="s">
        <v>2109</v>
      </c>
    </row>
    <row r="18" ht="12.75" customHeight="1" spans="1:19">
      <c r="A18" s="20" t="str">
        <f t="shared" si="0"/>
        <v/>
      </c>
      <c r="B18" s="20"/>
      <c r="C18" s="21"/>
      <c r="D18" s="21"/>
      <c r="E18" s="21"/>
      <c r="F18" s="21"/>
      <c r="G18" s="22"/>
      <c r="H18" s="22"/>
      <c r="I18" s="21"/>
      <c r="J18" s="21"/>
      <c r="K18" s="59"/>
      <c r="L18" s="21"/>
      <c r="M18" s="59"/>
      <c r="N18" s="23"/>
      <c r="O18" s="23"/>
      <c r="P18" s="23"/>
      <c r="Q18" s="74" t="str">
        <f t="shared" si="1"/>
        <v/>
      </c>
      <c r="R18" s="21"/>
      <c r="S18" s="9" t="s">
        <v>2110</v>
      </c>
    </row>
    <row r="19" ht="12.75" customHeight="1" spans="1:19">
      <c r="A19" s="20" t="str">
        <f t="shared" si="0"/>
        <v/>
      </c>
      <c r="B19" s="20"/>
      <c r="C19" s="21"/>
      <c r="D19" s="21"/>
      <c r="E19" s="21"/>
      <c r="F19" s="21"/>
      <c r="G19" s="22"/>
      <c r="H19" s="22"/>
      <c r="I19" s="21"/>
      <c r="J19" s="21"/>
      <c r="K19" s="59"/>
      <c r="L19" s="21"/>
      <c r="M19" s="59"/>
      <c r="N19" s="23"/>
      <c r="O19" s="23"/>
      <c r="P19" s="23"/>
      <c r="Q19" s="74" t="str">
        <f t="shared" si="1"/>
        <v/>
      </c>
      <c r="R19" s="21"/>
      <c r="S19" s="9" t="s">
        <v>2111</v>
      </c>
    </row>
    <row r="20" ht="12.75" customHeight="1" spans="1:19">
      <c r="A20" s="20" t="str">
        <f t="shared" si="0"/>
        <v/>
      </c>
      <c r="B20" s="20"/>
      <c r="C20" s="21"/>
      <c r="D20" s="21"/>
      <c r="E20" s="21"/>
      <c r="F20" s="21"/>
      <c r="G20" s="22"/>
      <c r="H20" s="22"/>
      <c r="I20" s="21"/>
      <c r="J20" s="21"/>
      <c r="K20" s="59"/>
      <c r="L20" s="21"/>
      <c r="M20" s="59"/>
      <c r="N20" s="23"/>
      <c r="O20" s="23"/>
      <c r="P20" s="23"/>
      <c r="Q20" s="74" t="str">
        <f t="shared" si="1"/>
        <v/>
      </c>
      <c r="R20" s="21"/>
      <c r="S20" s="9" t="s">
        <v>2112</v>
      </c>
    </row>
    <row r="21" ht="12.75" customHeight="1" spans="1:19">
      <c r="A21" s="20" t="str">
        <f t="shared" si="0"/>
        <v/>
      </c>
      <c r="B21" s="20"/>
      <c r="C21" s="21"/>
      <c r="D21" s="21"/>
      <c r="E21" s="21"/>
      <c r="F21" s="21"/>
      <c r="G21" s="22"/>
      <c r="H21" s="22"/>
      <c r="I21" s="21"/>
      <c r="J21" s="21"/>
      <c r="K21" s="59"/>
      <c r="L21" s="21"/>
      <c r="M21" s="59"/>
      <c r="N21" s="23"/>
      <c r="O21" s="23"/>
      <c r="P21" s="23"/>
      <c r="Q21" s="74" t="str">
        <f t="shared" si="1"/>
        <v/>
      </c>
      <c r="R21" s="21"/>
      <c r="S21" s="9" t="s">
        <v>2113</v>
      </c>
    </row>
    <row r="22" ht="12.75" customHeight="1" spans="1:19">
      <c r="A22" s="20" t="str">
        <f t="shared" si="0"/>
        <v/>
      </c>
      <c r="B22" s="20"/>
      <c r="C22" s="21"/>
      <c r="D22" s="21"/>
      <c r="E22" s="21"/>
      <c r="F22" s="21"/>
      <c r="G22" s="22"/>
      <c r="H22" s="22"/>
      <c r="I22" s="21"/>
      <c r="J22" s="21"/>
      <c r="K22" s="59"/>
      <c r="L22" s="21"/>
      <c r="M22" s="59"/>
      <c r="N22" s="23"/>
      <c r="O22" s="23"/>
      <c r="P22" s="23"/>
      <c r="Q22" s="74" t="str">
        <f t="shared" si="1"/>
        <v/>
      </c>
      <c r="R22" s="21"/>
      <c r="S22" s="9" t="s">
        <v>2114</v>
      </c>
    </row>
    <row r="23" ht="12.75" customHeight="1" spans="1:19">
      <c r="A23" s="20" t="str">
        <f t="shared" si="0"/>
        <v/>
      </c>
      <c r="B23" s="20"/>
      <c r="C23" s="21"/>
      <c r="D23" s="21"/>
      <c r="E23" s="21"/>
      <c r="F23" s="21"/>
      <c r="G23" s="22"/>
      <c r="H23" s="22"/>
      <c r="I23" s="21"/>
      <c r="J23" s="21"/>
      <c r="K23" s="59"/>
      <c r="L23" s="21"/>
      <c r="M23" s="59"/>
      <c r="N23" s="23"/>
      <c r="O23" s="23"/>
      <c r="P23" s="23"/>
      <c r="Q23" s="74" t="str">
        <f t="shared" si="1"/>
        <v/>
      </c>
      <c r="R23" s="21"/>
      <c r="S23" s="9" t="s">
        <v>2115</v>
      </c>
    </row>
    <row r="24" ht="12.75" customHeight="1" spans="1:19">
      <c r="A24" s="20" t="str">
        <f t="shared" si="0"/>
        <v/>
      </c>
      <c r="B24" s="20"/>
      <c r="C24" s="21"/>
      <c r="D24" s="21"/>
      <c r="E24" s="21"/>
      <c r="F24" s="21"/>
      <c r="G24" s="22"/>
      <c r="H24" s="22"/>
      <c r="I24" s="21"/>
      <c r="J24" s="21"/>
      <c r="K24" s="59"/>
      <c r="L24" s="21"/>
      <c r="M24" s="59"/>
      <c r="N24" s="23"/>
      <c r="O24" s="23"/>
      <c r="P24" s="23"/>
      <c r="Q24" s="74" t="str">
        <f t="shared" si="1"/>
        <v/>
      </c>
      <c r="R24" s="21"/>
      <c r="S24" s="9" t="s">
        <v>2116</v>
      </c>
    </row>
    <row r="25" ht="12.75" customHeight="1" spans="1:19">
      <c r="A25" s="20" t="str">
        <f t="shared" si="0"/>
        <v/>
      </c>
      <c r="B25" s="20"/>
      <c r="C25" s="21"/>
      <c r="D25" s="21"/>
      <c r="E25" s="21"/>
      <c r="F25" s="21"/>
      <c r="G25" s="22"/>
      <c r="H25" s="22"/>
      <c r="I25" s="21"/>
      <c r="J25" s="21"/>
      <c r="K25" s="59"/>
      <c r="L25" s="21"/>
      <c r="M25" s="59"/>
      <c r="N25" s="23"/>
      <c r="O25" s="23"/>
      <c r="P25" s="23"/>
      <c r="Q25" s="74" t="str">
        <f t="shared" si="1"/>
        <v/>
      </c>
      <c r="R25" s="21"/>
      <c r="S25" s="9" t="s">
        <v>2117</v>
      </c>
    </row>
    <row r="26" ht="12.75" customHeight="1" spans="1:19">
      <c r="A26" s="20" t="str">
        <f t="shared" si="0"/>
        <v/>
      </c>
      <c r="B26" s="20"/>
      <c r="C26" s="21"/>
      <c r="D26" s="21"/>
      <c r="E26" s="21"/>
      <c r="F26" s="21"/>
      <c r="G26" s="22"/>
      <c r="H26" s="22"/>
      <c r="I26" s="21"/>
      <c r="J26" s="21"/>
      <c r="K26" s="59"/>
      <c r="L26" s="21"/>
      <c r="M26" s="59"/>
      <c r="N26" s="23"/>
      <c r="O26" s="23"/>
      <c r="P26" s="23"/>
      <c r="Q26" s="74" t="str">
        <f t="shared" si="1"/>
        <v/>
      </c>
      <c r="R26" s="21"/>
      <c r="S26" s="9" t="s">
        <v>2118</v>
      </c>
    </row>
    <row r="27" customHeight="1" spans="1:18">
      <c r="A27" s="24" t="s">
        <v>2119</v>
      </c>
      <c r="B27" s="185"/>
      <c r="C27" s="185"/>
      <c r="D27" s="186"/>
      <c r="E27" s="215"/>
      <c r="F27" s="215"/>
      <c r="G27" s="24"/>
      <c r="H27" s="24"/>
      <c r="I27" s="24"/>
      <c r="J27" s="24"/>
      <c r="K27" s="24"/>
      <c r="L27" s="24"/>
      <c r="M27" s="31"/>
      <c r="N27" s="31">
        <f>SUM(N8:N26)</f>
        <v>0</v>
      </c>
      <c r="O27" s="31">
        <f>SUM(O8:O26)</f>
        <v>0</v>
      </c>
      <c r="P27" s="31">
        <f>SUM(P8:P26)</f>
        <v>0</v>
      </c>
      <c r="Q27" s="74" t="str">
        <f t="shared" si="1"/>
        <v/>
      </c>
      <c r="R27" s="27"/>
    </row>
    <row r="28" customHeight="1" spans="1:19">
      <c r="A28" s="10" t="str">
        <f>基本信息输入表!$K$6&amp;"填表人："&amp;基本信息输入表!$M$64</f>
        <v>产权持有单位填表人：刘亚鑫</v>
      </c>
      <c r="P28" s="10" t="str">
        <f>"评估人员："&amp;基本信息输入表!$Q$64</f>
        <v>评估人员：王庆国</v>
      </c>
      <c r="S28" s="58" t="s">
        <v>837</v>
      </c>
    </row>
    <row r="29" customHeight="1" spans="1:1">
      <c r="A29" s="10" t="str">
        <f>"填表日期："&amp;YEAR(基本信息输入表!$O$64)&amp;"年"&amp;MONTH(基本信息输入表!$O$64)&amp;"月"&amp;DAY(基本信息输入表!$O$64)&amp;"日"</f>
        <v>填表日期：2025年2月22日</v>
      </c>
    </row>
  </sheetData>
  <mergeCells count="23">
    <mergeCell ref="A2:R2"/>
    <mergeCell ref="A3:R3"/>
    <mergeCell ref="Q4:R4"/>
    <mergeCell ref="A5:E5"/>
    <mergeCell ref="A27:D27"/>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Q34"/>
  <sheetViews>
    <sheetView showGridLines="0" zoomScale="77" zoomScaleNormal="77" topLeftCell="A2" workbookViewId="0">
      <selection activeCell="O21" sqref="O21:P21"/>
    </sheetView>
  </sheetViews>
  <sheetFormatPr defaultColWidth="9" defaultRowHeight="15"/>
  <cols>
    <col min="1" max="1" width="4.2" style="168" customWidth="1"/>
    <col min="2" max="2" width="9.7" style="168" customWidth="1"/>
    <col min="3" max="4" width="8" style="168" customWidth="1"/>
    <col min="5" max="5" width="13.2" style="168" customWidth="1"/>
    <col min="6" max="6" width="6.2" style="168" customWidth="1"/>
    <col min="7" max="7" width="10.2" style="168" customWidth="1"/>
    <col min="8" max="8" width="6.7" style="168" customWidth="1"/>
    <col min="9" max="9" width="10.2" style="168" customWidth="1"/>
    <col min="10" max="20" width="10.2" style="168" hidden="1" customWidth="1" outlineLevel="1"/>
    <col min="21" max="22" width="7.7" style="168" hidden="1" customWidth="1" outlineLevel="1"/>
    <col min="23" max="23" width="6.7" style="168" hidden="1" customWidth="1" outlineLevel="1"/>
    <col min="24" max="26" width="4.7" style="168" hidden="1" customWidth="1" outlineLevel="1"/>
    <col min="27" max="27" width="6.5" style="168" hidden="1" customWidth="1" outlineLevel="1"/>
    <col min="28" max="28" width="24" style="168" hidden="1" customWidth="1" outlineLevel="1"/>
    <col min="29" max="29" width="9.2" style="168" hidden="1" customWidth="1" outlineLevel="1"/>
    <col min="30" max="30" width="29.7" style="168" hidden="1" customWidth="1" outlineLevel="1"/>
    <col min="31" max="31" width="15.2" style="168" hidden="1" customWidth="1" outlineLevel="1"/>
    <col min="32" max="32" width="4.7" style="168" hidden="1" customWidth="1" outlineLevel="1"/>
    <col min="33" max="34" width="8.2" style="168" hidden="1" customWidth="1" outlineLevel="1"/>
    <col min="35" max="35" width="8.7" style="168" hidden="1" customWidth="1" outlineLevel="1"/>
    <col min="36" max="36" width="8.2" style="168" hidden="1" customWidth="1" outlineLevel="1"/>
    <col min="37" max="37" width="11.2" style="168" hidden="1" customWidth="1" outlineLevel="1"/>
    <col min="38" max="38" width="16.2" style="168" customWidth="1" collapsed="1"/>
    <col min="39" max="39" width="15.2" style="168" customWidth="1"/>
    <col min="40" max="40" width="11.2" style="168" customWidth="1"/>
    <col min="41" max="41" width="11.7" style="168" customWidth="1"/>
    <col min="42" max="42" width="7.7" style="168" customWidth="1"/>
    <col min="43" max="43" width="12.7" style="169" customWidth="1"/>
    <col min="44" max="44" width="8.7" style="168" customWidth="1"/>
    <col min="45" max="45" width="9.7" style="168" customWidth="1"/>
    <col min="46" max="47" width="9" style="168" customWidth="1"/>
    <col min="48" max="16384" width="9" style="168"/>
  </cols>
  <sheetData>
    <row r="1" spans="1:1">
      <c r="A1" s="11" t="s">
        <v>0</v>
      </c>
    </row>
    <row r="2" s="162" customFormat="1" ht="27" customHeight="1" spans="1:45">
      <c r="A2" s="170" t="s">
        <v>2120</v>
      </c>
      <c r="B2" s="170"/>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200"/>
      <c r="AR2" s="171"/>
      <c r="AS2" s="171"/>
    </row>
    <row r="3" s="163" customFormat="1" ht="16.5" customHeight="1" spans="1:45">
      <c r="A3" s="172"/>
      <c r="B3" s="172"/>
      <c r="C3" s="172"/>
      <c r="D3" s="172"/>
      <c r="F3" s="173"/>
      <c r="H3" s="173" t="str">
        <f>"评估基准日："&amp;TEXT(基本信息输入表!M7,"yyyy年mm月dd日")</f>
        <v>评估基准日：2025年02月20日</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201"/>
      <c r="AR3" s="173"/>
      <c r="AS3" s="202" t="s">
        <v>2121</v>
      </c>
    </row>
    <row r="4" s="163" customFormat="1" ht="16.5" customHeight="1" spans="6:55">
      <c r="F4" s="173"/>
      <c r="G4" s="173"/>
      <c r="H4" s="173"/>
      <c r="I4" s="9"/>
      <c r="J4" s="10"/>
      <c r="K4" s="10"/>
      <c r="L4" s="10"/>
      <c r="M4" s="10"/>
      <c r="N4" s="10"/>
      <c r="O4" s="10"/>
      <c r="P4" s="10"/>
      <c r="Q4" s="10"/>
      <c r="R4" s="10"/>
      <c r="S4" s="10"/>
      <c r="T4" s="10"/>
      <c r="U4" s="10"/>
      <c r="V4" s="10"/>
      <c r="W4" s="10"/>
      <c r="X4" s="10"/>
      <c r="Y4" s="10"/>
      <c r="Z4" s="10"/>
      <c r="AA4" s="173"/>
      <c r="AB4" s="173"/>
      <c r="AC4" s="173"/>
      <c r="AD4" s="173"/>
      <c r="AE4" s="173"/>
      <c r="AF4" s="173"/>
      <c r="AG4" s="173"/>
      <c r="AH4" s="173"/>
      <c r="AI4" s="173"/>
      <c r="AJ4" s="173"/>
      <c r="AK4" s="173"/>
      <c r="AL4" s="9"/>
      <c r="AM4" s="9"/>
      <c r="AN4" s="9"/>
      <c r="AO4" s="9"/>
      <c r="AP4" s="9"/>
      <c r="AQ4" s="9"/>
      <c r="AR4" s="9"/>
      <c r="AS4" s="9"/>
      <c r="AT4" s="9"/>
      <c r="AU4" s="9"/>
      <c r="AV4" s="9"/>
      <c r="AW4" s="9"/>
      <c r="AX4" s="9"/>
      <c r="AY4" s="9"/>
      <c r="AZ4" s="9"/>
      <c r="BA4" s="9"/>
      <c r="BB4" s="9"/>
      <c r="BC4" s="9"/>
    </row>
    <row r="5" s="163" customFormat="1" ht="16.5" customHeight="1" spans="1:45">
      <c r="A5" s="174" t="str">
        <f>基本信息输入表!K6&amp;"："&amp;基本信息输入表!M6</f>
        <v>产权持有单位：中国石油天然气股份有限公司塔里木油田分公司塔西南勘探开发公司</v>
      </c>
      <c r="B5" s="174"/>
      <c r="AQ5" s="203"/>
      <c r="AS5" s="202" t="s">
        <v>3</v>
      </c>
    </row>
    <row r="6" s="164" customFormat="1" ht="24.45" customHeight="1" spans="1:45">
      <c r="A6" s="175" t="s">
        <v>1445</v>
      </c>
      <c r="B6" s="871" t="s">
        <v>2122</v>
      </c>
      <c r="C6" s="175" t="s">
        <v>2123</v>
      </c>
      <c r="D6" s="175" t="s">
        <v>2124</v>
      </c>
      <c r="E6" s="175" t="s">
        <v>2125</v>
      </c>
      <c r="F6" s="175" t="s">
        <v>2126</v>
      </c>
      <c r="G6" s="175" t="s">
        <v>2127</v>
      </c>
      <c r="H6" s="175" t="s">
        <v>2128</v>
      </c>
      <c r="I6" s="175" t="s">
        <v>2129</v>
      </c>
      <c r="J6" s="175" t="s">
        <v>2130</v>
      </c>
      <c r="K6" s="175" t="s">
        <v>2131</v>
      </c>
      <c r="L6" s="175" t="s">
        <v>2132</v>
      </c>
      <c r="M6" s="175" t="s">
        <v>2133</v>
      </c>
      <c r="N6" s="175" t="s">
        <v>2134</v>
      </c>
      <c r="O6" s="175" t="s">
        <v>2135</v>
      </c>
      <c r="P6" s="175" t="s">
        <v>2136</v>
      </c>
      <c r="Q6" s="175" t="s">
        <v>2137</v>
      </c>
      <c r="R6" s="175" t="s">
        <v>2138</v>
      </c>
      <c r="S6" s="175" t="s">
        <v>2139</v>
      </c>
      <c r="T6" s="175" t="s">
        <v>2140</v>
      </c>
      <c r="U6" s="189" t="s">
        <v>2141</v>
      </c>
      <c r="V6" s="181"/>
      <c r="W6" s="182"/>
      <c r="X6" s="189" t="s">
        <v>2142</v>
      </c>
      <c r="Y6" s="181"/>
      <c r="Z6" s="181"/>
      <c r="AA6" s="182"/>
      <c r="AB6" s="189" t="s">
        <v>2143</v>
      </c>
      <c r="AC6" s="182"/>
      <c r="AD6" s="189" t="s">
        <v>2144</v>
      </c>
      <c r="AE6" s="181"/>
      <c r="AF6" s="182"/>
      <c r="AG6" s="175" t="s">
        <v>2145</v>
      </c>
      <c r="AH6" s="175" t="s">
        <v>2146</v>
      </c>
      <c r="AI6" s="175" t="s">
        <v>2147</v>
      </c>
      <c r="AJ6" s="189" t="s">
        <v>2148</v>
      </c>
      <c r="AK6" s="182"/>
      <c r="AL6" s="192" t="s">
        <v>1451</v>
      </c>
      <c r="AM6" s="182"/>
      <c r="AN6" s="63" t="s">
        <v>1452</v>
      </c>
      <c r="AO6" s="204" t="s">
        <v>1453</v>
      </c>
      <c r="AP6" s="204"/>
      <c r="AQ6" s="205"/>
      <c r="AR6" s="206" t="s">
        <v>1454</v>
      </c>
      <c r="AS6" s="207" t="s">
        <v>1455</v>
      </c>
    </row>
    <row r="7" s="164" customFormat="1" ht="12.75" customHeight="1" spans="1:46">
      <c r="A7" s="177"/>
      <c r="B7" s="177"/>
      <c r="C7" s="177"/>
      <c r="D7" s="177"/>
      <c r="E7" s="177"/>
      <c r="F7" s="177"/>
      <c r="G7" s="177"/>
      <c r="H7" s="177"/>
      <c r="I7" s="177"/>
      <c r="J7" s="177"/>
      <c r="K7" s="177"/>
      <c r="L7" s="177"/>
      <c r="M7" s="177"/>
      <c r="N7" s="177"/>
      <c r="O7" s="177"/>
      <c r="P7" s="177"/>
      <c r="Q7" s="177"/>
      <c r="R7" s="177"/>
      <c r="S7" s="177"/>
      <c r="T7" s="177"/>
      <c r="U7" s="189" t="s">
        <v>2149</v>
      </c>
      <c r="V7" s="189" t="s">
        <v>2150</v>
      </c>
      <c r="W7" s="189" t="s">
        <v>2151</v>
      </c>
      <c r="X7" s="189" t="s">
        <v>2152</v>
      </c>
      <c r="Y7" s="189" t="s">
        <v>2153</v>
      </c>
      <c r="Z7" s="189" t="s">
        <v>2154</v>
      </c>
      <c r="AA7" s="189" t="s">
        <v>2155</v>
      </c>
      <c r="AB7" s="189" t="s">
        <v>2156</v>
      </c>
      <c r="AC7" s="189" t="s">
        <v>1456</v>
      </c>
      <c r="AD7" s="189" t="s">
        <v>2157</v>
      </c>
      <c r="AE7" s="189" t="s">
        <v>2158</v>
      </c>
      <c r="AF7" s="189" t="s">
        <v>1456</v>
      </c>
      <c r="AG7" s="177"/>
      <c r="AH7" s="177"/>
      <c r="AI7" s="177"/>
      <c r="AJ7" s="189" t="s">
        <v>2159</v>
      </c>
      <c r="AK7" s="189" t="s">
        <v>2160</v>
      </c>
      <c r="AL7" s="192" t="s">
        <v>1775</v>
      </c>
      <c r="AM7" s="192" t="s">
        <v>1776</v>
      </c>
      <c r="AN7" s="177"/>
      <c r="AO7" s="206" t="s">
        <v>1775</v>
      </c>
      <c r="AP7" s="206" t="s">
        <v>1777</v>
      </c>
      <c r="AQ7" s="208" t="s">
        <v>1776</v>
      </c>
      <c r="AR7" s="177"/>
      <c r="AS7" s="177"/>
      <c r="AT7" s="9" t="s">
        <v>1461</v>
      </c>
    </row>
    <row r="8" s="165" customFormat="1" ht="16.5" customHeight="1" spans="1:46">
      <c r="A8" s="178" t="str">
        <f>IF(C8="","",ROW()-7)</f>
        <v/>
      </c>
      <c r="B8" s="178"/>
      <c r="C8" s="179"/>
      <c r="D8" s="179"/>
      <c r="E8" s="179"/>
      <c r="F8" s="180"/>
      <c r="G8" s="180"/>
      <c r="H8" s="180"/>
      <c r="I8" s="180"/>
      <c r="J8" s="180"/>
      <c r="K8" s="180"/>
      <c r="L8" s="180"/>
      <c r="M8" s="180"/>
      <c r="N8" s="180"/>
      <c r="O8" s="180"/>
      <c r="P8" s="180"/>
      <c r="Q8" s="180"/>
      <c r="R8" s="180"/>
      <c r="S8" s="180"/>
      <c r="T8" s="180"/>
      <c r="U8" s="180"/>
      <c r="V8" s="180"/>
      <c r="W8" s="180"/>
      <c r="X8" s="180"/>
      <c r="Y8" s="191"/>
      <c r="Z8" s="180"/>
      <c r="AA8" s="180"/>
      <c r="AB8" s="180"/>
      <c r="AC8" s="180"/>
      <c r="AD8" s="180"/>
      <c r="AE8" s="180"/>
      <c r="AF8" s="180"/>
      <c r="AG8" s="193"/>
      <c r="AH8" s="193"/>
      <c r="AI8" s="194"/>
      <c r="AJ8" s="195"/>
      <c r="AK8" s="195"/>
      <c r="AL8" s="23"/>
      <c r="AM8" s="196"/>
      <c r="AN8" s="197"/>
      <c r="AO8" s="23"/>
      <c r="AP8" s="36"/>
      <c r="AQ8" s="197"/>
      <c r="AR8" s="74" t="str">
        <f>IF(AM8-AN8=0,"",(AQ8-AM8+AN8)/(AM8-AN8)*100)</f>
        <v/>
      </c>
      <c r="AS8" s="209"/>
      <c r="AT8" s="210" t="s">
        <v>2161</v>
      </c>
    </row>
    <row r="9" s="165" customFormat="1" ht="16.5" customHeight="1" spans="1:46">
      <c r="A9" s="178" t="str">
        <f t="shared" ref="A9:A24" si="0">IF(C9="","",ROW()-7)</f>
        <v/>
      </c>
      <c r="B9" s="178"/>
      <c r="C9" s="179"/>
      <c r="D9" s="179"/>
      <c r="E9" s="179"/>
      <c r="F9" s="180"/>
      <c r="G9" s="180"/>
      <c r="H9" s="180"/>
      <c r="I9" s="180"/>
      <c r="J9" s="180"/>
      <c r="K9" s="180"/>
      <c r="L9" s="180"/>
      <c r="M9" s="180"/>
      <c r="N9" s="180"/>
      <c r="O9" s="180"/>
      <c r="P9" s="180"/>
      <c r="Q9" s="180"/>
      <c r="R9" s="180"/>
      <c r="S9" s="180"/>
      <c r="T9" s="180"/>
      <c r="U9" s="180"/>
      <c r="V9" s="180"/>
      <c r="W9" s="180"/>
      <c r="X9" s="180"/>
      <c r="Y9" s="191"/>
      <c r="Z9" s="180"/>
      <c r="AA9" s="180"/>
      <c r="AB9" s="180"/>
      <c r="AC9" s="180"/>
      <c r="AD9" s="180"/>
      <c r="AE9" s="180"/>
      <c r="AF9" s="180"/>
      <c r="AG9" s="193"/>
      <c r="AH9" s="193"/>
      <c r="AI9" s="194"/>
      <c r="AJ9" s="195"/>
      <c r="AK9" s="195"/>
      <c r="AL9" s="23"/>
      <c r="AM9" s="196"/>
      <c r="AN9" s="197"/>
      <c r="AO9" s="23"/>
      <c r="AP9" s="36"/>
      <c r="AQ9" s="197"/>
      <c r="AR9" s="74" t="str">
        <f t="shared" ref="AR9:AR27" si="1">IF(AM9-AN9=0,"",(AQ9-AM9+AN9)/(AM9-AN9)*100)</f>
        <v/>
      </c>
      <c r="AS9" s="209"/>
      <c r="AT9" s="210" t="s">
        <v>2162</v>
      </c>
    </row>
    <row r="10" s="165" customFormat="1" ht="16.5" customHeight="1" spans="1:46">
      <c r="A10" s="178" t="str">
        <f t="shared" si="0"/>
        <v/>
      </c>
      <c r="B10" s="178"/>
      <c r="C10" s="179"/>
      <c r="D10" s="179"/>
      <c r="E10" s="179"/>
      <c r="F10" s="180"/>
      <c r="G10" s="180"/>
      <c r="H10" s="180"/>
      <c r="I10" s="180"/>
      <c r="J10" s="180"/>
      <c r="K10" s="180"/>
      <c r="L10" s="180"/>
      <c r="M10" s="180"/>
      <c r="N10" s="180"/>
      <c r="O10" s="180"/>
      <c r="P10" s="180"/>
      <c r="Q10" s="180"/>
      <c r="R10" s="180"/>
      <c r="S10" s="180"/>
      <c r="T10" s="180"/>
      <c r="U10" s="180"/>
      <c r="V10" s="180"/>
      <c r="W10" s="180"/>
      <c r="X10" s="180"/>
      <c r="Y10" s="191"/>
      <c r="Z10" s="180"/>
      <c r="AA10" s="180"/>
      <c r="AB10" s="180"/>
      <c r="AC10" s="180"/>
      <c r="AD10" s="180"/>
      <c r="AE10" s="180"/>
      <c r="AF10" s="180"/>
      <c r="AG10" s="193"/>
      <c r="AH10" s="193"/>
      <c r="AI10" s="194"/>
      <c r="AJ10" s="195"/>
      <c r="AK10" s="195"/>
      <c r="AL10" s="23"/>
      <c r="AM10" s="196"/>
      <c r="AN10" s="197"/>
      <c r="AO10" s="23"/>
      <c r="AP10" s="36"/>
      <c r="AQ10" s="197"/>
      <c r="AR10" s="74" t="str">
        <f t="shared" si="1"/>
        <v/>
      </c>
      <c r="AS10" s="209"/>
      <c r="AT10" s="210" t="s">
        <v>2163</v>
      </c>
    </row>
    <row r="11" s="165" customFormat="1" ht="16.5" customHeight="1" spans="1:46">
      <c r="A11" s="178" t="str">
        <f t="shared" si="0"/>
        <v/>
      </c>
      <c r="B11" s="178"/>
      <c r="C11" s="179"/>
      <c r="D11" s="179"/>
      <c r="E11" s="179"/>
      <c r="F11" s="180"/>
      <c r="G11" s="180"/>
      <c r="H11" s="180"/>
      <c r="I11" s="180"/>
      <c r="J11" s="180"/>
      <c r="K11" s="180"/>
      <c r="L11" s="180"/>
      <c r="M11" s="180"/>
      <c r="N11" s="180"/>
      <c r="O11" s="180"/>
      <c r="P11" s="180"/>
      <c r="Q11" s="180"/>
      <c r="R11" s="180"/>
      <c r="S11" s="180"/>
      <c r="T11" s="180"/>
      <c r="U11" s="180"/>
      <c r="V11" s="180"/>
      <c r="W11" s="180"/>
      <c r="X11" s="180"/>
      <c r="Y11" s="191"/>
      <c r="Z11" s="180"/>
      <c r="AA11" s="180"/>
      <c r="AB11" s="180"/>
      <c r="AC11" s="180"/>
      <c r="AD11" s="180"/>
      <c r="AE11" s="180"/>
      <c r="AF11" s="180"/>
      <c r="AG11" s="193"/>
      <c r="AH11" s="193"/>
      <c r="AI11" s="194"/>
      <c r="AJ11" s="195"/>
      <c r="AK11" s="195"/>
      <c r="AL11" s="23"/>
      <c r="AM11" s="196"/>
      <c r="AN11" s="197"/>
      <c r="AO11" s="23"/>
      <c r="AP11" s="36"/>
      <c r="AQ11" s="197"/>
      <c r="AR11" s="74" t="str">
        <f t="shared" si="1"/>
        <v/>
      </c>
      <c r="AS11" s="209"/>
      <c r="AT11" s="210" t="s">
        <v>2164</v>
      </c>
    </row>
    <row r="12" s="165" customFormat="1" ht="16.5" customHeight="1" spans="1:46">
      <c r="A12" s="178" t="str">
        <f t="shared" si="0"/>
        <v/>
      </c>
      <c r="B12" s="178"/>
      <c r="C12" s="179"/>
      <c r="D12" s="179"/>
      <c r="E12" s="179"/>
      <c r="F12" s="180"/>
      <c r="G12" s="180"/>
      <c r="H12" s="180"/>
      <c r="I12" s="180"/>
      <c r="J12" s="180"/>
      <c r="K12" s="180"/>
      <c r="L12" s="180"/>
      <c r="M12" s="180"/>
      <c r="N12" s="180"/>
      <c r="O12" s="180"/>
      <c r="P12" s="180"/>
      <c r="Q12" s="180"/>
      <c r="R12" s="180"/>
      <c r="S12" s="180"/>
      <c r="T12" s="180"/>
      <c r="U12" s="180"/>
      <c r="V12" s="180"/>
      <c r="W12" s="180"/>
      <c r="X12" s="180"/>
      <c r="Y12" s="191"/>
      <c r="Z12" s="180"/>
      <c r="AA12" s="180"/>
      <c r="AB12" s="180"/>
      <c r="AC12" s="180"/>
      <c r="AD12" s="180"/>
      <c r="AE12" s="180"/>
      <c r="AF12" s="180"/>
      <c r="AG12" s="193"/>
      <c r="AH12" s="193"/>
      <c r="AI12" s="194"/>
      <c r="AJ12" s="195"/>
      <c r="AK12" s="195"/>
      <c r="AL12" s="23"/>
      <c r="AM12" s="196"/>
      <c r="AN12" s="197"/>
      <c r="AO12" s="23"/>
      <c r="AP12" s="36"/>
      <c r="AQ12" s="197"/>
      <c r="AR12" s="74" t="str">
        <f t="shared" si="1"/>
        <v/>
      </c>
      <c r="AS12" s="209"/>
      <c r="AT12" s="210" t="s">
        <v>2165</v>
      </c>
    </row>
    <row r="13" s="165" customFormat="1" ht="16.5" customHeight="1" spans="1:46">
      <c r="A13" s="178" t="str">
        <f t="shared" si="0"/>
        <v/>
      </c>
      <c r="B13" s="178"/>
      <c r="C13" s="179"/>
      <c r="D13" s="179"/>
      <c r="E13" s="179"/>
      <c r="F13" s="180"/>
      <c r="G13" s="180"/>
      <c r="H13" s="180"/>
      <c r="I13" s="180"/>
      <c r="J13" s="180"/>
      <c r="K13" s="180"/>
      <c r="L13" s="180"/>
      <c r="M13" s="180"/>
      <c r="N13" s="180"/>
      <c r="O13" s="180"/>
      <c r="P13" s="180"/>
      <c r="Q13" s="180"/>
      <c r="R13" s="180"/>
      <c r="S13" s="180"/>
      <c r="T13" s="180"/>
      <c r="U13" s="180"/>
      <c r="V13" s="180"/>
      <c r="W13" s="180"/>
      <c r="X13" s="180"/>
      <c r="Y13" s="191"/>
      <c r="Z13" s="180"/>
      <c r="AA13" s="180"/>
      <c r="AB13" s="180"/>
      <c r="AC13" s="180"/>
      <c r="AD13" s="180"/>
      <c r="AE13" s="180"/>
      <c r="AF13" s="180"/>
      <c r="AG13" s="193"/>
      <c r="AH13" s="193"/>
      <c r="AI13" s="194"/>
      <c r="AJ13" s="195"/>
      <c r="AK13" s="195"/>
      <c r="AL13" s="23"/>
      <c r="AM13" s="196"/>
      <c r="AN13" s="197"/>
      <c r="AO13" s="23"/>
      <c r="AP13" s="36"/>
      <c r="AQ13" s="197"/>
      <c r="AR13" s="74" t="str">
        <f t="shared" si="1"/>
        <v/>
      </c>
      <c r="AS13" s="209"/>
      <c r="AT13" s="210" t="s">
        <v>2166</v>
      </c>
    </row>
    <row r="14" s="165" customFormat="1" ht="16.5" customHeight="1" spans="1:46">
      <c r="A14" s="178" t="str">
        <f t="shared" si="0"/>
        <v/>
      </c>
      <c r="B14" s="178"/>
      <c r="C14" s="179"/>
      <c r="D14" s="179"/>
      <c r="E14" s="179"/>
      <c r="F14" s="180"/>
      <c r="G14" s="180"/>
      <c r="H14" s="180"/>
      <c r="I14" s="180"/>
      <c r="J14" s="180"/>
      <c r="K14" s="180"/>
      <c r="L14" s="180"/>
      <c r="M14" s="180"/>
      <c r="N14" s="180"/>
      <c r="O14" s="180"/>
      <c r="P14" s="180"/>
      <c r="Q14" s="180"/>
      <c r="R14" s="180"/>
      <c r="S14" s="180"/>
      <c r="T14" s="180"/>
      <c r="U14" s="180"/>
      <c r="V14" s="180"/>
      <c r="W14" s="180"/>
      <c r="X14" s="180"/>
      <c r="Y14" s="191"/>
      <c r="Z14" s="180"/>
      <c r="AA14" s="180"/>
      <c r="AB14" s="180"/>
      <c r="AC14" s="180"/>
      <c r="AD14" s="180"/>
      <c r="AE14" s="180"/>
      <c r="AF14" s="180"/>
      <c r="AG14" s="193"/>
      <c r="AH14" s="193"/>
      <c r="AI14" s="194"/>
      <c r="AJ14" s="195"/>
      <c r="AK14" s="195"/>
      <c r="AL14" s="23"/>
      <c r="AM14" s="196"/>
      <c r="AN14" s="197"/>
      <c r="AO14" s="23"/>
      <c r="AP14" s="36"/>
      <c r="AQ14" s="197"/>
      <c r="AR14" s="74" t="str">
        <f t="shared" si="1"/>
        <v/>
      </c>
      <c r="AS14" s="209"/>
      <c r="AT14" s="210" t="s">
        <v>2167</v>
      </c>
    </row>
    <row r="15" s="165" customFormat="1" ht="16.5" customHeight="1" spans="1:46">
      <c r="A15" s="178" t="str">
        <f t="shared" si="0"/>
        <v/>
      </c>
      <c r="B15" s="178"/>
      <c r="C15" s="179"/>
      <c r="D15" s="179"/>
      <c r="E15" s="179"/>
      <c r="F15" s="180"/>
      <c r="G15" s="180"/>
      <c r="H15" s="180"/>
      <c r="I15" s="180"/>
      <c r="J15" s="180"/>
      <c r="K15" s="180"/>
      <c r="L15" s="180"/>
      <c r="M15" s="180"/>
      <c r="N15" s="180"/>
      <c r="O15" s="180"/>
      <c r="P15" s="180"/>
      <c r="Q15" s="180"/>
      <c r="R15" s="180"/>
      <c r="S15" s="180"/>
      <c r="T15" s="180"/>
      <c r="U15" s="180"/>
      <c r="V15" s="180"/>
      <c r="W15" s="180"/>
      <c r="X15" s="180"/>
      <c r="Y15" s="191"/>
      <c r="Z15" s="180"/>
      <c r="AA15" s="180"/>
      <c r="AB15" s="180"/>
      <c r="AC15" s="180"/>
      <c r="AD15" s="180"/>
      <c r="AE15" s="180"/>
      <c r="AF15" s="180"/>
      <c r="AG15" s="193"/>
      <c r="AH15" s="193"/>
      <c r="AI15" s="194"/>
      <c r="AJ15" s="195"/>
      <c r="AK15" s="195"/>
      <c r="AL15" s="23"/>
      <c r="AM15" s="196"/>
      <c r="AN15" s="197"/>
      <c r="AO15" s="23"/>
      <c r="AP15" s="36"/>
      <c r="AQ15" s="197"/>
      <c r="AR15" s="74" t="str">
        <f t="shared" si="1"/>
        <v/>
      </c>
      <c r="AS15" s="209"/>
      <c r="AT15" s="210" t="s">
        <v>2168</v>
      </c>
    </row>
    <row r="16" s="165" customFormat="1" ht="16.5" customHeight="1" spans="1:46">
      <c r="A16" s="178" t="str">
        <f t="shared" si="0"/>
        <v/>
      </c>
      <c r="B16" s="178"/>
      <c r="C16" s="179"/>
      <c r="D16" s="179"/>
      <c r="E16" s="179"/>
      <c r="F16" s="180"/>
      <c r="G16" s="180"/>
      <c r="H16" s="180"/>
      <c r="I16" s="180"/>
      <c r="J16" s="180"/>
      <c r="K16" s="180"/>
      <c r="L16" s="180"/>
      <c r="M16" s="180"/>
      <c r="N16" s="180"/>
      <c r="O16" s="180"/>
      <c r="P16" s="180"/>
      <c r="Q16" s="180"/>
      <c r="R16" s="180"/>
      <c r="S16" s="180"/>
      <c r="T16" s="180"/>
      <c r="U16" s="180"/>
      <c r="V16" s="180"/>
      <c r="W16" s="180"/>
      <c r="X16" s="180"/>
      <c r="Y16" s="191"/>
      <c r="Z16" s="180"/>
      <c r="AA16" s="180"/>
      <c r="AB16" s="180"/>
      <c r="AC16" s="180"/>
      <c r="AD16" s="180"/>
      <c r="AE16" s="180"/>
      <c r="AF16" s="180"/>
      <c r="AG16" s="193"/>
      <c r="AH16" s="193"/>
      <c r="AI16" s="194"/>
      <c r="AJ16" s="195"/>
      <c r="AK16" s="195"/>
      <c r="AL16" s="23"/>
      <c r="AM16" s="196"/>
      <c r="AN16" s="197"/>
      <c r="AO16" s="23"/>
      <c r="AP16" s="36"/>
      <c r="AQ16" s="197"/>
      <c r="AR16" s="74" t="str">
        <f t="shared" si="1"/>
        <v/>
      </c>
      <c r="AS16" s="209"/>
      <c r="AT16" s="210" t="s">
        <v>2169</v>
      </c>
    </row>
    <row r="17" s="165" customFormat="1" ht="16.5" customHeight="1" spans="1:46">
      <c r="A17" s="178" t="str">
        <f t="shared" si="0"/>
        <v/>
      </c>
      <c r="B17" s="178"/>
      <c r="C17" s="179"/>
      <c r="D17" s="179"/>
      <c r="E17" s="179"/>
      <c r="F17" s="180"/>
      <c r="G17" s="180"/>
      <c r="H17" s="180"/>
      <c r="I17" s="180"/>
      <c r="J17" s="180"/>
      <c r="K17" s="180"/>
      <c r="L17" s="180"/>
      <c r="M17" s="180"/>
      <c r="N17" s="180"/>
      <c r="O17" s="180"/>
      <c r="P17" s="180"/>
      <c r="Q17" s="180"/>
      <c r="R17" s="180"/>
      <c r="S17" s="180"/>
      <c r="T17" s="180"/>
      <c r="U17" s="180"/>
      <c r="V17" s="180"/>
      <c r="W17" s="180"/>
      <c r="X17" s="180"/>
      <c r="Y17" s="191"/>
      <c r="Z17" s="180"/>
      <c r="AA17" s="180"/>
      <c r="AB17" s="180"/>
      <c r="AC17" s="180"/>
      <c r="AD17" s="180"/>
      <c r="AE17" s="180"/>
      <c r="AF17" s="180"/>
      <c r="AG17" s="193"/>
      <c r="AH17" s="193"/>
      <c r="AI17" s="194"/>
      <c r="AJ17" s="195"/>
      <c r="AK17" s="195"/>
      <c r="AL17" s="23"/>
      <c r="AM17" s="196"/>
      <c r="AN17" s="197"/>
      <c r="AO17" s="23"/>
      <c r="AP17" s="36"/>
      <c r="AQ17" s="197"/>
      <c r="AR17" s="74" t="str">
        <f t="shared" si="1"/>
        <v/>
      </c>
      <c r="AS17" s="209"/>
      <c r="AT17" s="210" t="s">
        <v>2170</v>
      </c>
    </row>
    <row r="18" s="165" customFormat="1" ht="16.5" customHeight="1" spans="1:46">
      <c r="A18" s="178" t="str">
        <f t="shared" si="0"/>
        <v/>
      </c>
      <c r="B18" s="178"/>
      <c r="C18" s="179"/>
      <c r="D18" s="179"/>
      <c r="E18" s="179"/>
      <c r="F18" s="180"/>
      <c r="G18" s="180"/>
      <c r="H18" s="180"/>
      <c r="I18" s="180"/>
      <c r="J18" s="180"/>
      <c r="K18" s="180"/>
      <c r="L18" s="180"/>
      <c r="M18" s="180"/>
      <c r="N18" s="180"/>
      <c r="O18" s="180"/>
      <c r="P18" s="180"/>
      <c r="Q18" s="180"/>
      <c r="R18" s="180"/>
      <c r="S18" s="180"/>
      <c r="T18" s="180"/>
      <c r="U18" s="180"/>
      <c r="V18" s="180"/>
      <c r="W18" s="180"/>
      <c r="X18" s="180"/>
      <c r="Y18" s="191"/>
      <c r="Z18" s="180"/>
      <c r="AA18" s="180"/>
      <c r="AB18" s="180"/>
      <c r="AC18" s="180"/>
      <c r="AD18" s="180"/>
      <c r="AE18" s="180"/>
      <c r="AF18" s="180"/>
      <c r="AG18" s="193"/>
      <c r="AH18" s="193"/>
      <c r="AI18" s="194"/>
      <c r="AJ18" s="195"/>
      <c r="AK18" s="195"/>
      <c r="AL18" s="23"/>
      <c r="AM18" s="196"/>
      <c r="AN18" s="197"/>
      <c r="AO18" s="23"/>
      <c r="AP18" s="36"/>
      <c r="AQ18" s="197"/>
      <c r="AR18" s="74" t="str">
        <f t="shared" si="1"/>
        <v/>
      </c>
      <c r="AS18" s="209"/>
      <c r="AT18" s="210" t="s">
        <v>2171</v>
      </c>
    </row>
    <row r="19" s="165" customFormat="1" ht="16.5" customHeight="1" spans="1:46">
      <c r="A19" s="178" t="str">
        <f t="shared" si="0"/>
        <v/>
      </c>
      <c r="B19" s="178"/>
      <c r="C19" s="179"/>
      <c r="D19" s="179"/>
      <c r="E19" s="179"/>
      <c r="F19" s="180"/>
      <c r="G19" s="180"/>
      <c r="H19" s="180"/>
      <c r="I19" s="180"/>
      <c r="J19" s="180"/>
      <c r="K19" s="180"/>
      <c r="L19" s="180"/>
      <c r="M19" s="180"/>
      <c r="N19" s="180"/>
      <c r="O19" s="180"/>
      <c r="P19" s="180"/>
      <c r="Q19" s="180"/>
      <c r="R19" s="180"/>
      <c r="S19" s="180"/>
      <c r="T19" s="180"/>
      <c r="U19" s="180"/>
      <c r="V19" s="180"/>
      <c r="W19" s="180"/>
      <c r="X19" s="180"/>
      <c r="Y19" s="191"/>
      <c r="Z19" s="180"/>
      <c r="AA19" s="180"/>
      <c r="AB19" s="180"/>
      <c r="AC19" s="180"/>
      <c r="AD19" s="180"/>
      <c r="AE19" s="180"/>
      <c r="AF19" s="180"/>
      <c r="AG19" s="193"/>
      <c r="AH19" s="193"/>
      <c r="AI19" s="194"/>
      <c r="AJ19" s="195"/>
      <c r="AK19" s="195"/>
      <c r="AL19" s="23"/>
      <c r="AM19" s="196"/>
      <c r="AN19" s="197"/>
      <c r="AO19" s="23"/>
      <c r="AP19" s="36"/>
      <c r="AQ19" s="197"/>
      <c r="AR19" s="74" t="str">
        <f t="shared" si="1"/>
        <v/>
      </c>
      <c r="AS19" s="209"/>
      <c r="AT19" s="210" t="s">
        <v>2172</v>
      </c>
    </row>
    <row r="20" s="165" customFormat="1" ht="16.5" customHeight="1" spans="1:46">
      <c r="A20" s="178" t="str">
        <f t="shared" si="0"/>
        <v/>
      </c>
      <c r="B20" s="178"/>
      <c r="C20" s="179"/>
      <c r="D20" s="179"/>
      <c r="E20" s="179"/>
      <c r="F20" s="180"/>
      <c r="G20" s="180"/>
      <c r="H20" s="180"/>
      <c r="I20" s="180"/>
      <c r="J20" s="180"/>
      <c r="K20" s="180"/>
      <c r="L20" s="180"/>
      <c r="M20" s="180"/>
      <c r="N20" s="180"/>
      <c r="O20" s="180"/>
      <c r="P20" s="180"/>
      <c r="Q20" s="180"/>
      <c r="R20" s="180"/>
      <c r="S20" s="180"/>
      <c r="T20" s="180"/>
      <c r="U20" s="180"/>
      <c r="V20" s="180"/>
      <c r="W20" s="180"/>
      <c r="X20" s="180"/>
      <c r="Y20" s="191"/>
      <c r="Z20" s="180"/>
      <c r="AA20" s="180"/>
      <c r="AB20" s="180"/>
      <c r="AC20" s="180"/>
      <c r="AD20" s="180"/>
      <c r="AE20" s="180"/>
      <c r="AF20" s="180"/>
      <c r="AG20" s="193"/>
      <c r="AH20" s="193"/>
      <c r="AI20" s="194"/>
      <c r="AJ20" s="195"/>
      <c r="AK20" s="195"/>
      <c r="AL20" s="23"/>
      <c r="AM20" s="196"/>
      <c r="AN20" s="197"/>
      <c r="AO20" s="23"/>
      <c r="AP20" s="36"/>
      <c r="AQ20" s="197"/>
      <c r="AR20" s="74" t="str">
        <f t="shared" si="1"/>
        <v/>
      </c>
      <c r="AS20" s="209"/>
      <c r="AT20" s="210" t="s">
        <v>2173</v>
      </c>
    </row>
    <row r="21" s="165" customFormat="1" ht="16.5" customHeight="1" spans="1:46">
      <c r="A21" s="178" t="str">
        <f t="shared" si="0"/>
        <v/>
      </c>
      <c r="B21" s="178"/>
      <c r="C21" s="179"/>
      <c r="D21" s="179"/>
      <c r="E21" s="179"/>
      <c r="F21" s="180"/>
      <c r="G21" s="180"/>
      <c r="H21" s="180"/>
      <c r="I21" s="180"/>
      <c r="J21" s="180"/>
      <c r="K21" s="180"/>
      <c r="L21" s="180"/>
      <c r="M21" s="180"/>
      <c r="N21" s="180"/>
      <c r="O21" s="180"/>
      <c r="P21" s="180"/>
      <c r="Q21" s="180"/>
      <c r="R21" s="180"/>
      <c r="S21" s="180"/>
      <c r="T21" s="180"/>
      <c r="U21" s="180"/>
      <c r="V21" s="180"/>
      <c r="W21" s="180"/>
      <c r="X21" s="180"/>
      <c r="Y21" s="191"/>
      <c r="Z21" s="180"/>
      <c r="AA21" s="180"/>
      <c r="AB21" s="180"/>
      <c r="AC21" s="180"/>
      <c r="AD21" s="180"/>
      <c r="AE21" s="180"/>
      <c r="AF21" s="180"/>
      <c r="AG21" s="193"/>
      <c r="AH21" s="193"/>
      <c r="AI21" s="194"/>
      <c r="AJ21" s="195"/>
      <c r="AK21" s="195"/>
      <c r="AL21" s="23"/>
      <c r="AM21" s="196"/>
      <c r="AN21" s="197"/>
      <c r="AO21" s="23"/>
      <c r="AP21" s="36"/>
      <c r="AQ21" s="197"/>
      <c r="AR21" s="74" t="str">
        <f t="shared" si="1"/>
        <v/>
      </c>
      <c r="AS21" s="209"/>
      <c r="AT21" s="210" t="s">
        <v>2174</v>
      </c>
    </row>
    <row r="22" s="165" customFormat="1" ht="16.5" customHeight="1" spans="1:46">
      <c r="A22" s="178" t="str">
        <f t="shared" si="0"/>
        <v/>
      </c>
      <c r="B22" s="178"/>
      <c r="C22" s="179"/>
      <c r="D22" s="179"/>
      <c r="E22" s="179"/>
      <c r="F22" s="180"/>
      <c r="G22" s="180"/>
      <c r="H22" s="180"/>
      <c r="I22" s="180"/>
      <c r="J22" s="180"/>
      <c r="K22" s="180"/>
      <c r="L22" s="180"/>
      <c r="M22" s="180"/>
      <c r="N22" s="180"/>
      <c r="O22" s="180"/>
      <c r="P22" s="180"/>
      <c r="Q22" s="180"/>
      <c r="R22" s="180"/>
      <c r="S22" s="180"/>
      <c r="T22" s="180"/>
      <c r="U22" s="180"/>
      <c r="V22" s="180"/>
      <c r="W22" s="180"/>
      <c r="X22" s="180"/>
      <c r="Y22" s="191"/>
      <c r="Z22" s="180"/>
      <c r="AA22" s="180"/>
      <c r="AB22" s="180"/>
      <c r="AC22" s="180"/>
      <c r="AD22" s="180"/>
      <c r="AE22" s="180"/>
      <c r="AF22" s="180"/>
      <c r="AG22" s="193"/>
      <c r="AH22" s="193"/>
      <c r="AI22" s="194"/>
      <c r="AJ22" s="195"/>
      <c r="AK22" s="195"/>
      <c r="AL22" s="23"/>
      <c r="AM22" s="196"/>
      <c r="AN22" s="197"/>
      <c r="AO22" s="23"/>
      <c r="AP22" s="36"/>
      <c r="AQ22" s="197"/>
      <c r="AR22" s="74" t="str">
        <f t="shared" si="1"/>
        <v/>
      </c>
      <c r="AS22" s="209"/>
      <c r="AT22" s="210" t="s">
        <v>2175</v>
      </c>
    </row>
    <row r="23" s="165" customFormat="1" ht="16.5" customHeight="1" spans="1:46">
      <c r="A23" s="178" t="str">
        <f t="shared" si="0"/>
        <v/>
      </c>
      <c r="B23" s="178"/>
      <c r="C23" s="179"/>
      <c r="D23" s="179"/>
      <c r="E23" s="179"/>
      <c r="F23" s="180"/>
      <c r="G23" s="180"/>
      <c r="H23" s="180"/>
      <c r="I23" s="180"/>
      <c r="J23" s="180"/>
      <c r="K23" s="180"/>
      <c r="L23" s="180"/>
      <c r="M23" s="180"/>
      <c r="N23" s="180"/>
      <c r="O23" s="180"/>
      <c r="P23" s="180"/>
      <c r="Q23" s="180"/>
      <c r="R23" s="180"/>
      <c r="S23" s="180"/>
      <c r="T23" s="180"/>
      <c r="U23" s="180"/>
      <c r="V23" s="180"/>
      <c r="W23" s="180"/>
      <c r="X23" s="180"/>
      <c r="Y23" s="191"/>
      <c r="Z23" s="180"/>
      <c r="AA23" s="180"/>
      <c r="AB23" s="180"/>
      <c r="AC23" s="180"/>
      <c r="AD23" s="180"/>
      <c r="AE23" s="180"/>
      <c r="AF23" s="180"/>
      <c r="AG23" s="193"/>
      <c r="AH23" s="193"/>
      <c r="AI23" s="194"/>
      <c r="AJ23" s="195"/>
      <c r="AK23" s="195"/>
      <c r="AL23" s="23"/>
      <c r="AM23" s="196"/>
      <c r="AN23" s="197"/>
      <c r="AO23" s="23"/>
      <c r="AP23" s="36"/>
      <c r="AQ23" s="197"/>
      <c r="AR23" s="74" t="str">
        <f t="shared" si="1"/>
        <v/>
      </c>
      <c r="AS23" s="209"/>
      <c r="AT23" s="210" t="s">
        <v>2176</v>
      </c>
    </row>
    <row r="24" s="165" customFormat="1" ht="12.75" customHeight="1" spans="1:46">
      <c r="A24" s="178" t="str">
        <f t="shared" si="0"/>
        <v/>
      </c>
      <c r="B24" s="178"/>
      <c r="C24" s="179"/>
      <c r="D24" s="179"/>
      <c r="E24" s="179"/>
      <c r="F24" s="180"/>
      <c r="G24" s="180"/>
      <c r="H24" s="180"/>
      <c r="I24" s="180"/>
      <c r="J24" s="180"/>
      <c r="K24" s="180"/>
      <c r="L24" s="180"/>
      <c r="M24" s="180"/>
      <c r="N24" s="180"/>
      <c r="O24" s="180"/>
      <c r="P24" s="180"/>
      <c r="Q24" s="180"/>
      <c r="R24" s="180"/>
      <c r="S24" s="180"/>
      <c r="T24" s="180"/>
      <c r="U24" s="180"/>
      <c r="V24" s="180"/>
      <c r="W24" s="180"/>
      <c r="X24" s="180"/>
      <c r="Y24" s="191"/>
      <c r="Z24" s="180"/>
      <c r="AA24" s="180"/>
      <c r="AB24" s="180"/>
      <c r="AC24" s="180"/>
      <c r="AD24" s="180"/>
      <c r="AE24" s="180"/>
      <c r="AF24" s="180"/>
      <c r="AG24" s="193"/>
      <c r="AH24" s="193"/>
      <c r="AI24" s="194"/>
      <c r="AJ24" s="195"/>
      <c r="AK24" s="195"/>
      <c r="AL24" s="23"/>
      <c r="AM24" s="196"/>
      <c r="AN24" s="197"/>
      <c r="AO24" s="23"/>
      <c r="AP24" s="36"/>
      <c r="AQ24" s="197"/>
      <c r="AR24" s="74" t="str">
        <f t="shared" si="1"/>
        <v/>
      </c>
      <c r="AS24" s="209"/>
      <c r="AT24" s="210" t="s">
        <v>2177</v>
      </c>
    </row>
    <row r="25" s="163" customFormat="1" ht="12.75" customHeight="1" spans="1:45">
      <c r="A25" s="20" t="s">
        <v>2178</v>
      </c>
      <c r="B25" s="181"/>
      <c r="C25" s="182"/>
      <c r="D25" s="183"/>
      <c r="E25" s="183"/>
      <c r="F25" s="184"/>
      <c r="G25" s="184"/>
      <c r="H25" s="184"/>
      <c r="I25" s="184"/>
      <c r="J25" s="184"/>
      <c r="K25" s="184"/>
      <c r="L25" s="184"/>
      <c r="M25" s="184"/>
      <c r="N25" s="184"/>
      <c r="O25" s="184"/>
      <c r="P25" s="184"/>
      <c r="Q25" s="184"/>
      <c r="R25" s="184"/>
      <c r="S25" s="184"/>
      <c r="T25" s="184"/>
      <c r="U25" s="184"/>
      <c r="V25" s="184"/>
      <c r="W25" s="190"/>
      <c r="X25" s="184"/>
      <c r="Y25" s="184"/>
      <c r="Z25" s="184"/>
      <c r="AA25" s="184"/>
      <c r="AB25" s="184"/>
      <c r="AC25" s="184"/>
      <c r="AD25" s="184"/>
      <c r="AE25" s="184"/>
      <c r="AF25" s="184"/>
      <c r="AG25" s="184"/>
      <c r="AH25" s="184"/>
      <c r="AI25" s="184"/>
      <c r="AJ25" s="184"/>
      <c r="AK25" s="184"/>
      <c r="AL25" s="198">
        <f>SUM(AL8:AL24)</f>
        <v>0</v>
      </c>
      <c r="AM25" s="198">
        <f>SUM(AM8:AM24)</f>
        <v>0</v>
      </c>
      <c r="AN25" s="198">
        <f>SUM(AN8:AN24)</f>
        <v>0</v>
      </c>
      <c r="AO25" s="198">
        <f>SUM(AO8:AO24)</f>
        <v>0</v>
      </c>
      <c r="AP25" s="198"/>
      <c r="AQ25" s="198">
        <f>SUM(AQ8:AQ24)</f>
        <v>0</v>
      </c>
      <c r="AR25" s="74" t="str">
        <f t="shared" si="1"/>
        <v/>
      </c>
      <c r="AS25" s="183"/>
    </row>
    <row r="26" s="163" customFormat="1" ht="12.75" customHeight="1" spans="1:45">
      <c r="A26" s="20" t="s">
        <v>2179</v>
      </c>
      <c r="B26" s="181"/>
      <c r="C26" s="182"/>
      <c r="D26" s="183"/>
      <c r="E26" s="183"/>
      <c r="F26" s="184"/>
      <c r="G26" s="184"/>
      <c r="H26" s="184"/>
      <c r="I26" s="184"/>
      <c r="J26" s="184"/>
      <c r="K26" s="184"/>
      <c r="L26" s="184"/>
      <c r="M26" s="184"/>
      <c r="N26" s="184"/>
      <c r="O26" s="184"/>
      <c r="P26" s="184"/>
      <c r="Q26" s="184"/>
      <c r="R26" s="184"/>
      <c r="S26" s="184"/>
      <c r="T26" s="184"/>
      <c r="U26" s="184"/>
      <c r="V26" s="184"/>
      <c r="W26" s="190"/>
      <c r="X26" s="184"/>
      <c r="Y26" s="184"/>
      <c r="Z26" s="184"/>
      <c r="AA26" s="184"/>
      <c r="AB26" s="184"/>
      <c r="AC26" s="184"/>
      <c r="AD26" s="184"/>
      <c r="AE26" s="184"/>
      <c r="AF26" s="184"/>
      <c r="AG26" s="184"/>
      <c r="AH26" s="184"/>
      <c r="AI26" s="184"/>
      <c r="AJ26" s="184"/>
      <c r="AK26" s="184"/>
      <c r="AL26" s="198"/>
      <c r="AM26" s="198">
        <f>AN25</f>
        <v>0</v>
      </c>
      <c r="AN26" s="198"/>
      <c r="AO26" s="198"/>
      <c r="AP26" s="198"/>
      <c r="AQ26" s="198"/>
      <c r="AR26" s="74"/>
      <c r="AS26" s="183"/>
    </row>
    <row r="27" s="163" customFormat="1" ht="12.75" customHeight="1" spans="1:45">
      <c r="A27" s="24" t="s">
        <v>2180</v>
      </c>
      <c r="B27" s="185"/>
      <c r="C27" s="186"/>
      <c r="D27" s="183"/>
      <c r="E27" s="183"/>
      <c r="F27" s="184"/>
      <c r="G27" s="184"/>
      <c r="H27" s="184"/>
      <c r="I27" s="184"/>
      <c r="J27" s="184"/>
      <c r="K27" s="184"/>
      <c r="L27" s="184"/>
      <c r="M27" s="184"/>
      <c r="N27" s="184"/>
      <c r="O27" s="184"/>
      <c r="P27" s="184"/>
      <c r="Q27" s="184"/>
      <c r="R27" s="184"/>
      <c r="S27" s="184"/>
      <c r="T27" s="184"/>
      <c r="U27" s="184"/>
      <c r="V27" s="184"/>
      <c r="W27" s="190"/>
      <c r="X27" s="184"/>
      <c r="Y27" s="184"/>
      <c r="Z27" s="184"/>
      <c r="AA27" s="184"/>
      <c r="AB27" s="184"/>
      <c r="AC27" s="184"/>
      <c r="AD27" s="184"/>
      <c r="AE27" s="184"/>
      <c r="AF27" s="184"/>
      <c r="AG27" s="184"/>
      <c r="AH27" s="184"/>
      <c r="AI27" s="184"/>
      <c r="AJ27" s="184"/>
      <c r="AK27" s="184"/>
      <c r="AL27" s="198">
        <f>AL25-AL26</f>
        <v>0</v>
      </c>
      <c r="AM27" s="198">
        <f>AM25-AM26</f>
        <v>0</v>
      </c>
      <c r="AN27" s="198"/>
      <c r="AO27" s="198">
        <f>AO25</f>
        <v>0</v>
      </c>
      <c r="AP27" s="198"/>
      <c r="AQ27" s="198">
        <f>AQ25</f>
        <v>0</v>
      </c>
      <c r="AR27" s="74" t="str">
        <f t="shared" si="1"/>
        <v/>
      </c>
      <c r="AS27" s="183"/>
    </row>
    <row r="28" s="166" customFormat="1" ht="15.75" customHeight="1" spans="1:46">
      <c r="A28" s="166" t="str">
        <f>基本信息输入表!$K$6&amp;"填表人："&amp;基本信息输入表!$M$65</f>
        <v>产权持有单位填表人：刘亚鑫</v>
      </c>
      <c r="AO28" s="166" t="str">
        <f>"评估人员："&amp;基本信息输入表!$Q$65</f>
        <v>评估人员：王庆国</v>
      </c>
      <c r="AQ28" s="211"/>
      <c r="AT28" s="10" t="s">
        <v>1483</v>
      </c>
    </row>
    <row r="29" s="167" customFormat="1" ht="12.75" spans="1:43">
      <c r="A29" s="187" t="str">
        <f>"填表日期："&amp;YEAR(基本信息输入表!$O$65)&amp;"年"&amp;MONTH(基本信息输入表!$O$65)&amp;"月"&amp;DAY(基本信息输入表!$O$65)&amp;"日"</f>
        <v>填表日期：2025年2月22日</v>
      </c>
      <c r="B29" s="187"/>
      <c r="AQ29" s="212"/>
    </row>
    <row r="33" ht="27.75" spans="9:40">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99"/>
      <c r="AL33" s="199"/>
      <c r="AM33" s="199"/>
      <c r="AN33" s="199"/>
    </row>
    <row r="34" ht="27.75" spans="38:69">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99"/>
      <c r="BO34" s="199"/>
      <c r="BP34" s="199"/>
      <c r="BQ34" s="199"/>
    </row>
  </sheetData>
  <mergeCells count="37">
    <mergeCell ref="I4:Z4"/>
    <mergeCell ref="AL4:BC4"/>
    <mergeCell ref="U6:W6"/>
    <mergeCell ref="X6:AA6"/>
    <mergeCell ref="AB6:AC6"/>
    <mergeCell ref="AD6:AF6"/>
    <mergeCell ref="AJ6:AK6"/>
    <mergeCell ref="AL6:AM6"/>
    <mergeCell ref="A25:C25"/>
    <mergeCell ref="A26:C26"/>
    <mergeCell ref="A27:C27"/>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AG6:AG7"/>
    <mergeCell ref="AH6:AH7"/>
    <mergeCell ref="AI6:AI7"/>
    <mergeCell ref="AN6:AN7"/>
    <mergeCell ref="AR6:AR7"/>
    <mergeCell ref="AS6:AS7"/>
  </mergeCells>
  <hyperlinks>
    <hyperlink ref="A1" location="索引目录!A1" display="返回索引目录"/>
    <hyperlink ref="A2" location="'固定资产汇总表'!A1" display="固定资产--船舶清查评估明细表"/>
  </hyperlinks>
  <printOptions horizontalCentered="1"/>
  <pageMargins left="0.984027777777778" right="0.984027777777778" top="0.984027777777778" bottom="0.984027777777778" header="0.471527777777778" footer="0.354166666666667"/>
  <pageSetup paperSize="9" scale="6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showGridLines="0" zoomScale="96" zoomScaleNormal="96" topLeftCell="A4" workbookViewId="0">
      <selection activeCell="O21" sqref="O21:P21"/>
    </sheetView>
  </sheetViews>
  <sheetFormatPr defaultColWidth="9" defaultRowHeight="15.75" customHeight="1" outlineLevelCol="6"/>
  <cols>
    <col min="1" max="1" width="7.9" style="44" customWidth="1"/>
    <col min="2" max="2" width="28" style="44" customWidth="1"/>
    <col min="3" max="3" width="27.7" style="44" customWidth="1"/>
    <col min="4" max="5" width="18.7" style="44" customWidth="1"/>
    <col min="6" max="6" width="13.2" style="44" customWidth="1"/>
    <col min="7" max="8" width="9" style="44" customWidth="1"/>
    <col min="9" max="16384" width="9" style="44"/>
  </cols>
  <sheetData>
    <row r="1" customHeight="1" spans="1:1">
      <c r="A1" s="45" t="s">
        <v>0</v>
      </c>
    </row>
    <row r="2" s="42" customFormat="1" ht="30" customHeight="1" spans="1:1">
      <c r="A2" s="46" t="s">
        <v>2181</v>
      </c>
    </row>
    <row r="3" customHeight="1" spans="1:1">
      <c r="A3" s="43" t="str">
        <f>"评估基准日："&amp;TEXT(基本信息输入表!M7,"yyyy年mm月dd日")</f>
        <v>评估基准日：2025年02月20日</v>
      </c>
    </row>
    <row r="4" ht="14.25" customHeight="1" spans="1:6">
      <c r="A4" s="43"/>
      <c r="B4" s="43"/>
      <c r="C4" s="43"/>
      <c r="D4" s="43"/>
      <c r="E4" s="43"/>
      <c r="F4" s="47" t="s">
        <v>2182</v>
      </c>
    </row>
    <row r="5" customHeight="1" spans="1:6">
      <c r="A5" s="48" t="str">
        <f>基本信息输入表!K6&amp;"："&amp;基本信息输入表!M6</f>
        <v>产权持有单位：中国石油天然气股份有限公司塔里木油田分公司塔西南勘探开发公司</v>
      </c>
      <c r="B5" s="78"/>
      <c r="C5" s="78"/>
      <c r="F5" s="47" t="s">
        <v>821</v>
      </c>
    </row>
    <row r="6" s="43" customFormat="1" customHeight="1" spans="1:6">
      <c r="A6" s="49" t="s">
        <v>822</v>
      </c>
      <c r="B6" s="49" t="s">
        <v>5</v>
      </c>
      <c r="C6" s="49" t="s">
        <v>6</v>
      </c>
      <c r="D6" s="49" t="s">
        <v>7</v>
      </c>
      <c r="E6" s="49" t="s">
        <v>823</v>
      </c>
      <c r="F6" s="49" t="s">
        <v>686</v>
      </c>
    </row>
    <row r="7" customHeight="1" spans="1:6">
      <c r="A7" s="154" t="s">
        <v>2183</v>
      </c>
      <c r="B7" s="155" t="s">
        <v>2184</v>
      </c>
      <c r="C7" s="51">
        <f>'4-9-1在建（土建）'!N25</f>
        <v>0</v>
      </c>
      <c r="D7" s="51">
        <f>'4-9-1在建（土建）'!P27</f>
        <v>0</v>
      </c>
      <c r="E7" s="51">
        <f>D7-C7</f>
        <v>0</v>
      </c>
      <c r="F7" s="82" t="str">
        <f>IF(C7=0,"",E7/C7*100)</f>
        <v/>
      </c>
    </row>
    <row r="8" customHeight="1" spans="1:6">
      <c r="A8" s="154" t="s">
        <v>2185</v>
      </c>
      <c r="B8" s="155" t="s">
        <v>2186</v>
      </c>
      <c r="C8" s="51">
        <f>'4-9-2在建（设备）'!O25</f>
        <v>0</v>
      </c>
      <c r="D8" s="51">
        <f>'4-9-2在建（设备）'!T27</f>
        <v>0</v>
      </c>
      <c r="E8" s="51">
        <f>D8-C8</f>
        <v>0</v>
      </c>
      <c r="F8" s="82" t="str">
        <f>IF(C8=0,"",E8/C8*100)</f>
        <v/>
      </c>
    </row>
    <row r="9" customHeight="1" spans="1:6">
      <c r="A9" s="154" t="s">
        <v>2187</v>
      </c>
      <c r="B9" s="156" t="s">
        <v>755</v>
      </c>
      <c r="C9" s="51">
        <f>'4-9-3在建（待摊投资）'!E27</f>
        <v>0</v>
      </c>
      <c r="D9" s="51">
        <f>'4-9-3在建（待摊投资）'!F27</f>
        <v>0</v>
      </c>
      <c r="E9" s="51">
        <f>D9-C9</f>
        <v>0</v>
      </c>
      <c r="F9" s="82" t="str">
        <f>IF(C9=0,"",E9/C9*100)</f>
        <v/>
      </c>
    </row>
    <row r="10" customHeight="1" spans="1:6">
      <c r="A10" s="154" t="s">
        <v>2188</v>
      </c>
      <c r="B10" s="156" t="s">
        <v>411</v>
      </c>
      <c r="C10" s="51">
        <f>'4-9-4在建（工程物资）'!G25</f>
        <v>0</v>
      </c>
      <c r="D10" s="51">
        <f>'4-9-4在建（工程物资）'!K27</f>
        <v>0</v>
      </c>
      <c r="E10" s="51">
        <f>D10-C10</f>
        <v>0</v>
      </c>
      <c r="F10" s="82" t="str">
        <f>IF(C10=0,"",E10/C10*100)</f>
        <v/>
      </c>
    </row>
    <row r="11" customHeight="1" spans="1:6">
      <c r="A11" s="49"/>
      <c r="B11" s="157"/>
      <c r="C11" s="51"/>
      <c r="D11" s="51"/>
      <c r="E11" s="51"/>
      <c r="F11" s="82"/>
    </row>
    <row r="12" customHeight="1" spans="1:6">
      <c r="A12" s="49"/>
      <c r="B12" s="157"/>
      <c r="C12" s="51"/>
      <c r="D12" s="51"/>
      <c r="E12" s="51"/>
      <c r="F12" s="82"/>
    </row>
    <row r="13" customHeight="1" spans="1:6">
      <c r="A13" s="49"/>
      <c r="B13" s="157"/>
      <c r="C13" s="51"/>
      <c r="D13" s="51"/>
      <c r="E13" s="51"/>
      <c r="F13" s="82"/>
    </row>
    <row r="14" customHeight="1" spans="1:6">
      <c r="A14" s="49"/>
      <c r="B14" s="157"/>
      <c r="C14" s="51"/>
      <c r="D14" s="51"/>
      <c r="E14" s="51"/>
      <c r="F14" s="82"/>
    </row>
    <row r="15" customHeight="1" spans="1:6">
      <c r="A15" s="49"/>
      <c r="B15" s="157"/>
      <c r="C15" s="51"/>
      <c r="D15" s="51"/>
      <c r="E15" s="51"/>
      <c r="F15" s="82"/>
    </row>
    <row r="16" customHeight="1" spans="1:6">
      <c r="A16" s="49"/>
      <c r="B16" s="157"/>
      <c r="C16" s="51"/>
      <c r="D16" s="51"/>
      <c r="E16" s="51"/>
      <c r="F16" s="82"/>
    </row>
    <row r="17" customHeight="1" spans="1:6">
      <c r="A17" s="49"/>
      <c r="B17" s="157"/>
      <c r="C17" s="51"/>
      <c r="D17" s="51"/>
      <c r="E17" s="51"/>
      <c r="F17" s="82"/>
    </row>
    <row r="18" customHeight="1" spans="1:6">
      <c r="A18" s="49"/>
      <c r="B18" s="157"/>
      <c r="C18" s="51"/>
      <c r="D18" s="51"/>
      <c r="E18" s="51"/>
      <c r="F18" s="82"/>
    </row>
    <row r="19" customHeight="1" spans="1:6">
      <c r="A19" s="49"/>
      <c r="B19" s="157"/>
      <c r="C19" s="51"/>
      <c r="D19" s="51"/>
      <c r="E19" s="51"/>
      <c r="F19" s="82"/>
    </row>
    <row r="20" customHeight="1" spans="1:6">
      <c r="A20" s="49"/>
      <c r="B20" s="157"/>
      <c r="C20" s="51"/>
      <c r="D20" s="51"/>
      <c r="E20" s="51"/>
      <c r="F20" s="82"/>
    </row>
    <row r="21" customHeight="1" spans="1:6">
      <c r="A21" s="49"/>
      <c r="B21" s="157"/>
      <c r="C21" s="51"/>
      <c r="D21" s="51"/>
      <c r="E21" s="51"/>
      <c r="F21" s="82"/>
    </row>
    <row r="22" customHeight="1" spans="1:6">
      <c r="A22" s="49"/>
      <c r="B22" s="157"/>
      <c r="C22" s="51"/>
      <c r="D22" s="51"/>
      <c r="E22" s="51"/>
      <c r="F22" s="82"/>
    </row>
    <row r="23" customHeight="1" spans="1:6">
      <c r="A23" s="49"/>
      <c r="B23" s="157"/>
      <c r="C23" s="51"/>
      <c r="D23" s="51"/>
      <c r="E23" s="51"/>
      <c r="F23" s="82"/>
    </row>
    <row r="24" customHeight="1" spans="1:6">
      <c r="A24" s="49"/>
      <c r="B24" s="157"/>
      <c r="C24" s="51"/>
      <c r="D24" s="51"/>
      <c r="E24" s="51"/>
      <c r="F24" s="82"/>
    </row>
    <row r="25" customHeight="1" spans="1:6">
      <c r="A25" s="49" t="s">
        <v>2189</v>
      </c>
      <c r="B25" s="54"/>
      <c r="C25" s="51">
        <f>SUM(C7:C24)</f>
        <v>0</v>
      </c>
      <c r="D25" s="51">
        <f>SUM(D7:D24)</f>
        <v>0</v>
      </c>
      <c r="E25" s="51">
        <f>D25-C25</f>
        <v>0</v>
      </c>
      <c r="F25" s="82" t="str">
        <f>IF(C25=0,"",E25/C25*100)</f>
        <v/>
      </c>
    </row>
    <row r="26" customHeight="1" spans="1:6">
      <c r="A26" s="97" t="s">
        <v>2190</v>
      </c>
      <c r="B26" s="54"/>
      <c r="C26" s="51">
        <f>'4-9-1在建（土建）'!N26+'4-9-2在建（设备）'!O26</f>
        <v>0</v>
      </c>
      <c r="D26" s="51"/>
      <c r="E26" s="51"/>
      <c r="F26" s="82"/>
    </row>
    <row r="27" customHeight="1" spans="1:6">
      <c r="A27" s="49" t="s">
        <v>2191</v>
      </c>
      <c r="B27" s="54"/>
      <c r="C27" s="51">
        <f>C25-C26</f>
        <v>0</v>
      </c>
      <c r="D27" s="51">
        <f>D25</f>
        <v>0</v>
      </c>
      <c r="E27" s="51">
        <f>D27-C27</f>
        <v>0</v>
      </c>
      <c r="F27" s="82" t="str">
        <f>IF(C27=0,"",E27/C27*100)</f>
        <v/>
      </c>
    </row>
    <row r="28" customHeight="1" spans="1:7">
      <c r="A28" s="158"/>
      <c r="B28" s="158"/>
      <c r="C28" s="159"/>
      <c r="D28" s="44" t="str">
        <f>"评估人员："&amp;基本信息输入表!$Q$70</f>
        <v>评估人员：王庆国</v>
      </c>
      <c r="G28" s="52" t="s">
        <v>837</v>
      </c>
    </row>
    <row r="29" customHeight="1" spans="1:3">
      <c r="A29" s="160"/>
      <c r="B29" s="160"/>
      <c r="C29" s="161"/>
    </row>
    <row r="30" customHeight="1" spans="1:3">
      <c r="A30" s="159"/>
      <c r="B30" s="159"/>
      <c r="C30" s="159"/>
    </row>
  </sheetData>
  <mergeCells count="6">
    <mergeCell ref="A2:F2"/>
    <mergeCell ref="A3:F3"/>
    <mergeCell ref="A5:C5"/>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9"/>
  <sheetViews>
    <sheetView showGridLines="0" zoomScale="96" zoomScaleNormal="96" topLeftCell="D4" workbookViewId="0">
      <selection activeCell="R30" sqref="R30"/>
    </sheetView>
  </sheetViews>
  <sheetFormatPr defaultColWidth="9" defaultRowHeight="15.75" customHeight="1"/>
  <cols>
    <col min="1" max="1" width="5.2" style="10" customWidth="1"/>
    <col min="2" max="2" width="16.2" style="10" customWidth="1"/>
    <col min="3" max="3" width="8.7" style="10" customWidth="1"/>
    <col min="4" max="4" width="11.7" style="10" customWidth="1"/>
    <col min="5" max="5" width="7.2" style="10" customWidth="1"/>
    <col min="6" max="6" width="10.7" style="10" customWidth="1"/>
    <col min="7" max="8" width="9" style="10" customWidth="1"/>
    <col min="9" max="9" width="10.7" style="10" customWidth="1"/>
    <col min="10" max="10" width="11.2" style="10" customWidth="1"/>
    <col min="11" max="13" width="13" style="10" customWidth="1"/>
    <col min="14" max="14" width="12.7" style="10" customWidth="1"/>
    <col min="15" max="15" width="8.5" style="10" customWidth="1"/>
    <col min="16" max="16" width="9.7" style="10" customWidth="1"/>
    <col min="17" max="17" width="7.2" style="10" customWidth="1"/>
    <col min="18" max="18" width="18.2" style="10" customWidth="1"/>
    <col min="19" max="20" width="9" style="10" customWidth="1"/>
    <col min="21" max="16384" width="9" style="10"/>
  </cols>
  <sheetData>
    <row r="1" customHeight="1" spans="1:1">
      <c r="A1" s="11" t="s">
        <v>0</v>
      </c>
    </row>
    <row r="2" s="8" customFormat="1" ht="30" customHeight="1" spans="1:1">
      <c r="A2" s="12" t="s">
        <v>119</v>
      </c>
    </row>
    <row r="3" customHeight="1" spans="1:1">
      <c r="A3" s="9" t="str">
        <f>"评估基准日："&amp;TEXT(基本信息输入表!M7,"yyyy年mm月dd日")</f>
        <v>评估基准日：2025年02月20日</v>
      </c>
    </row>
    <row r="4" ht="14.25" customHeight="1" spans="1:18">
      <c r="A4" s="9"/>
      <c r="B4" s="9"/>
      <c r="C4" s="9"/>
      <c r="D4" s="9"/>
      <c r="E4" s="9"/>
      <c r="F4" s="9"/>
      <c r="G4" s="9"/>
      <c r="H4" s="9"/>
      <c r="I4" s="9"/>
      <c r="J4" s="9"/>
      <c r="K4" s="9"/>
      <c r="L4" s="9"/>
      <c r="M4" s="9"/>
      <c r="N4" s="9"/>
      <c r="O4" s="9"/>
      <c r="P4" s="9"/>
      <c r="Q4" s="9"/>
      <c r="R4" s="14" t="s">
        <v>2192</v>
      </c>
    </row>
    <row r="5" customHeight="1" spans="1:18">
      <c r="A5" s="15" t="str">
        <f>基本信息输入表!K6&amp;"："&amp;基本信息输入表!M6</f>
        <v>产权持有单位：中国石油天然气股份有限公司塔里木油田分公司塔西南勘探开发公司</v>
      </c>
      <c r="B5" s="16"/>
      <c r="C5" s="16"/>
      <c r="D5" s="16"/>
      <c r="R5" s="14" t="s">
        <v>1444</v>
      </c>
    </row>
    <row r="6" s="9" customFormat="1" ht="12.75" customHeight="1" spans="1:18">
      <c r="A6" s="18" t="s">
        <v>4</v>
      </c>
      <c r="B6" s="18" t="s">
        <v>1374</v>
      </c>
      <c r="C6" s="84" t="s">
        <v>1379</v>
      </c>
      <c r="D6" s="84" t="s">
        <v>2193</v>
      </c>
      <c r="E6" s="18" t="s">
        <v>1380</v>
      </c>
      <c r="F6" s="18" t="s">
        <v>1419</v>
      </c>
      <c r="G6" s="18" t="s">
        <v>2194</v>
      </c>
      <c r="H6" s="18" t="s">
        <v>2195</v>
      </c>
      <c r="I6" s="18" t="s">
        <v>2196</v>
      </c>
      <c r="J6" s="84" t="s">
        <v>2197</v>
      </c>
      <c r="K6" s="84" t="s">
        <v>2198</v>
      </c>
      <c r="L6" s="84" t="s">
        <v>2199</v>
      </c>
      <c r="M6" s="84" t="s">
        <v>2200</v>
      </c>
      <c r="N6" s="84" t="s">
        <v>6</v>
      </c>
      <c r="O6" s="84" t="s">
        <v>1192</v>
      </c>
      <c r="P6" s="18" t="s">
        <v>7</v>
      </c>
      <c r="Q6" s="18" t="s">
        <v>686</v>
      </c>
      <c r="R6" s="18" t="s">
        <v>176</v>
      </c>
    </row>
    <row r="7" ht="12.75" customHeight="1" spans="1:19">
      <c r="A7" s="101"/>
      <c r="B7" s="101"/>
      <c r="C7" s="101"/>
      <c r="D7" s="101"/>
      <c r="E7" s="101"/>
      <c r="F7" s="101"/>
      <c r="G7" s="101"/>
      <c r="H7" s="101"/>
      <c r="I7" s="101"/>
      <c r="J7" s="101"/>
      <c r="K7" s="101"/>
      <c r="L7" s="101"/>
      <c r="M7" s="101"/>
      <c r="N7" s="101"/>
      <c r="O7" s="101"/>
      <c r="P7" s="101"/>
      <c r="Q7" s="101"/>
      <c r="R7" s="101"/>
      <c r="S7" s="9" t="s">
        <v>1461</v>
      </c>
    </row>
    <row r="8" ht="12.75" customHeight="1" spans="1:19">
      <c r="A8" s="20" t="str">
        <f>IF(B8="","",ROW()-7)</f>
        <v/>
      </c>
      <c r="B8" s="21"/>
      <c r="C8" s="21"/>
      <c r="D8" s="20"/>
      <c r="E8" s="22"/>
      <c r="F8" s="22"/>
      <c r="G8" s="21"/>
      <c r="H8" s="39"/>
      <c r="I8" s="59"/>
      <c r="J8" s="21"/>
      <c r="K8" s="21"/>
      <c r="L8" s="21"/>
      <c r="M8" s="21"/>
      <c r="N8" s="23"/>
      <c r="O8" s="23"/>
      <c r="P8" s="23"/>
      <c r="Q8" s="74" t="str">
        <f>IF(N8-O8=0,"",(P8-N8+O8)/(N8-O8)*100)</f>
        <v/>
      </c>
      <c r="R8" s="21"/>
      <c r="S8" s="9" t="s">
        <v>2201</v>
      </c>
    </row>
    <row r="9" ht="12.75" customHeight="1" spans="1:19">
      <c r="A9" s="20" t="str">
        <f t="shared" ref="A9:A24" si="0">IF(B9="","",ROW()-7)</f>
        <v/>
      </c>
      <c r="B9" s="21"/>
      <c r="C9" s="21"/>
      <c r="D9" s="20"/>
      <c r="E9" s="22"/>
      <c r="F9" s="22"/>
      <c r="G9" s="21"/>
      <c r="H9" s="39"/>
      <c r="I9" s="59"/>
      <c r="J9" s="21"/>
      <c r="K9" s="21"/>
      <c r="L9" s="21"/>
      <c r="M9" s="21"/>
      <c r="N9" s="23"/>
      <c r="O9" s="23"/>
      <c r="P9" s="23"/>
      <c r="Q9" s="31" t="str">
        <f t="shared" ref="Q9:Q27" si="1">IF(N9-O9=0,"",(P9-N9+O9)/(N9-O9)*100)</f>
        <v/>
      </c>
      <c r="R9" s="21"/>
      <c r="S9" s="9" t="s">
        <v>2202</v>
      </c>
    </row>
    <row r="10" ht="12.75" customHeight="1" spans="1:19">
      <c r="A10" s="20" t="str">
        <f t="shared" si="0"/>
        <v/>
      </c>
      <c r="B10" s="21"/>
      <c r="C10" s="21"/>
      <c r="D10" s="20"/>
      <c r="E10" s="22"/>
      <c r="F10" s="22"/>
      <c r="G10" s="21"/>
      <c r="H10" s="39"/>
      <c r="I10" s="59"/>
      <c r="J10" s="21"/>
      <c r="K10" s="21"/>
      <c r="L10" s="21"/>
      <c r="M10" s="21"/>
      <c r="N10" s="23"/>
      <c r="O10" s="23"/>
      <c r="P10" s="23"/>
      <c r="Q10" s="31" t="str">
        <f t="shared" si="1"/>
        <v/>
      </c>
      <c r="R10" s="21"/>
      <c r="S10" s="9" t="s">
        <v>2203</v>
      </c>
    </row>
    <row r="11" ht="12.75" customHeight="1" spans="1:19">
      <c r="A11" s="20" t="str">
        <f t="shared" si="0"/>
        <v/>
      </c>
      <c r="B11" s="21"/>
      <c r="C11" s="21"/>
      <c r="D11" s="20"/>
      <c r="E11" s="22"/>
      <c r="F11" s="22"/>
      <c r="G11" s="21"/>
      <c r="H11" s="39"/>
      <c r="I11" s="59"/>
      <c r="J11" s="21"/>
      <c r="K11" s="21"/>
      <c r="L11" s="21"/>
      <c r="M11" s="21"/>
      <c r="N11" s="23"/>
      <c r="O11" s="23"/>
      <c r="P11" s="23"/>
      <c r="Q11" s="31" t="str">
        <f t="shared" si="1"/>
        <v/>
      </c>
      <c r="R11" s="21"/>
      <c r="S11" s="9" t="s">
        <v>2204</v>
      </c>
    </row>
    <row r="12" ht="12.75" customHeight="1" spans="1:19">
      <c r="A12" s="20" t="str">
        <f t="shared" si="0"/>
        <v/>
      </c>
      <c r="B12" s="21"/>
      <c r="C12" s="21"/>
      <c r="D12" s="20"/>
      <c r="E12" s="22"/>
      <c r="F12" s="22"/>
      <c r="G12" s="21"/>
      <c r="H12" s="39"/>
      <c r="I12" s="59"/>
      <c r="J12" s="21"/>
      <c r="K12" s="21"/>
      <c r="L12" s="21"/>
      <c r="M12" s="21"/>
      <c r="N12" s="23"/>
      <c r="O12" s="23"/>
      <c r="P12" s="23"/>
      <c r="Q12" s="31" t="str">
        <f t="shared" si="1"/>
        <v/>
      </c>
      <c r="R12" s="21"/>
      <c r="S12" s="9" t="s">
        <v>2205</v>
      </c>
    </row>
    <row r="13" ht="12.75" customHeight="1" spans="1:19">
      <c r="A13" s="20" t="str">
        <f t="shared" si="0"/>
        <v/>
      </c>
      <c r="B13" s="21"/>
      <c r="C13" s="21"/>
      <c r="D13" s="20"/>
      <c r="E13" s="22"/>
      <c r="F13" s="22"/>
      <c r="G13" s="21"/>
      <c r="H13" s="39"/>
      <c r="I13" s="59"/>
      <c r="J13" s="21"/>
      <c r="K13" s="21"/>
      <c r="L13" s="21"/>
      <c r="M13" s="21"/>
      <c r="N13" s="23"/>
      <c r="O13" s="23"/>
      <c r="P13" s="23"/>
      <c r="Q13" s="31" t="str">
        <f t="shared" si="1"/>
        <v/>
      </c>
      <c r="R13" s="21"/>
      <c r="S13" s="9" t="s">
        <v>2206</v>
      </c>
    </row>
    <row r="14" ht="12.75" customHeight="1" spans="1:19">
      <c r="A14" s="20" t="str">
        <f t="shared" si="0"/>
        <v/>
      </c>
      <c r="B14" s="21"/>
      <c r="C14" s="21"/>
      <c r="D14" s="20"/>
      <c r="E14" s="22"/>
      <c r="F14" s="22"/>
      <c r="G14" s="21"/>
      <c r="H14" s="39"/>
      <c r="I14" s="59"/>
      <c r="J14" s="21"/>
      <c r="K14" s="21"/>
      <c r="L14" s="21"/>
      <c r="M14" s="21"/>
      <c r="N14" s="23"/>
      <c r="O14" s="23"/>
      <c r="P14" s="23"/>
      <c r="Q14" s="31" t="str">
        <f t="shared" si="1"/>
        <v/>
      </c>
      <c r="R14" s="21"/>
      <c r="S14" s="9" t="s">
        <v>2207</v>
      </c>
    </row>
    <row r="15" ht="12.75" customHeight="1" spans="1:19">
      <c r="A15" s="20" t="str">
        <f t="shared" si="0"/>
        <v/>
      </c>
      <c r="B15" s="21"/>
      <c r="C15" s="21"/>
      <c r="D15" s="20"/>
      <c r="E15" s="22"/>
      <c r="F15" s="22"/>
      <c r="G15" s="21"/>
      <c r="H15" s="39"/>
      <c r="I15" s="59"/>
      <c r="J15" s="21"/>
      <c r="K15" s="21"/>
      <c r="L15" s="21"/>
      <c r="M15" s="21"/>
      <c r="N15" s="23"/>
      <c r="O15" s="23"/>
      <c r="P15" s="23"/>
      <c r="Q15" s="31" t="str">
        <f t="shared" si="1"/>
        <v/>
      </c>
      <c r="R15" s="21"/>
      <c r="S15" s="9" t="s">
        <v>2208</v>
      </c>
    </row>
    <row r="16" ht="12.75" customHeight="1" spans="1:19">
      <c r="A16" s="20" t="str">
        <f t="shared" si="0"/>
        <v/>
      </c>
      <c r="B16" s="21"/>
      <c r="C16" s="21"/>
      <c r="D16" s="20"/>
      <c r="E16" s="22"/>
      <c r="F16" s="22"/>
      <c r="G16" s="21"/>
      <c r="H16" s="39"/>
      <c r="I16" s="59"/>
      <c r="J16" s="21"/>
      <c r="K16" s="21"/>
      <c r="L16" s="21"/>
      <c r="M16" s="21"/>
      <c r="N16" s="23"/>
      <c r="O16" s="23"/>
      <c r="P16" s="23"/>
      <c r="Q16" s="31" t="str">
        <f t="shared" si="1"/>
        <v/>
      </c>
      <c r="R16" s="21"/>
      <c r="S16" s="9" t="s">
        <v>2209</v>
      </c>
    </row>
    <row r="17" ht="12.75" customHeight="1" spans="1:19">
      <c r="A17" s="20" t="str">
        <f t="shared" si="0"/>
        <v/>
      </c>
      <c r="B17" s="21"/>
      <c r="C17" s="21"/>
      <c r="D17" s="20"/>
      <c r="E17" s="22"/>
      <c r="F17" s="22"/>
      <c r="G17" s="21"/>
      <c r="H17" s="39"/>
      <c r="I17" s="59"/>
      <c r="J17" s="21"/>
      <c r="K17" s="21"/>
      <c r="L17" s="21"/>
      <c r="M17" s="21"/>
      <c r="N17" s="23"/>
      <c r="O17" s="23"/>
      <c r="P17" s="23"/>
      <c r="Q17" s="31" t="str">
        <f t="shared" si="1"/>
        <v/>
      </c>
      <c r="R17" s="21"/>
      <c r="S17" s="9" t="s">
        <v>2210</v>
      </c>
    </row>
    <row r="18" ht="12.75" customHeight="1" spans="1:19">
      <c r="A18" s="20" t="str">
        <f t="shared" si="0"/>
        <v/>
      </c>
      <c r="B18" s="21"/>
      <c r="C18" s="21"/>
      <c r="D18" s="20"/>
      <c r="E18" s="22"/>
      <c r="F18" s="22"/>
      <c r="G18" s="21"/>
      <c r="H18" s="39"/>
      <c r="I18" s="59"/>
      <c r="J18" s="21"/>
      <c r="K18" s="21"/>
      <c r="L18" s="21"/>
      <c r="M18" s="21"/>
      <c r="N18" s="23"/>
      <c r="O18" s="23"/>
      <c r="P18" s="23"/>
      <c r="Q18" s="31" t="str">
        <f t="shared" si="1"/>
        <v/>
      </c>
      <c r="R18" s="21"/>
      <c r="S18" s="9" t="s">
        <v>2211</v>
      </c>
    </row>
    <row r="19" ht="12.75" customHeight="1" spans="1:19">
      <c r="A19" s="20" t="str">
        <f t="shared" si="0"/>
        <v/>
      </c>
      <c r="B19" s="21"/>
      <c r="C19" s="21"/>
      <c r="D19" s="20"/>
      <c r="E19" s="22"/>
      <c r="F19" s="22"/>
      <c r="G19" s="21"/>
      <c r="H19" s="39"/>
      <c r="I19" s="59"/>
      <c r="J19" s="21"/>
      <c r="K19" s="21"/>
      <c r="L19" s="21"/>
      <c r="M19" s="21"/>
      <c r="N19" s="23"/>
      <c r="O19" s="23"/>
      <c r="P19" s="23"/>
      <c r="Q19" s="31" t="str">
        <f t="shared" si="1"/>
        <v/>
      </c>
      <c r="R19" s="21"/>
      <c r="S19" s="9" t="s">
        <v>2212</v>
      </c>
    </row>
    <row r="20" ht="12.75" customHeight="1" spans="1:19">
      <c r="A20" s="20" t="str">
        <f t="shared" si="0"/>
        <v/>
      </c>
      <c r="B20" s="21"/>
      <c r="C20" s="21"/>
      <c r="D20" s="20"/>
      <c r="E20" s="22"/>
      <c r="F20" s="22"/>
      <c r="G20" s="21"/>
      <c r="H20" s="39"/>
      <c r="I20" s="59"/>
      <c r="J20" s="21"/>
      <c r="K20" s="21"/>
      <c r="L20" s="21"/>
      <c r="M20" s="21"/>
      <c r="N20" s="23"/>
      <c r="O20" s="23"/>
      <c r="P20" s="23"/>
      <c r="Q20" s="31" t="str">
        <f t="shared" si="1"/>
        <v/>
      </c>
      <c r="R20" s="21"/>
      <c r="S20" s="9" t="s">
        <v>2213</v>
      </c>
    </row>
    <row r="21" ht="12.75" customHeight="1" spans="1:19">
      <c r="A21" s="20" t="str">
        <f t="shared" si="0"/>
        <v/>
      </c>
      <c r="B21" s="21"/>
      <c r="C21" s="21"/>
      <c r="D21" s="20"/>
      <c r="E21" s="22"/>
      <c r="F21" s="22"/>
      <c r="G21" s="21"/>
      <c r="H21" s="39"/>
      <c r="I21" s="59"/>
      <c r="J21" s="21"/>
      <c r="K21" s="21"/>
      <c r="L21" s="21"/>
      <c r="M21" s="21"/>
      <c r="N21" s="23"/>
      <c r="O21" s="23"/>
      <c r="P21" s="23"/>
      <c r="Q21" s="31" t="str">
        <f t="shared" si="1"/>
        <v/>
      </c>
      <c r="R21" s="21"/>
      <c r="S21" s="9" t="s">
        <v>2214</v>
      </c>
    </row>
    <row r="22" ht="12.75" customHeight="1" spans="1:19">
      <c r="A22" s="20" t="str">
        <f t="shared" si="0"/>
        <v/>
      </c>
      <c r="B22" s="21"/>
      <c r="C22" s="21"/>
      <c r="D22" s="20"/>
      <c r="E22" s="22"/>
      <c r="F22" s="22"/>
      <c r="G22" s="21"/>
      <c r="H22" s="39"/>
      <c r="I22" s="59"/>
      <c r="J22" s="21"/>
      <c r="K22" s="21"/>
      <c r="L22" s="21"/>
      <c r="M22" s="21"/>
      <c r="N22" s="23"/>
      <c r="O22" s="23"/>
      <c r="P22" s="23"/>
      <c r="Q22" s="31" t="str">
        <f t="shared" si="1"/>
        <v/>
      </c>
      <c r="R22" s="21"/>
      <c r="S22" s="9" t="s">
        <v>2215</v>
      </c>
    </row>
    <row r="23" ht="12.75" customHeight="1" spans="1:19">
      <c r="A23" s="20" t="str">
        <f t="shared" si="0"/>
        <v/>
      </c>
      <c r="B23" s="21"/>
      <c r="C23" s="21"/>
      <c r="D23" s="20"/>
      <c r="E23" s="22"/>
      <c r="F23" s="22"/>
      <c r="G23" s="21"/>
      <c r="H23" s="39"/>
      <c r="I23" s="59"/>
      <c r="J23" s="21"/>
      <c r="K23" s="21"/>
      <c r="L23" s="21"/>
      <c r="M23" s="21"/>
      <c r="N23" s="23"/>
      <c r="O23" s="23"/>
      <c r="P23" s="23"/>
      <c r="Q23" s="31" t="str">
        <f t="shared" si="1"/>
        <v/>
      </c>
      <c r="R23" s="21"/>
      <c r="S23" s="9" t="s">
        <v>2216</v>
      </c>
    </row>
    <row r="24" ht="12.75" customHeight="1" spans="1:19">
      <c r="A24" s="20" t="str">
        <f t="shared" si="0"/>
        <v/>
      </c>
      <c r="B24" s="21"/>
      <c r="C24" s="21"/>
      <c r="D24" s="20"/>
      <c r="E24" s="22"/>
      <c r="F24" s="22"/>
      <c r="G24" s="21"/>
      <c r="H24" s="39"/>
      <c r="I24" s="59"/>
      <c r="J24" s="21"/>
      <c r="K24" s="21"/>
      <c r="L24" s="21"/>
      <c r="M24" s="21"/>
      <c r="N24" s="23"/>
      <c r="O24" s="23"/>
      <c r="P24" s="23"/>
      <c r="Q24" s="31" t="str">
        <f t="shared" si="1"/>
        <v/>
      </c>
      <c r="R24" s="21"/>
      <c r="S24" s="9" t="s">
        <v>2217</v>
      </c>
    </row>
    <row r="25" ht="12.75" customHeight="1" spans="1:18">
      <c r="A25" s="20" t="s">
        <v>2218</v>
      </c>
      <c r="B25" s="89"/>
      <c r="C25" s="86"/>
      <c r="D25" s="20"/>
      <c r="E25" s="57"/>
      <c r="F25" s="57"/>
      <c r="G25" s="21"/>
      <c r="H25" s="39"/>
      <c r="I25" s="59"/>
      <c r="J25" s="21"/>
      <c r="K25" s="21"/>
      <c r="L25" s="21"/>
      <c r="M25" s="21"/>
      <c r="N25" s="23">
        <f>SUM(N8:N24)</f>
        <v>0</v>
      </c>
      <c r="O25" s="23">
        <f>SUM(O8:O24)</f>
        <v>0</v>
      </c>
      <c r="P25" s="23">
        <f>SUM(P8:P24)</f>
        <v>0</v>
      </c>
      <c r="Q25" s="31" t="str">
        <f t="shared" si="1"/>
        <v/>
      </c>
      <c r="R25" s="21"/>
    </row>
    <row r="26" ht="12.75" customHeight="1" spans="1:18">
      <c r="A26" s="20" t="s">
        <v>2219</v>
      </c>
      <c r="B26" s="89"/>
      <c r="C26" s="86"/>
      <c r="D26" s="20"/>
      <c r="E26" s="57"/>
      <c r="F26" s="57"/>
      <c r="G26" s="21"/>
      <c r="H26" s="39"/>
      <c r="I26" s="59"/>
      <c r="J26" s="21"/>
      <c r="K26" s="21"/>
      <c r="L26" s="21"/>
      <c r="M26" s="21"/>
      <c r="N26" s="23">
        <f>O25</f>
        <v>0</v>
      </c>
      <c r="O26" s="23"/>
      <c r="P26" s="23"/>
      <c r="Q26" s="31"/>
      <c r="R26" s="21"/>
    </row>
    <row r="27" customHeight="1" spans="1:18">
      <c r="A27" s="24" t="s">
        <v>2220</v>
      </c>
      <c r="B27" s="16"/>
      <c r="C27" s="25"/>
      <c r="D27" s="31"/>
      <c r="E27" s="31"/>
      <c r="F27" s="31"/>
      <c r="G27" s="27"/>
      <c r="H27" s="27"/>
      <c r="I27" s="27"/>
      <c r="J27" s="27"/>
      <c r="K27" s="27"/>
      <c r="L27" s="27"/>
      <c r="M27" s="27"/>
      <c r="N27" s="27">
        <f>N25-N26</f>
        <v>0</v>
      </c>
      <c r="O27" s="27"/>
      <c r="P27" s="27">
        <f>P25</f>
        <v>0</v>
      </c>
      <c r="Q27" s="31" t="str">
        <f t="shared" si="1"/>
        <v/>
      </c>
      <c r="R27" s="27"/>
    </row>
    <row r="28" customHeight="1" spans="1:19">
      <c r="A28" s="10" t="str">
        <f>基本信息输入表!$K$6&amp;"填表人："&amp;基本信息输入表!$M$66</f>
        <v>产权持有单位填表人：刘亚鑫</v>
      </c>
      <c r="P28" s="10" t="str">
        <f>"评估人员："&amp;基本信息输入表!$Q$66</f>
        <v>评估人员：王庆国</v>
      </c>
      <c r="S28" s="10" t="s">
        <v>1483</v>
      </c>
    </row>
    <row r="29" customHeight="1" spans="1:1">
      <c r="A29" s="10" t="str">
        <f>"填表日期："&amp;YEAR(基本信息输入表!$O$66)&amp;"年"&amp;MONTH(基本信息输入表!$O$66)&amp;"月"&amp;DAY(基本信息输入表!$O$66)&amp;"日"</f>
        <v>填表日期：2025年2月22日</v>
      </c>
    </row>
  </sheetData>
  <mergeCells count="24">
    <mergeCell ref="A2:R2"/>
    <mergeCell ref="A3:R3"/>
    <mergeCell ref="A5:D5"/>
    <mergeCell ref="A25:C25"/>
    <mergeCell ref="A26:C26"/>
    <mergeCell ref="A27:C27"/>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5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9"/>
  <sheetViews>
    <sheetView showGridLines="0" zoomScale="96" zoomScaleNormal="96" topLeftCell="C4" workbookViewId="0">
      <selection activeCell="U32" sqref="U32"/>
    </sheetView>
  </sheetViews>
  <sheetFormatPr defaultColWidth="9" defaultRowHeight="15.75" customHeight="1"/>
  <cols>
    <col min="1" max="1" width="15.2" style="10" customWidth="1"/>
    <col min="2" max="3" width="11.2" style="10" customWidth="1"/>
    <col min="4" max="4" width="9.2" style="10" customWidth="1"/>
    <col min="5" max="5" width="5" style="10" customWidth="1"/>
    <col min="6" max="8" width="5.2" style="10" customWidth="1"/>
    <col min="9" max="9" width="6.2" style="10" customWidth="1"/>
    <col min="10" max="10" width="8.7" style="10" customWidth="1"/>
    <col min="11" max="11" width="7.7" style="10" customWidth="1"/>
    <col min="12" max="12" width="7.2" style="10" customWidth="1"/>
    <col min="13" max="13" width="8.7" style="10" customWidth="1"/>
    <col min="14" max="14" width="12.2" style="10" customWidth="1"/>
    <col min="15" max="15" width="10" style="10" customWidth="1"/>
    <col min="16" max="16" width="8.7" style="10" customWidth="1"/>
    <col min="17" max="17" width="7.2" style="10" customWidth="1"/>
    <col min="18" max="18" width="8.7" style="10" customWidth="1"/>
    <col min="19" max="19" width="12.2" style="10" customWidth="1"/>
    <col min="20" max="20" width="11.7" style="10" customWidth="1"/>
    <col min="21" max="21" width="7.7" style="10" customWidth="1"/>
    <col min="22" max="22" width="6.7" style="10" customWidth="1"/>
    <col min="23" max="24" width="9" style="10" customWidth="1"/>
    <col min="25" max="16384" width="9" style="10"/>
  </cols>
  <sheetData>
    <row r="1" customHeight="1" spans="1:1">
      <c r="A1" s="11" t="s">
        <v>0</v>
      </c>
    </row>
    <row r="2" s="8" customFormat="1" ht="30" customHeight="1" spans="1:1">
      <c r="A2" s="12" t="s">
        <v>123</v>
      </c>
    </row>
    <row r="3" customHeight="1" spans="1:1">
      <c r="A3" s="9" t="str">
        <f>"评估基准日："&amp;TEXT(基本信息输入表!M7,"yyyy年mm月dd日")</f>
        <v>评估基准日：2025年02月20日</v>
      </c>
    </row>
    <row r="4" ht="14.25" customHeight="1" spans="1:22">
      <c r="A4" s="9"/>
      <c r="B4" s="9"/>
      <c r="C4" s="9"/>
      <c r="D4" s="9"/>
      <c r="E4" s="9"/>
      <c r="F4" s="9"/>
      <c r="G4" s="9"/>
      <c r="H4" s="9"/>
      <c r="I4" s="9"/>
      <c r="J4" s="9"/>
      <c r="K4" s="9"/>
      <c r="L4" s="9"/>
      <c r="M4" s="9"/>
      <c r="N4" s="9"/>
      <c r="O4" s="9"/>
      <c r="P4" s="9"/>
      <c r="Q4" s="9"/>
      <c r="R4" s="9"/>
      <c r="S4" s="9"/>
      <c r="T4" s="9"/>
      <c r="U4" s="9"/>
      <c r="V4" s="14" t="s">
        <v>2221</v>
      </c>
    </row>
    <row r="5" customHeight="1" spans="1:22">
      <c r="A5" s="10" t="str">
        <f>基本信息输入表!K6&amp;"："&amp;基本信息输入表!M6</f>
        <v>产权持有单位：中国石油天然气股份有限公司塔里木油田分公司塔西南勘探开发公司</v>
      </c>
      <c r="V5" s="14" t="s">
        <v>1444</v>
      </c>
    </row>
    <row r="6" s="9" customFormat="1" customHeight="1" spans="1:22">
      <c r="A6" s="36" t="s">
        <v>4</v>
      </c>
      <c r="B6" s="36" t="s">
        <v>1374</v>
      </c>
      <c r="C6" s="36" t="s">
        <v>2004</v>
      </c>
      <c r="D6" s="18" t="s">
        <v>1278</v>
      </c>
      <c r="E6" s="18" t="s">
        <v>1211</v>
      </c>
      <c r="F6" s="105" t="s">
        <v>1210</v>
      </c>
      <c r="G6" s="105" t="s">
        <v>2072</v>
      </c>
      <c r="H6" s="105" t="s">
        <v>2222</v>
      </c>
      <c r="I6" s="105" t="s">
        <v>2223</v>
      </c>
      <c r="J6" s="84" t="s">
        <v>2224</v>
      </c>
      <c r="K6" s="84" t="s">
        <v>2225</v>
      </c>
      <c r="L6" s="105" t="s">
        <v>6</v>
      </c>
      <c r="M6" s="89"/>
      <c r="N6" s="89"/>
      <c r="O6" s="86"/>
      <c r="P6" s="84" t="s">
        <v>1192</v>
      </c>
      <c r="Q6" s="36" t="s">
        <v>7</v>
      </c>
      <c r="R6" s="89"/>
      <c r="S6" s="89"/>
      <c r="T6" s="86"/>
      <c r="U6" s="105" t="s">
        <v>686</v>
      </c>
      <c r="V6" s="105" t="s">
        <v>176</v>
      </c>
    </row>
    <row r="7" s="9" customFormat="1" ht="12.75" customHeight="1" spans="1:23">
      <c r="A7" s="106"/>
      <c r="B7" s="106"/>
      <c r="C7" s="106"/>
      <c r="D7" s="101"/>
      <c r="E7" s="101"/>
      <c r="F7" s="106"/>
      <c r="G7" s="106"/>
      <c r="H7" s="106"/>
      <c r="I7" s="106"/>
      <c r="J7" s="101"/>
      <c r="K7" s="101"/>
      <c r="L7" s="115" t="s">
        <v>2226</v>
      </c>
      <c r="M7" s="115" t="s">
        <v>2227</v>
      </c>
      <c r="N7" s="115" t="s">
        <v>2228</v>
      </c>
      <c r="O7" s="115" t="s">
        <v>452</v>
      </c>
      <c r="P7" s="101"/>
      <c r="Q7" s="115" t="s">
        <v>2226</v>
      </c>
      <c r="R7" s="115" t="s">
        <v>2227</v>
      </c>
      <c r="S7" s="115" t="s">
        <v>2228</v>
      </c>
      <c r="T7" s="115" t="s">
        <v>452</v>
      </c>
      <c r="U7" s="106"/>
      <c r="V7" s="106"/>
      <c r="W7" s="9" t="s">
        <v>1461</v>
      </c>
    </row>
    <row r="8" ht="12.75" customHeight="1" spans="1:23">
      <c r="A8" s="147" t="str">
        <f>IF(B8="","",ROW()-7)</f>
        <v/>
      </c>
      <c r="B8" s="21"/>
      <c r="C8" s="20"/>
      <c r="D8" s="94"/>
      <c r="E8" s="148"/>
      <c r="F8" s="21"/>
      <c r="G8" s="57"/>
      <c r="H8" s="22"/>
      <c r="I8" s="22"/>
      <c r="J8" s="151"/>
      <c r="K8" s="39"/>
      <c r="L8" s="151"/>
      <c r="M8" s="151"/>
      <c r="N8" s="151"/>
      <c r="O8" s="151"/>
      <c r="P8" s="151"/>
      <c r="Q8" s="151"/>
      <c r="R8" s="151"/>
      <c r="S8" s="151"/>
      <c r="T8" s="151"/>
      <c r="U8" s="153" t="str">
        <f>IF(O8-P8=0,"",(T8-O8+P8)/(O8-P8)*100)</f>
        <v/>
      </c>
      <c r="V8" s="21"/>
      <c r="W8" s="9" t="s">
        <v>2229</v>
      </c>
    </row>
    <row r="9" ht="12.75" customHeight="1" spans="1:23">
      <c r="A9" s="147" t="str">
        <f t="shared" ref="A9:A24" si="0">IF(B9="","",ROW()-7)</f>
        <v/>
      </c>
      <c r="B9" s="21"/>
      <c r="C9" s="20"/>
      <c r="D9" s="94"/>
      <c r="E9" s="148"/>
      <c r="F9" s="21"/>
      <c r="G9" s="57"/>
      <c r="H9" s="22"/>
      <c r="I9" s="22"/>
      <c r="J9" s="151"/>
      <c r="K9" s="39"/>
      <c r="L9" s="151"/>
      <c r="M9" s="151"/>
      <c r="N9" s="151"/>
      <c r="O9" s="151"/>
      <c r="P9" s="151"/>
      <c r="Q9" s="151"/>
      <c r="R9" s="151"/>
      <c r="S9" s="151"/>
      <c r="T9" s="151"/>
      <c r="U9" s="153" t="str">
        <f t="shared" ref="U9:U27" si="1">IF(O9-P9=0,"",(T9-O9+P9)/(O9-P9)*100)</f>
        <v/>
      </c>
      <c r="V9" s="21"/>
      <c r="W9" s="9" t="s">
        <v>2230</v>
      </c>
    </row>
    <row r="10" ht="12.75" customHeight="1" spans="1:23">
      <c r="A10" s="147" t="str">
        <f t="shared" si="0"/>
        <v/>
      </c>
      <c r="B10" s="21"/>
      <c r="C10" s="20"/>
      <c r="D10" s="94"/>
      <c r="E10" s="148"/>
      <c r="F10" s="21"/>
      <c r="G10" s="57"/>
      <c r="H10" s="22"/>
      <c r="I10" s="22"/>
      <c r="J10" s="151"/>
      <c r="K10" s="39"/>
      <c r="L10" s="151"/>
      <c r="M10" s="151"/>
      <c r="N10" s="151"/>
      <c r="O10" s="151"/>
      <c r="P10" s="151"/>
      <c r="Q10" s="151"/>
      <c r="R10" s="151"/>
      <c r="S10" s="151"/>
      <c r="T10" s="151"/>
      <c r="U10" s="153" t="str">
        <f t="shared" si="1"/>
        <v/>
      </c>
      <c r="V10" s="21"/>
      <c r="W10" s="9" t="s">
        <v>2231</v>
      </c>
    </row>
    <row r="11" ht="12.75" customHeight="1" spans="1:23">
      <c r="A11" s="147" t="str">
        <f t="shared" si="0"/>
        <v/>
      </c>
      <c r="B11" s="21"/>
      <c r="C11" s="20"/>
      <c r="D11" s="94"/>
      <c r="E11" s="148"/>
      <c r="F11" s="21"/>
      <c r="G11" s="57"/>
      <c r="H11" s="22"/>
      <c r="I11" s="22"/>
      <c r="J11" s="151"/>
      <c r="K11" s="39"/>
      <c r="L11" s="151"/>
      <c r="M11" s="151"/>
      <c r="N11" s="151"/>
      <c r="O11" s="151"/>
      <c r="P11" s="151"/>
      <c r="Q11" s="151"/>
      <c r="R11" s="151"/>
      <c r="S11" s="151"/>
      <c r="T11" s="151"/>
      <c r="U11" s="153" t="str">
        <f t="shared" si="1"/>
        <v/>
      </c>
      <c r="V11" s="21"/>
      <c r="W11" s="9" t="s">
        <v>2232</v>
      </c>
    </row>
    <row r="12" ht="12.75" customHeight="1" spans="1:23">
      <c r="A12" s="147" t="str">
        <f t="shared" si="0"/>
        <v/>
      </c>
      <c r="B12" s="21"/>
      <c r="C12" s="20"/>
      <c r="D12" s="94"/>
      <c r="E12" s="148"/>
      <c r="F12" s="21"/>
      <c r="G12" s="57"/>
      <c r="H12" s="22"/>
      <c r="I12" s="22"/>
      <c r="J12" s="151"/>
      <c r="K12" s="39"/>
      <c r="L12" s="151"/>
      <c r="M12" s="151"/>
      <c r="N12" s="151"/>
      <c r="O12" s="151"/>
      <c r="P12" s="151"/>
      <c r="Q12" s="151"/>
      <c r="R12" s="151"/>
      <c r="S12" s="151"/>
      <c r="T12" s="151"/>
      <c r="U12" s="153" t="str">
        <f t="shared" si="1"/>
        <v/>
      </c>
      <c r="V12" s="21"/>
      <c r="W12" s="9" t="s">
        <v>2233</v>
      </c>
    </row>
    <row r="13" ht="12.75" customHeight="1" spans="1:23">
      <c r="A13" s="147" t="str">
        <f t="shared" si="0"/>
        <v/>
      </c>
      <c r="B13" s="21"/>
      <c r="C13" s="20"/>
      <c r="D13" s="94"/>
      <c r="E13" s="148"/>
      <c r="F13" s="21"/>
      <c r="G13" s="57"/>
      <c r="H13" s="22"/>
      <c r="I13" s="22"/>
      <c r="J13" s="151"/>
      <c r="K13" s="39"/>
      <c r="L13" s="151"/>
      <c r="M13" s="151"/>
      <c r="N13" s="151"/>
      <c r="O13" s="151"/>
      <c r="P13" s="151"/>
      <c r="Q13" s="151"/>
      <c r="R13" s="151"/>
      <c r="S13" s="151"/>
      <c r="T13" s="151"/>
      <c r="U13" s="153" t="str">
        <f t="shared" si="1"/>
        <v/>
      </c>
      <c r="V13" s="21"/>
      <c r="W13" s="9" t="s">
        <v>2234</v>
      </c>
    </row>
    <row r="14" ht="12.75" customHeight="1" spans="1:23">
      <c r="A14" s="147" t="str">
        <f t="shared" si="0"/>
        <v/>
      </c>
      <c r="B14" s="21"/>
      <c r="C14" s="20"/>
      <c r="D14" s="94"/>
      <c r="E14" s="148"/>
      <c r="F14" s="21"/>
      <c r="G14" s="57"/>
      <c r="H14" s="22"/>
      <c r="I14" s="22"/>
      <c r="J14" s="151"/>
      <c r="K14" s="39"/>
      <c r="L14" s="151"/>
      <c r="M14" s="151"/>
      <c r="N14" s="151"/>
      <c r="O14" s="151"/>
      <c r="P14" s="151"/>
      <c r="Q14" s="151"/>
      <c r="R14" s="151"/>
      <c r="S14" s="151"/>
      <c r="T14" s="151"/>
      <c r="U14" s="153" t="str">
        <f t="shared" si="1"/>
        <v/>
      </c>
      <c r="V14" s="21"/>
      <c r="W14" s="9" t="s">
        <v>2235</v>
      </c>
    </row>
    <row r="15" ht="12.75" customHeight="1" spans="1:23">
      <c r="A15" s="147" t="str">
        <f t="shared" si="0"/>
        <v/>
      </c>
      <c r="B15" s="21"/>
      <c r="C15" s="20"/>
      <c r="D15" s="94"/>
      <c r="E15" s="148"/>
      <c r="F15" s="21"/>
      <c r="G15" s="57"/>
      <c r="H15" s="22"/>
      <c r="I15" s="22"/>
      <c r="J15" s="151"/>
      <c r="K15" s="39"/>
      <c r="L15" s="151"/>
      <c r="M15" s="151"/>
      <c r="N15" s="151"/>
      <c r="O15" s="151"/>
      <c r="P15" s="151"/>
      <c r="Q15" s="151"/>
      <c r="R15" s="151"/>
      <c r="S15" s="151"/>
      <c r="T15" s="151"/>
      <c r="U15" s="153" t="str">
        <f t="shared" si="1"/>
        <v/>
      </c>
      <c r="V15" s="21"/>
      <c r="W15" s="9" t="s">
        <v>2236</v>
      </c>
    </row>
    <row r="16" ht="12.75" customHeight="1" spans="1:23">
      <c r="A16" s="147" t="str">
        <f t="shared" si="0"/>
        <v/>
      </c>
      <c r="B16" s="21"/>
      <c r="C16" s="20"/>
      <c r="D16" s="94"/>
      <c r="E16" s="148"/>
      <c r="F16" s="21"/>
      <c r="G16" s="57"/>
      <c r="H16" s="22"/>
      <c r="I16" s="22"/>
      <c r="J16" s="151"/>
      <c r="K16" s="39"/>
      <c r="L16" s="151"/>
      <c r="M16" s="151"/>
      <c r="N16" s="151"/>
      <c r="O16" s="151"/>
      <c r="P16" s="151"/>
      <c r="Q16" s="151"/>
      <c r="R16" s="151"/>
      <c r="S16" s="151"/>
      <c r="T16" s="151"/>
      <c r="U16" s="153" t="str">
        <f t="shared" si="1"/>
        <v/>
      </c>
      <c r="V16" s="21"/>
      <c r="W16" s="9" t="s">
        <v>2237</v>
      </c>
    </row>
    <row r="17" ht="12.75" customHeight="1" spans="1:23">
      <c r="A17" s="147" t="str">
        <f t="shared" si="0"/>
        <v/>
      </c>
      <c r="B17" s="21"/>
      <c r="C17" s="20"/>
      <c r="D17" s="94"/>
      <c r="E17" s="148"/>
      <c r="F17" s="21"/>
      <c r="G17" s="57"/>
      <c r="H17" s="22"/>
      <c r="I17" s="22"/>
      <c r="J17" s="151"/>
      <c r="K17" s="39"/>
      <c r="L17" s="151"/>
      <c r="M17" s="151"/>
      <c r="N17" s="151"/>
      <c r="O17" s="151"/>
      <c r="P17" s="151"/>
      <c r="Q17" s="151"/>
      <c r="R17" s="151"/>
      <c r="S17" s="151"/>
      <c r="T17" s="151"/>
      <c r="U17" s="153" t="str">
        <f t="shared" si="1"/>
        <v/>
      </c>
      <c r="V17" s="21"/>
      <c r="W17" s="9" t="s">
        <v>2238</v>
      </c>
    </row>
    <row r="18" ht="12.75" customHeight="1" spans="1:23">
      <c r="A18" s="147" t="str">
        <f t="shared" si="0"/>
        <v/>
      </c>
      <c r="B18" s="21"/>
      <c r="C18" s="20"/>
      <c r="D18" s="94"/>
      <c r="E18" s="148"/>
      <c r="F18" s="21"/>
      <c r="G18" s="57"/>
      <c r="H18" s="22"/>
      <c r="I18" s="22"/>
      <c r="J18" s="151"/>
      <c r="K18" s="39"/>
      <c r="L18" s="151"/>
      <c r="M18" s="151"/>
      <c r="N18" s="151"/>
      <c r="O18" s="151"/>
      <c r="P18" s="151"/>
      <c r="Q18" s="151"/>
      <c r="R18" s="151"/>
      <c r="S18" s="151"/>
      <c r="T18" s="151"/>
      <c r="U18" s="153" t="str">
        <f t="shared" si="1"/>
        <v/>
      </c>
      <c r="V18" s="21"/>
      <c r="W18" s="9" t="s">
        <v>2239</v>
      </c>
    </row>
    <row r="19" ht="12.75" customHeight="1" spans="1:23">
      <c r="A19" s="147" t="str">
        <f t="shared" si="0"/>
        <v/>
      </c>
      <c r="B19" s="21"/>
      <c r="C19" s="20"/>
      <c r="D19" s="94"/>
      <c r="E19" s="148"/>
      <c r="F19" s="21"/>
      <c r="G19" s="57"/>
      <c r="H19" s="22"/>
      <c r="I19" s="22"/>
      <c r="J19" s="151"/>
      <c r="K19" s="39"/>
      <c r="L19" s="151"/>
      <c r="M19" s="151"/>
      <c r="N19" s="151"/>
      <c r="O19" s="151"/>
      <c r="P19" s="151"/>
      <c r="Q19" s="151"/>
      <c r="R19" s="151"/>
      <c r="S19" s="151"/>
      <c r="T19" s="151"/>
      <c r="U19" s="153" t="str">
        <f t="shared" si="1"/>
        <v/>
      </c>
      <c r="V19" s="21"/>
      <c r="W19" s="9" t="s">
        <v>2240</v>
      </c>
    </row>
    <row r="20" ht="12.75" customHeight="1" spans="1:23">
      <c r="A20" s="147" t="str">
        <f t="shared" si="0"/>
        <v/>
      </c>
      <c r="B20" s="21"/>
      <c r="C20" s="20"/>
      <c r="D20" s="94"/>
      <c r="E20" s="148"/>
      <c r="F20" s="21"/>
      <c r="G20" s="57"/>
      <c r="H20" s="22"/>
      <c r="I20" s="22"/>
      <c r="J20" s="151"/>
      <c r="K20" s="39"/>
      <c r="L20" s="151"/>
      <c r="M20" s="151"/>
      <c r="N20" s="151"/>
      <c r="O20" s="151"/>
      <c r="P20" s="151"/>
      <c r="Q20" s="151"/>
      <c r="R20" s="151"/>
      <c r="S20" s="151"/>
      <c r="T20" s="151"/>
      <c r="U20" s="153" t="str">
        <f t="shared" si="1"/>
        <v/>
      </c>
      <c r="V20" s="21"/>
      <c r="W20" s="9" t="s">
        <v>2241</v>
      </c>
    </row>
    <row r="21" ht="12.75" customHeight="1" spans="1:23">
      <c r="A21" s="147" t="str">
        <f t="shared" si="0"/>
        <v/>
      </c>
      <c r="B21" s="21"/>
      <c r="C21" s="20"/>
      <c r="D21" s="94"/>
      <c r="E21" s="148"/>
      <c r="F21" s="21"/>
      <c r="G21" s="57"/>
      <c r="H21" s="22"/>
      <c r="I21" s="22"/>
      <c r="J21" s="151"/>
      <c r="K21" s="39"/>
      <c r="L21" s="151"/>
      <c r="M21" s="151"/>
      <c r="N21" s="151"/>
      <c r="O21" s="151"/>
      <c r="P21" s="151"/>
      <c r="Q21" s="151"/>
      <c r="R21" s="151"/>
      <c r="S21" s="151"/>
      <c r="T21" s="151"/>
      <c r="U21" s="153" t="str">
        <f t="shared" si="1"/>
        <v/>
      </c>
      <c r="V21" s="21"/>
      <c r="W21" s="9" t="s">
        <v>2242</v>
      </c>
    </row>
    <row r="22" ht="12.75" customHeight="1" spans="1:23">
      <c r="A22" s="147" t="str">
        <f t="shared" si="0"/>
        <v/>
      </c>
      <c r="B22" s="21"/>
      <c r="C22" s="20"/>
      <c r="D22" s="94"/>
      <c r="E22" s="148"/>
      <c r="F22" s="21"/>
      <c r="G22" s="57"/>
      <c r="H22" s="22"/>
      <c r="I22" s="22"/>
      <c r="J22" s="151"/>
      <c r="K22" s="39"/>
      <c r="L22" s="151"/>
      <c r="M22" s="151"/>
      <c r="N22" s="151"/>
      <c r="O22" s="151"/>
      <c r="P22" s="151"/>
      <c r="Q22" s="151"/>
      <c r="R22" s="151"/>
      <c r="S22" s="151"/>
      <c r="T22" s="151"/>
      <c r="U22" s="153" t="str">
        <f t="shared" si="1"/>
        <v/>
      </c>
      <c r="V22" s="21"/>
      <c r="W22" s="9" t="s">
        <v>2243</v>
      </c>
    </row>
    <row r="23" ht="12.75" customHeight="1" spans="1:23">
      <c r="A23" s="147" t="str">
        <f t="shared" si="0"/>
        <v/>
      </c>
      <c r="B23" s="21"/>
      <c r="C23" s="20"/>
      <c r="D23" s="94"/>
      <c r="E23" s="148"/>
      <c r="F23" s="21"/>
      <c r="G23" s="57"/>
      <c r="H23" s="22"/>
      <c r="I23" s="22"/>
      <c r="J23" s="151"/>
      <c r="K23" s="39"/>
      <c r="L23" s="151"/>
      <c r="M23" s="151"/>
      <c r="N23" s="151"/>
      <c r="O23" s="151"/>
      <c r="P23" s="151"/>
      <c r="Q23" s="151"/>
      <c r="R23" s="151"/>
      <c r="S23" s="151"/>
      <c r="T23" s="151"/>
      <c r="U23" s="153" t="str">
        <f t="shared" si="1"/>
        <v/>
      </c>
      <c r="V23" s="21"/>
      <c r="W23" s="9" t="s">
        <v>2244</v>
      </c>
    </row>
    <row r="24" ht="12.75" customHeight="1" spans="1:23">
      <c r="A24" s="147" t="str">
        <f t="shared" si="0"/>
        <v/>
      </c>
      <c r="B24" s="21"/>
      <c r="C24" s="20"/>
      <c r="D24" s="94"/>
      <c r="E24" s="148"/>
      <c r="F24" s="21"/>
      <c r="G24" s="57"/>
      <c r="H24" s="22"/>
      <c r="I24" s="22"/>
      <c r="J24" s="151"/>
      <c r="K24" s="39"/>
      <c r="L24" s="151"/>
      <c r="M24" s="151"/>
      <c r="N24" s="151"/>
      <c r="O24" s="151"/>
      <c r="P24" s="151"/>
      <c r="Q24" s="151"/>
      <c r="R24" s="151"/>
      <c r="S24" s="151"/>
      <c r="T24" s="151"/>
      <c r="U24" s="153" t="str">
        <f t="shared" si="1"/>
        <v/>
      </c>
      <c r="V24" s="21"/>
      <c r="W24" s="9" t="s">
        <v>2245</v>
      </c>
    </row>
    <row r="25" ht="12.75" customHeight="1" spans="1:22">
      <c r="A25" s="20" t="s">
        <v>2246</v>
      </c>
      <c r="B25" s="89"/>
      <c r="C25" s="89"/>
      <c r="D25" s="86"/>
      <c r="E25" s="149"/>
      <c r="F25" s="21"/>
      <c r="G25" s="21"/>
      <c r="H25" s="57"/>
      <c r="I25" s="57"/>
      <c r="J25" s="149"/>
      <c r="K25" s="39"/>
      <c r="L25" s="151"/>
      <c r="M25" s="151"/>
      <c r="N25" s="151"/>
      <c r="O25" s="151">
        <f>SUM(O8:O24)</f>
        <v>0</v>
      </c>
      <c r="P25" s="151">
        <f>SUM(P8:P24)</f>
        <v>0</v>
      </c>
      <c r="Q25" s="151"/>
      <c r="R25" s="151"/>
      <c r="S25" s="151"/>
      <c r="T25" s="151">
        <f>SUM(T8:T24)</f>
        <v>0</v>
      </c>
      <c r="U25" s="153" t="str">
        <f t="shared" si="1"/>
        <v/>
      </c>
      <c r="V25" s="21"/>
    </row>
    <row r="26" ht="12.75" customHeight="1" spans="1:22">
      <c r="A26" s="20" t="s">
        <v>2247</v>
      </c>
      <c r="B26" s="89"/>
      <c r="C26" s="89"/>
      <c r="D26" s="86"/>
      <c r="E26" s="149"/>
      <c r="F26" s="21"/>
      <c r="G26" s="21"/>
      <c r="H26" s="57"/>
      <c r="I26" s="57"/>
      <c r="J26" s="149"/>
      <c r="K26" s="39"/>
      <c r="L26" s="151"/>
      <c r="M26" s="151"/>
      <c r="N26" s="151"/>
      <c r="O26" s="151">
        <f>P25</f>
        <v>0</v>
      </c>
      <c r="P26" s="151"/>
      <c r="Q26" s="151"/>
      <c r="R26" s="151"/>
      <c r="S26" s="151"/>
      <c r="T26" s="151"/>
      <c r="U26" s="153"/>
      <c r="V26" s="21"/>
    </row>
    <row r="27" customHeight="1" spans="1:22">
      <c r="A27" s="24" t="s">
        <v>2248</v>
      </c>
      <c r="B27" s="16"/>
      <c r="C27" s="16"/>
      <c r="D27" s="25"/>
      <c r="E27" s="150"/>
      <c r="F27" s="31"/>
      <c r="G27" s="31"/>
      <c r="H27" s="31"/>
      <c r="I27" s="27"/>
      <c r="J27" s="152"/>
      <c r="K27" s="55"/>
      <c r="L27" s="152"/>
      <c r="M27" s="152"/>
      <c r="N27" s="152"/>
      <c r="O27" s="152">
        <f>O25-O26</f>
        <v>0</v>
      </c>
      <c r="P27" s="152"/>
      <c r="Q27" s="152"/>
      <c r="R27" s="152"/>
      <c r="S27" s="152"/>
      <c r="T27" s="152">
        <f>T25</f>
        <v>0</v>
      </c>
      <c r="U27" s="153" t="str">
        <f t="shared" si="1"/>
        <v/>
      </c>
      <c r="V27" s="27"/>
    </row>
    <row r="28" customHeight="1" spans="1:23">
      <c r="A28" s="10" t="str">
        <f>基本信息输入表!$K$6&amp;"填表人："&amp;基本信息输入表!$M$67</f>
        <v>产权持有单位填表人：刘亚鑫</v>
      </c>
      <c r="T28" s="10" t="str">
        <f>"评估人员："&amp;基本信息输入表!$Q$67</f>
        <v>评估人员：王庆国</v>
      </c>
      <c r="W28" s="10" t="s">
        <v>1483</v>
      </c>
    </row>
    <row r="29" customHeight="1" spans="1:1">
      <c r="A29" s="10" t="str">
        <f>"填表日期："&amp;YEAR(基本信息输入表!$O$67)&amp;"年"&amp;MONTH(基本信息输入表!$O$67)&amp;"月"&amp;DAY(基本信息输入表!$O$67)&amp;"日"</f>
        <v>填表日期：2025年2月22日</v>
      </c>
    </row>
  </sheetData>
  <mergeCells count="21">
    <mergeCell ref="A2:V2"/>
    <mergeCell ref="A3:V3"/>
    <mergeCell ref="L6:O6"/>
    <mergeCell ref="Q6:T6"/>
    <mergeCell ref="A25:D25"/>
    <mergeCell ref="A26:D26"/>
    <mergeCell ref="A27:D27"/>
    <mergeCell ref="A6:A7"/>
    <mergeCell ref="B6:B7"/>
    <mergeCell ref="C6:C7"/>
    <mergeCell ref="D6:D7"/>
    <mergeCell ref="E6:E7"/>
    <mergeCell ref="F6:F7"/>
    <mergeCell ref="G6:G7"/>
    <mergeCell ref="H6:H7"/>
    <mergeCell ref="I6:I7"/>
    <mergeCell ref="J6:J7"/>
    <mergeCell ref="K6:K7"/>
    <mergeCell ref="P6:P7"/>
    <mergeCell ref="U6:U7"/>
    <mergeCell ref="V6:V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drawing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zoomScale="71" zoomScaleNormal="71" workbookViewId="0">
      <selection activeCell="P23" sqref="P23"/>
    </sheetView>
  </sheetViews>
  <sheetFormatPr defaultColWidth="8.7" defaultRowHeight="15.75"/>
  <cols>
    <col min="1" max="1" width="6.2" style="124" customWidth="1"/>
    <col min="2" max="2" width="17.7" style="124" customWidth="1"/>
    <col min="3" max="3" width="8" style="124" customWidth="1"/>
    <col min="4" max="4" width="15.2" style="125" customWidth="1"/>
    <col min="5" max="5" width="17.2" style="124" customWidth="1"/>
    <col min="6" max="6" width="17.7" style="124" customWidth="1"/>
    <col min="7" max="7" width="18.7" style="126" customWidth="1"/>
    <col min="8" max="8" width="16.7" style="124" customWidth="1"/>
    <col min="9" max="32" width="9" style="124" customWidth="1"/>
    <col min="33" max="224" width="8.7" style="124" customWidth="1"/>
    <col min="225" max="248" width="9" style="124" customWidth="1"/>
    <col min="249" max="249" width="6.2" style="124" customWidth="1"/>
    <col min="250" max="250" width="17.7" style="124" customWidth="1"/>
    <col min="251" max="251" width="48.7" style="124" customWidth="1"/>
    <col min="252" max="252" width="15.2" style="124" customWidth="1"/>
    <col min="253" max="253" width="17.2" style="124" customWidth="1"/>
    <col min="254" max="254" width="17.7" style="124" customWidth="1"/>
    <col min="255" max="255" width="18.7" style="124" customWidth="1"/>
    <col min="256" max="16384" width="16.7" style="124" customWidth="1"/>
  </cols>
  <sheetData>
    <row r="1" spans="1:1">
      <c r="A1" s="11" t="s">
        <v>0</v>
      </c>
    </row>
    <row r="2" ht="21" customHeight="1" spans="1:1">
      <c r="A2" s="127" t="s">
        <v>2249</v>
      </c>
    </row>
    <row r="3" s="123" customFormat="1" customHeight="1" spans="1:8">
      <c r="A3" s="128" t="str">
        <f>"评估基准日："&amp;TEXT(基本信息输入表!M7,"yyyy年mm月dd日")</f>
        <v>评估基准日：2025年02月20日</v>
      </c>
      <c r="H3" s="129" t="s">
        <v>2250</v>
      </c>
    </row>
    <row r="4" s="123" customFormat="1" customHeight="1" spans="1:1">
      <c r="A4" s="128"/>
    </row>
    <row r="5" s="123" customFormat="1" customHeight="1" spans="1:7">
      <c r="A5" s="130" t="str">
        <f>基本信息输入表!K6&amp;"："&amp;基本信息输入表!M6</f>
        <v>产权持有单位：中国石油天然气股份有限公司塔里木油田分公司塔西南勘探开发公司</v>
      </c>
      <c r="B5" s="130"/>
      <c r="D5" s="128"/>
      <c r="G5" s="131" t="s">
        <v>821</v>
      </c>
    </row>
    <row r="6" customHeight="1" spans="1:9">
      <c r="A6" s="132" t="s">
        <v>4</v>
      </c>
      <c r="B6" s="132" t="s">
        <v>1374</v>
      </c>
      <c r="C6" s="132" t="s">
        <v>2251</v>
      </c>
      <c r="D6" s="132" t="s">
        <v>1147</v>
      </c>
      <c r="E6" s="132" t="s">
        <v>6</v>
      </c>
      <c r="F6" s="132" t="s">
        <v>7</v>
      </c>
      <c r="G6" s="133" t="s">
        <v>686</v>
      </c>
      <c r="H6" s="132" t="s">
        <v>176</v>
      </c>
      <c r="I6" s="9" t="s">
        <v>1461</v>
      </c>
    </row>
    <row r="7" customHeight="1" spans="1:9">
      <c r="A7" s="134" t="str">
        <f>IF(B7="","",ROW()-7)</f>
        <v/>
      </c>
      <c r="B7" s="135"/>
      <c r="C7" s="136"/>
      <c r="D7" s="137"/>
      <c r="E7" s="138"/>
      <c r="F7" s="138"/>
      <c r="G7" s="138" t="str">
        <f>IF(E7=0,"",(F7-E7)/E7*100)</f>
        <v/>
      </c>
      <c r="H7" s="139"/>
      <c r="I7" s="146" t="s">
        <v>2252</v>
      </c>
    </row>
    <row r="8" customHeight="1" spans="1:9">
      <c r="A8" s="134" t="str">
        <f t="shared" ref="A8:A26" si="0">IF(B8="","",ROW()-7)</f>
        <v/>
      </c>
      <c r="B8" s="135"/>
      <c r="C8" s="136"/>
      <c r="D8" s="137"/>
      <c r="E8" s="138"/>
      <c r="F8" s="138"/>
      <c r="G8" s="138" t="str">
        <f t="shared" ref="G8:G27" si="1">IF(E8=0,"",(F8-E8)/E8*100)</f>
        <v/>
      </c>
      <c r="H8" s="139"/>
      <c r="I8" s="146" t="s">
        <v>2253</v>
      </c>
    </row>
    <row r="9" customHeight="1" spans="1:9">
      <c r="A9" s="134" t="str">
        <f t="shared" si="0"/>
        <v/>
      </c>
      <c r="B9" s="135"/>
      <c r="C9" s="136"/>
      <c r="D9" s="137"/>
      <c r="E9" s="138"/>
      <c r="F9" s="138"/>
      <c r="G9" s="138" t="str">
        <f t="shared" si="1"/>
        <v/>
      </c>
      <c r="H9" s="139"/>
      <c r="I9" s="146" t="s">
        <v>2254</v>
      </c>
    </row>
    <row r="10" customHeight="1" spans="1:9">
      <c r="A10" s="134" t="str">
        <f t="shared" si="0"/>
        <v/>
      </c>
      <c r="B10" s="135"/>
      <c r="C10" s="136"/>
      <c r="D10" s="137"/>
      <c r="E10" s="138"/>
      <c r="F10" s="138"/>
      <c r="G10" s="138" t="str">
        <f t="shared" si="1"/>
        <v/>
      </c>
      <c r="H10" s="139"/>
      <c r="I10" s="146" t="s">
        <v>2255</v>
      </c>
    </row>
    <row r="11" customHeight="1" spans="1:9">
      <c r="A11" s="134" t="str">
        <f t="shared" si="0"/>
        <v/>
      </c>
      <c r="B11" s="135"/>
      <c r="C11" s="136"/>
      <c r="D11" s="137"/>
      <c r="E11" s="138"/>
      <c r="F11" s="138"/>
      <c r="G11" s="138" t="str">
        <f t="shared" si="1"/>
        <v/>
      </c>
      <c r="H11" s="139"/>
      <c r="I11" s="146" t="s">
        <v>2256</v>
      </c>
    </row>
    <row r="12" customHeight="1" spans="1:9">
      <c r="A12" s="134" t="str">
        <f t="shared" si="0"/>
        <v/>
      </c>
      <c r="B12" s="135"/>
      <c r="C12" s="136"/>
      <c r="D12" s="137"/>
      <c r="E12" s="138"/>
      <c r="F12" s="138"/>
      <c r="G12" s="138" t="str">
        <f t="shared" si="1"/>
        <v/>
      </c>
      <c r="H12" s="139"/>
      <c r="I12" s="146" t="s">
        <v>2257</v>
      </c>
    </row>
    <row r="13" customHeight="1" spans="1:9">
      <c r="A13" s="134" t="str">
        <f t="shared" si="0"/>
        <v/>
      </c>
      <c r="B13" s="135"/>
      <c r="C13" s="136"/>
      <c r="D13" s="137"/>
      <c r="E13" s="138"/>
      <c r="F13" s="138"/>
      <c r="G13" s="138" t="str">
        <f t="shared" si="1"/>
        <v/>
      </c>
      <c r="H13" s="139"/>
      <c r="I13" s="146" t="s">
        <v>2258</v>
      </c>
    </row>
    <row r="14" customHeight="1" spans="1:9">
      <c r="A14" s="134" t="str">
        <f t="shared" si="0"/>
        <v/>
      </c>
      <c r="B14" s="135"/>
      <c r="C14" s="136"/>
      <c r="D14" s="137"/>
      <c r="E14" s="138"/>
      <c r="F14" s="138"/>
      <c r="G14" s="138" t="str">
        <f t="shared" si="1"/>
        <v/>
      </c>
      <c r="H14" s="139"/>
      <c r="I14" s="146" t="s">
        <v>2259</v>
      </c>
    </row>
    <row r="15" customHeight="1" spans="1:9">
      <c r="A15" s="134" t="str">
        <f t="shared" si="0"/>
        <v/>
      </c>
      <c r="B15" s="135"/>
      <c r="C15" s="136"/>
      <c r="D15" s="137"/>
      <c r="E15" s="138"/>
      <c r="F15" s="138"/>
      <c r="G15" s="138" t="str">
        <f t="shared" si="1"/>
        <v/>
      </c>
      <c r="H15" s="139"/>
      <c r="I15" s="146" t="s">
        <v>2260</v>
      </c>
    </row>
    <row r="16" customHeight="1" spans="1:9">
      <c r="A16" s="134" t="str">
        <f t="shared" si="0"/>
        <v/>
      </c>
      <c r="B16" s="135"/>
      <c r="C16" s="136"/>
      <c r="D16" s="137"/>
      <c r="E16" s="138"/>
      <c r="F16" s="138"/>
      <c r="G16" s="138" t="str">
        <f t="shared" si="1"/>
        <v/>
      </c>
      <c r="H16" s="139"/>
      <c r="I16" s="146" t="s">
        <v>2261</v>
      </c>
    </row>
    <row r="17" customHeight="1" spans="1:9">
      <c r="A17" s="134" t="str">
        <f t="shared" si="0"/>
        <v/>
      </c>
      <c r="B17" s="135"/>
      <c r="C17" s="136"/>
      <c r="D17" s="137"/>
      <c r="E17" s="138"/>
      <c r="F17" s="138"/>
      <c r="G17" s="138" t="str">
        <f t="shared" si="1"/>
        <v/>
      </c>
      <c r="H17" s="139"/>
      <c r="I17" s="146" t="s">
        <v>2262</v>
      </c>
    </row>
    <row r="18" customHeight="1" spans="1:9">
      <c r="A18" s="134" t="str">
        <f t="shared" si="0"/>
        <v/>
      </c>
      <c r="B18" s="135"/>
      <c r="C18" s="136"/>
      <c r="D18" s="137"/>
      <c r="E18" s="138"/>
      <c r="F18" s="138"/>
      <c r="G18" s="138" t="str">
        <f t="shared" si="1"/>
        <v/>
      </c>
      <c r="H18" s="139"/>
      <c r="I18" s="146" t="s">
        <v>2263</v>
      </c>
    </row>
    <row r="19" customHeight="1" spans="1:9">
      <c r="A19" s="134" t="str">
        <f t="shared" si="0"/>
        <v/>
      </c>
      <c r="B19" s="135"/>
      <c r="C19" s="136"/>
      <c r="D19" s="137"/>
      <c r="E19" s="138"/>
      <c r="F19" s="138"/>
      <c r="G19" s="138" t="str">
        <f t="shared" si="1"/>
        <v/>
      </c>
      <c r="H19" s="139"/>
      <c r="I19" s="146" t="s">
        <v>2264</v>
      </c>
    </row>
    <row r="20" customHeight="1" spans="1:9">
      <c r="A20" s="134" t="str">
        <f t="shared" si="0"/>
        <v/>
      </c>
      <c r="B20" s="135"/>
      <c r="C20" s="136"/>
      <c r="D20" s="137"/>
      <c r="E20" s="138"/>
      <c r="F20" s="138"/>
      <c r="G20" s="138" t="str">
        <f t="shared" si="1"/>
        <v/>
      </c>
      <c r="H20" s="139"/>
      <c r="I20" s="146" t="s">
        <v>2265</v>
      </c>
    </row>
    <row r="21" customHeight="1" spans="1:9">
      <c r="A21" s="134" t="str">
        <f t="shared" si="0"/>
        <v/>
      </c>
      <c r="B21" s="135"/>
      <c r="C21" s="136"/>
      <c r="D21" s="137"/>
      <c r="E21" s="138"/>
      <c r="F21" s="138"/>
      <c r="G21" s="138" t="str">
        <f t="shared" si="1"/>
        <v/>
      </c>
      <c r="H21" s="139"/>
      <c r="I21" s="146" t="s">
        <v>2266</v>
      </c>
    </row>
    <row r="22" customHeight="1" spans="1:9">
      <c r="A22" s="134" t="str">
        <f t="shared" si="0"/>
        <v/>
      </c>
      <c r="B22" s="135"/>
      <c r="C22" s="136"/>
      <c r="D22" s="137"/>
      <c r="E22" s="138"/>
      <c r="F22" s="138"/>
      <c r="G22" s="138" t="str">
        <f t="shared" si="1"/>
        <v/>
      </c>
      <c r="H22" s="139"/>
      <c r="I22" s="146" t="s">
        <v>2267</v>
      </c>
    </row>
    <row r="23" customHeight="1" spans="1:9">
      <c r="A23" s="134" t="str">
        <f t="shared" si="0"/>
        <v/>
      </c>
      <c r="B23" s="135"/>
      <c r="C23" s="136"/>
      <c r="D23" s="137"/>
      <c r="E23" s="138"/>
      <c r="F23" s="138"/>
      <c r="G23" s="138" t="str">
        <f t="shared" si="1"/>
        <v/>
      </c>
      <c r="H23" s="139"/>
      <c r="I23" s="146" t="s">
        <v>2268</v>
      </c>
    </row>
    <row r="24" customHeight="1" spans="1:9">
      <c r="A24" s="134" t="str">
        <f t="shared" si="0"/>
        <v/>
      </c>
      <c r="B24" s="135"/>
      <c r="C24" s="136"/>
      <c r="D24" s="137"/>
      <c r="E24" s="138"/>
      <c r="F24" s="138"/>
      <c r="G24" s="138" t="str">
        <f t="shared" si="1"/>
        <v/>
      </c>
      <c r="H24" s="139"/>
      <c r="I24" s="146" t="s">
        <v>2269</v>
      </c>
    </row>
    <row r="25" customHeight="1" spans="1:9">
      <c r="A25" s="134" t="str">
        <f t="shared" si="0"/>
        <v/>
      </c>
      <c r="B25" s="135"/>
      <c r="C25" s="136"/>
      <c r="D25" s="137"/>
      <c r="E25" s="138"/>
      <c r="F25" s="138"/>
      <c r="G25" s="138" t="str">
        <f t="shared" si="1"/>
        <v/>
      </c>
      <c r="H25" s="139"/>
      <c r="I25" s="146" t="s">
        <v>2270</v>
      </c>
    </row>
    <row r="26" customHeight="1" spans="1:9">
      <c r="A26" s="134" t="str">
        <f t="shared" si="0"/>
        <v/>
      </c>
      <c r="B26" s="135"/>
      <c r="C26" s="136"/>
      <c r="D26" s="137"/>
      <c r="E26" s="138"/>
      <c r="F26" s="138"/>
      <c r="G26" s="138" t="str">
        <f t="shared" si="1"/>
        <v/>
      </c>
      <c r="H26" s="139"/>
      <c r="I26" s="146" t="s">
        <v>2271</v>
      </c>
    </row>
    <row r="27" customHeight="1" spans="1:9">
      <c r="A27" s="139" t="s">
        <v>2272</v>
      </c>
      <c r="B27" s="139"/>
      <c r="C27" s="132"/>
      <c r="D27" s="132"/>
      <c r="E27" s="138">
        <f>SUM(E7:E26)</f>
        <v>0</v>
      </c>
      <c r="F27" s="138">
        <f>SUM(F7:F26)</f>
        <v>0</v>
      </c>
      <c r="G27" s="138" t="str">
        <f t="shared" si="1"/>
        <v/>
      </c>
      <c r="H27" s="139"/>
      <c r="I27" s="143"/>
    </row>
    <row r="28" customHeight="1" spans="1:9">
      <c r="A28" s="123" t="str">
        <f>基本信息输入表!$K$6&amp;"填表人："&amp;基本信息输入表!$M$68</f>
        <v>产权持有单位填表人：刘亚鑫</v>
      </c>
      <c r="B28" s="123"/>
      <c r="C28" s="140"/>
      <c r="D28" s="141"/>
      <c r="E28" s="142"/>
      <c r="F28" s="142" t="str">
        <f>"评估人员："&amp;基本信息输入表!$Q$68</f>
        <v>评估人员：王庆国</v>
      </c>
      <c r="G28" s="142"/>
      <c r="H28" s="123"/>
      <c r="I28" s="143" t="s">
        <v>837</v>
      </c>
    </row>
    <row r="29" spans="1:9">
      <c r="A29" s="143" t="str">
        <f>"填表日期："&amp;YEAR(基本信息输入表!$O$68)&amp;"年"&amp;MONTH(基本信息输入表!$O$68)&amp;"月"&amp;DAY(基本信息输入表!$O$68)&amp;"日"</f>
        <v>填表日期：2025年2月22日</v>
      </c>
      <c r="B29" s="143"/>
      <c r="C29" s="143"/>
      <c r="D29" s="144"/>
      <c r="E29" s="143"/>
      <c r="F29" s="143"/>
      <c r="G29" s="145"/>
      <c r="H29" s="143"/>
      <c r="I29" s="143"/>
    </row>
    <row r="30" spans="1:9">
      <c r="A30" s="143"/>
      <c r="B30" s="143"/>
      <c r="C30" s="143"/>
      <c r="D30" s="144"/>
      <c r="E30" s="143"/>
      <c r="F30" s="143"/>
      <c r="G30" s="145"/>
      <c r="H30" s="143"/>
      <c r="I30" s="143"/>
    </row>
  </sheetData>
  <mergeCells count="4">
    <mergeCell ref="A2:H2"/>
    <mergeCell ref="A3:G3"/>
    <mergeCell ref="A4:H4"/>
    <mergeCell ref="G5:H5"/>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showGridLines="0" zoomScale="96" zoomScaleNormal="96" topLeftCell="A4" workbookViewId="0">
      <selection activeCell="P29" sqref="P29"/>
    </sheetView>
  </sheetViews>
  <sheetFormatPr defaultColWidth="9" defaultRowHeight="15.75" customHeight="1"/>
  <cols>
    <col min="1" max="1" width="5.2" style="10" customWidth="1"/>
    <col min="2" max="2" width="15.7" style="10" customWidth="1"/>
    <col min="3" max="3" width="13.5" style="10" customWidth="1"/>
    <col min="4" max="4" width="10.7" style="10" customWidth="1"/>
    <col min="5" max="5" width="8.2" style="10" customWidth="1"/>
    <col min="6" max="6" width="7" style="10" customWidth="1"/>
    <col min="7" max="7" width="9.7" style="10" customWidth="1"/>
    <col min="8" max="8" width="8.2" style="10" customWidth="1"/>
    <col min="9" max="9" width="10.2" style="10" customWidth="1"/>
    <col min="10" max="10" width="9.5" style="10" customWidth="1"/>
    <col min="11" max="11" width="10" style="10" customWidth="1"/>
    <col min="12" max="12" width="9.5" style="10" customWidth="1"/>
    <col min="13" max="13" width="8.2" style="10" customWidth="1"/>
    <col min="14" max="15" width="9" style="10" customWidth="1"/>
    <col min="16" max="16384" width="9" style="10"/>
  </cols>
  <sheetData>
    <row r="1" customHeight="1" spans="1:1">
      <c r="A1" s="11" t="s">
        <v>0</v>
      </c>
    </row>
    <row r="2" s="8" customFormat="1" ht="30" customHeight="1" spans="1:1">
      <c r="A2" s="12" t="s">
        <v>127</v>
      </c>
    </row>
    <row r="3" customHeight="1" spans="1:1">
      <c r="A3" s="9" t="str">
        <f>"评估基准日："&amp;TEXT(基本信息输入表!M7,"yyyy年mm月dd日")</f>
        <v>评估基准日：2025年02月20日</v>
      </c>
    </row>
    <row r="4" ht="14.25" customHeight="1" spans="1:12">
      <c r="A4" s="9"/>
      <c r="B4" s="9"/>
      <c r="C4" s="9"/>
      <c r="D4" s="9"/>
      <c r="E4" s="9"/>
      <c r="F4" s="9"/>
      <c r="G4" s="9"/>
      <c r="H4" s="9"/>
      <c r="I4" s="9"/>
      <c r="J4" s="9"/>
      <c r="K4" s="9"/>
      <c r="L4" s="14" t="s">
        <v>2273</v>
      </c>
    </row>
    <row r="5" customHeight="1" spans="1:13">
      <c r="A5" s="15" t="str">
        <f>基本信息输入表!K6&amp;"："&amp;基本信息输入表!M6</f>
        <v>产权持有单位：中国石油天然气股份有限公司塔里木油田分公司塔西南勘探开发公司</v>
      </c>
      <c r="B5" s="16"/>
      <c r="C5" s="16"/>
      <c r="D5" s="16"/>
      <c r="E5" s="16"/>
      <c r="M5" s="14" t="s">
        <v>1444</v>
      </c>
    </row>
    <row r="6" s="9" customFormat="1" ht="12.75" customHeight="1" spans="1:13">
      <c r="A6" s="36" t="s">
        <v>4</v>
      </c>
      <c r="B6" s="36" t="s">
        <v>2274</v>
      </c>
      <c r="C6" s="36" t="s">
        <v>2275</v>
      </c>
      <c r="D6" s="105" t="s">
        <v>1448</v>
      </c>
      <c r="E6" s="36" t="s">
        <v>6</v>
      </c>
      <c r="F6" s="89"/>
      <c r="G6" s="86"/>
      <c r="H6" s="105" t="s">
        <v>1192</v>
      </c>
      <c r="I6" s="36" t="s">
        <v>7</v>
      </c>
      <c r="J6" s="89"/>
      <c r="K6" s="86"/>
      <c r="L6" s="105" t="s">
        <v>2276</v>
      </c>
      <c r="M6" s="105" t="s">
        <v>176</v>
      </c>
    </row>
    <row r="7" s="9" customFormat="1" ht="12.75" customHeight="1" spans="1:14">
      <c r="A7" s="106"/>
      <c r="B7" s="106"/>
      <c r="C7" s="106"/>
      <c r="D7" s="106"/>
      <c r="E7" s="111" t="s">
        <v>1211</v>
      </c>
      <c r="F7" s="111" t="s">
        <v>1212</v>
      </c>
      <c r="G7" s="111" t="s">
        <v>1213</v>
      </c>
      <c r="H7" s="106"/>
      <c r="I7" s="111" t="s">
        <v>1214</v>
      </c>
      <c r="J7" s="111" t="s">
        <v>1215</v>
      </c>
      <c r="K7" s="111" t="s">
        <v>1213</v>
      </c>
      <c r="L7" s="106"/>
      <c r="M7" s="106"/>
      <c r="N7" s="9" t="s">
        <v>1461</v>
      </c>
    </row>
    <row r="8" ht="12.75" customHeight="1" spans="1:14">
      <c r="A8" s="107" t="str">
        <f>IF(B8="","",ROW()-7)</f>
        <v/>
      </c>
      <c r="B8" s="108"/>
      <c r="C8" s="108"/>
      <c r="D8" s="108"/>
      <c r="E8" s="117"/>
      <c r="F8" s="117"/>
      <c r="G8" s="117"/>
      <c r="H8" s="117"/>
      <c r="I8" s="113"/>
      <c r="J8" s="113"/>
      <c r="K8" s="113"/>
      <c r="L8" s="31" t="str">
        <f>IF(G8-H8=0,"",(K8-G8+H8)/(G8-H8)*100)</f>
        <v/>
      </c>
      <c r="M8" s="108"/>
      <c r="N8" s="9" t="s">
        <v>2277</v>
      </c>
    </row>
    <row r="9" ht="12.75" customHeight="1" spans="1:14">
      <c r="A9" s="107" t="str">
        <f t="shared" ref="A9:A24" si="0">IF(B9="","",ROW()-7)</f>
        <v/>
      </c>
      <c r="B9" s="108"/>
      <c r="C9" s="108"/>
      <c r="D9" s="108"/>
      <c r="E9" s="117"/>
      <c r="F9" s="117"/>
      <c r="G9" s="117"/>
      <c r="H9" s="117"/>
      <c r="I9" s="113"/>
      <c r="J9" s="113"/>
      <c r="K9" s="113"/>
      <c r="L9" s="31" t="str">
        <f t="shared" ref="L9:L27" si="1">IF(G9-H9=0,"",(K9-G9+H9)/(G9-H9)*100)</f>
        <v/>
      </c>
      <c r="M9" s="108"/>
      <c r="N9" s="9" t="s">
        <v>2278</v>
      </c>
    </row>
    <row r="10" ht="12.75" customHeight="1" spans="1:14">
      <c r="A10" s="107" t="str">
        <f t="shared" si="0"/>
        <v/>
      </c>
      <c r="B10" s="108"/>
      <c r="C10" s="108"/>
      <c r="D10" s="108"/>
      <c r="E10" s="117"/>
      <c r="F10" s="117"/>
      <c r="G10" s="117"/>
      <c r="H10" s="117"/>
      <c r="I10" s="113"/>
      <c r="J10" s="113"/>
      <c r="K10" s="113"/>
      <c r="L10" s="31" t="str">
        <f t="shared" si="1"/>
        <v/>
      </c>
      <c r="M10" s="108"/>
      <c r="N10" s="9" t="s">
        <v>2279</v>
      </c>
    </row>
    <row r="11" ht="12.75" customHeight="1" spans="1:14">
      <c r="A11" s="107" t="str">
        <f t="shared" si="0"/>
        <v/>
      </c>
      <c r="B11" s="108"/>
      <c r="C11" s="108"/>
      <c r="D11" s="108"/>
      <c r="E11" s="117"/>
      <c r="F11" s="117"/>
      <c r="G11" s="117"/>
      <c r="H11" s="117"/>
      <c r="I11" s="113"/>
      <c r="J11" s="113"/>
      <c r="K11" s="113"/>
      <c r="L11" s="31" t="str">
        <f t="shared" si="1"/>
        <v/>
      </c>
      <c r="M11" s="108"/>
      <c r="N11" s="9" t="s">
        <v>2280</v>
      </c>
    </row>
    <row r="12" ht="12.75" customHeight="1" spans="1:14">
      <c r="A12" s="107" t="str">
        <f t="shared" si="0"/>
        <v/>
      </c>
      <c r="B12" s="108"/>
      <c r="C12" s="108"/>
      <c r="D12" s="108"/>
      <c r="E12" s="117"/>
      <c r="F12" s="117"/>
      <c r="G12" s="117"/>
      <c r="H12" s="117"/>
      <c r="I12" s="113"/>
      <c r="J12" s="113"/>
      <c r="K12" s="113"/>
      <c r="L12" s="31" t="str">
        <f t="shared" si="1"/>
        <v/>
      </c>
      <c r="M12" s="108"/>
      <c r="N12" s="9" t="s">
        <v>2281</v>
      </c>
    </row>
    <row r="13" ht="12.75" customHeight="1" spans="1:14">
      <c r="A13" s="107" t="str">
        <f t="shared" si="0"/>
        <v/>
      </c>
      <c r="B13" s="108"/>
      <c r="C13" s="108"/>
      <c r="D13" s="108"/>
      <c r="E13" s="117"/>
      <c r="F13" s="117"/>
      <c r="G13" s="117"/>
      <c r="H13" s="117"/>
      <c r="I13" s="113"/>
      <c r="J13" s="113"/>
      <c r="K13" s="113"/>
      <c r="L13" s="31" t="str">
        <f t="shared" si="1"/>
        <v/>
      </c>
      <c r="M13" s="108"/>
      <c r="N13" s="9" t="s">
        <v>2282</v>
      </c>
    </row>
    <row r="14" ht="12.75" customHeight="1" spans="1:14">
      <c r="A14" s="107" t="str">
        <f t="shared" si="0"/>
        <v/>
      </c>
      <c r="B14" s="108"/>
      <c r="C14" s="108"/>
      <c r="D14" s="108"/>
      <c r="E14" s="117"/>
      <c r="F14" s="117"/>
      <c r="G14" s="117"/>
      <c r="H14" s="117"/>
      <c r="I14" s="113"/>
      <c r="J14" s="113"/>
      <c r="K14" s="113"/>
      <c r="L14" s="31" t="str">
        <f t="shared" si="1"/>
        <v/>
      </c>
      <c r="M14" s="108"/>
      <c r="N14" s="9" t="s">
        <v>2283</v>
      </c>
    </row>
    <row r="15" ht="12.75" customHeight="1" spans="1:14">
      <c r="A15" s="107" t="str">
        <f t="shared" si="0"/>
        <v/>
      </c>
      <c r="B15" s="108"/>
      <c r="C15" s="108"/>
      <c r="D15" s="108"/>
      <c r="E15" s="117"/>
      <c r="F15" s="117"/>
      <c r="G15" s="117"/>
      <c r="H15" s="117"/>
      <c r="I15" s="113"/>
      <c r="J15" s="113"/>
      <c r="K15" s="113"/>
      <c r="L15" s="31" t="str">
        <f t="shared" si="1"/>
        <v/>
      </c>
      <c r="M15" s="108"/>
      <c r="N15" s="9" t="s">
        <v>2284</v>
      </c>
    </row>
    <row r="16" ht="12.75" customHeight="1" spans="1:14">
      <c r="A16" s="107" t="str">
        <f t="shared" si="0"/>
        <v/>
      </c>
      <c r="B16" s="108"/>
      <c r="C16" s="108"/>
      <c r="D16" s="108"/>
      <c r="E16" s="117"/>
      <c r="F16" s="117"/>
      <c r="G16" s="117"/>
      <c r="H16" s="117"/>
      <c r="I16" s="113"/>
      <c r="J16" s="113"/>
      <c r="K16" s="113"/>
      <c r="L16" s="31" t="str">
        <f t="shared" si="1"/>
        <v/>
      </c>
      <c r="M16" s="108"/>
      <c r="N16" s="9" t="s">
        <v>2285</v>
      </c>
    </row>
    <row r="17" ht="12.75" customHeight="1" spans="1:14">
      <c r="A17" s="107" t="str">
        <f t="shared" si="0"/>
        <v/>
      </c>
      <c r="B17" s="108"/>
      <c r="C17" s="108"/>
      <c r="D17" s="108"/>
      <c r="E17" s="117"/>
      <c r="F17" s="117"/>
      <c r="G17" s="117"/>
      <c r="H17" s="117"/>
      <c r="I17" s="113"/>
      <c r="J17" s="113"/>
      <c r="K17" s="113"/>
      <c r="L17" s="31" t="str">
        <f t="shared" si="1"/>
        <v/>
      </c>
      <c r="M17" s="108"/>
      <c r="N17" s="9" t="s">
        <v>2286</v>
      </c>
    </row>
    <row r="18" ht="12.75" customHeight="1" spans="1:14">
      <c r="A18" s="107" t="str">
        <f t="shared" si="0"/>
        <v/>
      </c>
      <c r="B18" s="108"/>
      <c r="C18" s="108"/>
      <c r="D18" s="108"/>
      <c r="E18" s="117"/>
      <c r="F18" s="117"/>
      <c r="G18" s="117"/>
      <c r="H18" s="117"/>
      <c r="I18" s="113"/>
      <c r="J18" s="113"/>
      <c r="K18" s="113"/>
      <c r="L18" s="31" t="str">
        <f t="shared" si="1"/>
        <v/>
      </c>
      <c r="M18" s="108"/>
      <c r="N18" s="9" t="s">
        <v>2287</v>
      </c>
    </row>
    <row r="19" ht="12.75" customHeight="1" spans="1:14">
      <c r="A19" s="107" t="str">
        <f t="shared" si="0"/>
        <v/>
      </c>
      <c r="B19" s="108"/>
      <c r="C19" s="108"/>
      <c r="D19" s="108"/>
      <c r="E19" s="117"/>
      <c r="F19" s="117"/>
      <c r="G19" s="117"/>
      <c r="H19" s="117"/>
      <c r="I19" s="113"/>
      <c r="J19" s="113"/>
      <c r="K19" s="113"/>
      <c r="L19" s="31" t="str">
        <f t="shared" si="1"/>
        <v/>
      </c>
      <c r="M19" s="108"/>
      <c r="N19" s="9" t="s">
        <v>2288</v>
      </c>
    </row>
    <row r="20" ht="12.75" customHeight="1" spans="1:14">
      <c r="A20" s="107" t="str">
        <f t="shared" si="0"/>
        <v/>
      </c>
      <c r="B20" s="108"/>
      <c r="C20" s="108"/>
      <c r="D20" s="108"/>
      <c r="E20" s="117"/>
      <c r="F20" s="117"/>
      <c r="G20" s="117"/>
      <c r="H20" s="117"/>
      <c r="I20" s="113"/>
      <c r="J20" s="113"/>
      <c r="K20" s="113"/>
      <c r="L20" s="31" t="str">
        <f t="shared" si="1"/>
        <v/>
      </c>
      <c r="M20" s="108"/>
      <c r="N20" s="9" t="s">
        <v>2289</v>
      </c>
    </row>
    <row r="21" ht="12.75" customHeight="1" spans="1:14">
      <c r="A21" s="107" t="str">
        <f t="shared" si="0"/>
        <v/>
      </c>
      <c r="B21" s="108"/>
      <c r="C21" s="108"/>
      <c r="D21" s="108"/>
      <c r="E21" s="117"/>
      <c r="F21" s="117"/>
      <c r="G21" s="117"/>
      <c r="H21" s="117"/>
      <c r="I21" s="113"/>
      <c r="J21" s="113"/>
      <c r="K21" s="113"/>
      <c r="L21" s="31" t="str">
        <f t="shared" si="1"/>
        <v/>
      </c>
      <c r="M21" s="108"/>
      <c r="N21" s="9" t="s">
        <v>2290</v>
      </c>
    </row>
    <row r="22" ht="12.75" customHeight="1" spans="1:14">
      <c r="A22" s="107" t="str">
        <f t="shared" si="0"/>
        <v/>
      </c>
      <c r="B22" s="108"/>
      <c r="C22" s="108"/>
      <c r="D22" s="108"/>
      <c r="E22" s="117"/>
      <c r="F22" s="117"/>
      <c r="G22" s="117"/>
      <c r="H22" s="117"/>
      <c r="I22" s="113"/>
      <c r="J22" s="113"/>
      <c r="K22" s="113"/>
      <c r="L22" s="31" t="str">
        <f t="shared" si="1"/>
        <v/>
      </c>
      <c r="M22" s="108"/>
      <c r="N22" s="9" t="s">
        <v>2291</v>
      </c>
    </row>
    <row r="23" ht="12.75" customHeight="1" spans="1:14">
      <c r="A23" s="107" t="str">
        <f t="shared" si="0"/>
        <v/>
      </c>
      <c r="B23" s="108"/>
      <c r="C23" s="108"/>
      <c r="D23" s="108"/>
      <c r="E23" s="117"/>
      <c r="F23" s="117"/>
      <c r="G23" s="117"/>
      <c r="H23" s="117"/>
      <c r="I23" s="113"/>
      <c r="J23" s="113"/>
      <c r="K23" s="113"/>
      <c r="L23" s="31" t="str">
        <f t="shared" si="1"/>
        <v/>
      </c>
      <c r="M23" s="108"/>
      <c r="N23" s="9" t="s">
        <v>2292</v>
      </c>
    </row>
    <row r="24" ht="12.75" customHeight="1" spans="1:14">
      <c r="A24" s="107" t="str">
        <f t="shared" si="0"/>
        <v/>
      </c>
      <c r="B24" s="108"/>
      <c r="C24" s="108"/>
      <c r="D24" s="108"/>
      <c r="E24" s="117"/>
      <c r="F24" s="117"/>
      <c r="G24" s="117"/>
      <c r="H24" s="117"/>
      <c r="I24" s="113"/>
      <c r="J24" s="113"/>
      <c r="K24" s="113"/>
      <c r="L24" s="31" t="str">
        <f t="shared" si="1"/>
        <v/>
      </c>
      <c r="M24" s="108"/>
      <c r="N24" s="9" t="s">
        <v>2293</v>
      </c>
    </row>
    <row r="25" ht="12.75" customHeight="1" spans="1:13">
      <c r="A25" s="118" t="s">
        <v>2294</v>
      </c>
      <c r="B25" s="119"/>
      <c r="C25" s="119"/>
      <c r="D25" s="120"/>
      <c r="E25" s="121">
        <f>SUM(E8:E24)</f>
        <v>0</v>
      </c>
      <c r="F25" s="121"/>
      <c r="G25" s="121">
        <f>SUM(G8:G24)</f>
        <v>0</v>
      </c>
      <c r="H25" s="121">
        <f>SUM(H8:H24)</f>
        <v>0</v>
      </c>
      <c r="I25" s="23"/>
      <c r="J25" s="23"/>
      <c r="K25" s="121">
        <f>SUM(K8:K24)</f>
        <v>0</v>
      </c>
      <c r="L25" s="31" t="str">
        <f t="shared" si="1"/>
        <v/>
      </c>
      <c r="M25" s="21"/>
    </row>
    <row r="26" ht="12.75" customHeight="1" spans="1:13">
      <c r="A26" s="118" t="s">
        <v>2295</v>
      </c>
      <c r="B26" s="119"/>
      <c r="C26" s="119"/>
      <c r="D26" s="120"/>
      <c r="E26" s="23"/>
      <c r="F26" s="23"/>
      <c r="G26" s="23">
        <f>H25</f>
        <v>0</v>
      </c>
      <c r="H26" s="23"/>
      <c r="I26" s="23"/>
      <c r="J26" s="23"/>
      <c r="K26" s="23"/>
      <c r="L26" s="31"/>
      <c r="M26" s="21"/>
    </row>
    <row r="27" customHeight="1" spans="1:13">
      <c r="A27" s="103" t="s">
        <v>2296</v>
      </c>
      <c r="B27" s="122"/>
      <c r="C27" s="122"/>
      <c r="D27" s="104"/>
      <c r="E27" s="31"/>
      <c r="F27" s="31"/>
      <c r="G27" s="31">
        <f>G25-G26</f>
        <v>0</v>
      </c>
      <c r="H27" s="31"/>
      <c r="I27" s="31"/>
      <c r="J27" s="31"/>
      <c r="K27" s="31">
        <f>K25</f>
        <v>0</v>
      </c>
      <c r="L27" s="31" t="str">
        <f t="shared" si="1"/>
        <v/>
      </c>
      <c r="M27" s="27"/>
    </row>
    <row r="28" customHeight="1" spans="1:14">
      <c r="A28" s="10" t="str">
        <f>基本信息输入表!$K$6&amp;"填表人："&amp;基本信息输入表!$M$69</f>
        <v>产权持有单位填表人：刘亚鑫</v>
      </c>
      <c r="K28" s="10" t="str">
        <f>"评估人员："&amp;基本信息输入表!$Q$69</f>
        <v>评估人员：王庆国</v>
      </c>
      <c r="L28" s="35"/>
      <c r="N28" s="10" t="s">
        <v>1483</v>
      </c>
    </row>
    <row r="29" customHeight="1" spans="1:12">
      <c r="A29" s="10" t="str">
        <f>"填表日期："&amp;YEAR(基本信息输入表!$O$69)&amp;"年"&amp;MONTH(基本信息输入表!$O$69)&amp;"月"&amp;DAY(基本信息输入表!$O$69)&amp;"日"</f>
        <v>填表日期：2025年2月22日</v>
      </c>
      <c r="L29" s="35"/>
    </row>
  </sheetData>
  <mergeCells count="16">
    <mergeCell ref="A2:M2"/>
    <mergeCell ref="A3:M3"/>
    <mergeCell ref="L4:M4"/>
    <mergeCell ref="A5:E5"/>
    <mergeCell ref="E6:G6"/>
    <mergeCell ref="I6:K6"/>
    <mergeCell ref="A25:D25"/>
    <mergeCell ref="A26:D26"/>
    <mergeCell ref="A27:D27"/>
    <mergeCell ref="A6:A7"/>
    <mergeCell ref="B6:B7"/>
    <mergeCell ref="C6:C7"/>
    <mergeCell ref="D6:D7"/>
    <mergeCell ref="H6:H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showGridLines="0" zoomScale="96" zoomScaleNormal="96" topLeftCell="A4" workbookViewId="0">
      <selection activeCell="R27" sqref="R27"/>
    </sheetView>
  </sheetViews>
  <sheetFormatPr defaultColWidth="9" defaultRowHeight="15.75" customHeight="1"/>
  <cols>
    <col min="1" max="1" width="4.2" style="10" customWidth="1"/>
    <col min="2" max="2" width="12.2" style="10" customWidth="1"/>
    <col min="3" max="3" width="11.7" style="10" customWidth="1"/>
    <col min="4" max="4" width="8" style="10" customWidth="1"/>
    <col min="5" max="5" width="6.2" style="10" customWidth="1"/>
    <col min="6" max="6" width="8" style="10" customWidth="1"/>
    <col min="7" max="7" width="12.2" style="10" customWidth="1"/>
    <col min="8" max="8" width="9.7" style="10" customWidth="1"/>
    <col min="9" max="9" width="8.2" style="10" customWidth="1"/>
    <col min="10" max="10" width="10.2" style="10" customWidth="1"/>
    <col min="11" max="11" width="12.7" style="10" customWidth="1"/>
    <col min="12" max="12" width="9.5" style="10" customWidth="1"/>
    <col min="13" max="13" width="8.5" style="10" customWidth="1"/>
    <col min="14" max="14" width="10.7" style="10" customWidth="1"/>
    <col min="15" max="16" width="9" style="10" customWidth="1"/>
    <col min="17" max="16384" width="9" style="10"/>
  </cols>
  <sheetData>
    <row r="1" customHeight="1" spans="1:1">
      <c r="A1" s="11" t="s">
        <v>0</v>
      </c>
    </row>
    <row r="2" s="8" customFormat="1" ht="30" customHeight="1" spans="1:1">
      <c r="A2" s="12" t="s">
        <v>131</v>
      </c>
    </row>
    <row r="3" customHeight="1" spans="1:1">
      <c r="A3" s="9" t="str">
        <f>"评估基准日："&amp;TEXT(基本信息输入表!M7,"yyyy年mm月dd日")</f>
        <v>评估基准日：2025年02月20日</v>
      </c>
    </row>
    <row r="4" ht="14.25" customHeight="1" spans="1:12">
      <c r="A4" s="9"/>
      <c r="B4" s="9"/>
      <c r="C4" s="9"/>
      <c r="D4" s="9"/>
      <c r="E4" s="9"/>
      <c r="F4" s="9"/>
      <c r="G4" s="9"/>
      <c r="H4" s="9"/>
      <c r="I4" s="9"/>
      <c r="J4" s="9"/>
      <c r="K4" s="9"/>
      <c r="L4" s="14" t="s">
        <v>2297</v>
      </c>
    </row>
    <row r="5" customHeight="1" spans="1:14">
      <c r="A5" s="10" t="str">
        <f>基本信息输入表!K6&amp;"："&amp;基本信息输入表!M6</f>
        <v>产权持有单位：中国石油天然气股份有限公司塔里木油田分公司塔西南勘探开发公司</v>
      </c>
      <c r="L5" s="95" t="s">
        <v>821</v>
      </c>
      <c r="M5" s="16"/>
      <c r="N5" s="16"/>
    </row>
    <row r="6" s="9" customFormat="1" ht="12" customHeight="1" spans="1:14">
      <c r="A6" s="36" t="s">
        <v>4</v>
      </c>
      <c r="B6" s="36" t="s">
        <v>2298</v>
      </c>
      <c r="C6" s="105" t="s">
        <v>2299</v>
      </c>
      <c r="D6" s="105" t="s">
        <v>1210</v>
      </c>
      <c r="E6" s="105" t="s">
        <v>1211</v>
      </c>
      <c r="F6" s="105" t="s">
        <v>2073</v>
      </c>
      <c r="G6" s="36" t="s">
        <v>6</v>
      </c>
      <c r="H6" s="86"/>
      <c r="I6" s="84" t="s">
        <v>1192</v>
      </c>
      <c r="J6" s="36" t="s">
        <v>7</v>
      </c>
      <c r="K6" s="89"/>
      <c r="L6" s="86"/>
      <c r="M6" s="105" t="s">
        <v>686</v>
      </c>
      <c r="N6" s="105" t="s">
        <v>176</v>
      </c>
    </row>
    <row r="7" s="9" customFormat="1" ht="12.75" customHeight="1" spans="1:15">
      <c r="A7" s="106"/>
      <c r="B7" s="106"/>
      <c r="C7" s="106"/>
      <c r="D7" s="106"/>
      <c r="E7" s="106"/>
      <c r="F7" s="106"/>
      <c r="G7" s="114" t="s">
        <v>10</v>
      </c>
      <c r="H7" s="115" t="s">
        <v>11</v>
      </c>
      <c r="I7" s="101"/>
      <c r="J7" s="115" t="s">
        <v>10</v>
      </c>
      <c r="K7" s="116" t="s">
        <v>1354</v>
      </c>
      <c r="L7" s="115" t="s">
        <v>11</v>
      </c>
      <c r="M7" s="106"/>
      <c r="N7" s="106"/>
      <c r="O7" s="9" t="s">
        <v>1461</v>
      </c>
    </row>
    <row r="8" ht="12.75" customHeight="1" spans="1:15">
      <c r="A8" s="20" t="str">
        <f>IF(B8="","",ROW()-7)</f>
        <v/>
      </c>
      <c r="B8" s="72"/>
      <c r="C8" s="72"/>
      <c r="D8" s="72"/>
      <c r="E8" s="59"/>
      <c r="F8" s="22"/>
      <c r="G8" s="23"/>
      <c r="H8" s="59"/>
      <c r="I8" s="59"/>
      <c r="J8" s="23"/>
      <c r="K8" s="59"/>
      <c r="L8" s="59"/>
      <c r="M8" s="24" t="str">
        <f>IF(H8-I8=0,"",(L8-H8+I8)/(H8-I8)*100)</f>
        <v/>
      </c>
      <c r="N8" s="72"/>
      <c r="O8" s="9" t="s">
        <v>2300</v>
      </c>
    </row>
    <row r="9" ht="12.75" customHeight="1" spans="1:15">
      <c r="A9" s="20" t="str">
        <f t="shared" ref="A9:A24" si="0">IF(B9="","",ROW()-7)</f>
        <v/>
      </c>
      <c r="B9" s="72"/>
      <c r="C9" s="72"/>
      <c r="D9" s="72"/>
      <c r="E9" s="59"/>
      <c r="F9" s="22"/>
      <c r="G9" s="23"/>
      <c r="H9" s="59"/>
      <c r="I9" s="59"/>
      <c r="J9" s="23"/>
      <c r="K9" s="59"/>
      <c r="L9" s="59"/>
      <c r="M9" s="24" t="str">
        <f t="shared" ref="M9:M27" si="1">IF(H9-I9=0,"",(L9-H9+I9)/(H9-I9)*100)</f>
        <v/>
      </c>
      <c r="N9" s="72"/>
      <c r="O9" s="9" t="s">
        <v>2301</v>
      </c>
    </row>
    <row r="10" ht="12.75" customHeight="1" spans="1:15">
      <c r="A10" s="20" t="str">
        <f t="shared" si="0"/>
        <v/>
      </c>
      <c r="B10" s="72"/>
      <c r="C10" s="72"/>
      <c r="D10" s="72"/>
      <c r="E10" s="59"/>
      <c r="F10" s="22"/>
      <c r="G10" s="23"/>
      <c r="H10" s="59"/>
      <c r="I10" s="59"/>
      <c r="J10" s="23"/>
      <c r="K10" s="59"/>
      <c r="L10" s="59"/>
      <c r="M10" s="24" t="str">
        <f t="shared" si="1"/>
        <v/>
      </c>
      <c r="N10" s="72"/>
      <c r="O10" s="9" t="s">
        <v>2302</v>
      </c>
    </row>
    <row r="11" ht="12.75" customHeight="1" spans="1:15">
      <c r="A11" s="20" t="str">
        <f t="shared" si="0"/>
        <v/>
      </c>
      <c r="B11" s="72"/>
      <c r="C11" s="72"/>
      <c r="D11" s="72"/>
      <c r="E11" s="59"/>
      <c r="F11" s="22"/>
      <c r="G11" s="23"/>
      <c r="H11" s="59"/>
      <c r="I11" s="59"/>
      <c r="J11" s="23"/>
      <c r="K11" s="59"/>
      <c r="L11" s="59"/>
      <c r="M11" s="24" t="str">
        <f t="shared" si="1"/>
        <v/>
      </c>
      <c r="N11" s="72"/>
      <c r="O11" s="9" t="s">
        <v>2303</v>
      </c>
    </row>
    <row r="12" ht="12.75" customHeight="1" spans="1:15">
      <c r="A12" s="20" t="str">
        <f t="shared" si="0"/>
        <v/>
      </c>
      <c r="B12" s="72"/>
      <c r="C12" s="72"/>
      <c r="D12" s="72"/>
      <c r="E12" s="59"/>
      <c r="F12" s="22"/>
      <c r="G12" s="23"/>
      <c r="H12" s="59"/>
      <c r="I12" s="59"/>
      <c r="J12" s="23"/>
      <c r="K12" s="59"/>
      <c r="L12" s="59"/>
      <c r="M12" s="24" t="str">
        <f t="shared" si="1"/>
        <v/>
      </c>
      <c r="N12" s="72"/>
      <c r="O12" s="9" t="s">
        <v>2304</v>
      </c>
    </row>
    <row r="13" ht="12.75" customHeight="1" spans="1:15">
      <c r="A13" s="20" t="str">
        <f t="shared" si="0"/>
        <v/>
      </c>
      <c r="B13" s="72"/>
      <c r="C13" s="72"/>
      <c r="D13" s="72"/>
      <c r="E13" s="59"/>
      <c r="F13" s="22"/>
      <c r="G13" s="23"/>
      <c r="H13" s="59"/>
      <c r="I13" s="59"/>
      <c r="J13" s="23"/>
      <c r="K13" s="59"/>
      <c r="L13" s="59"/>
      <c r="M13" s="24" t="str">
        <f t="shared" si="1"/>
        <v/>
      </c>
      <c r="N13" s="72"/>
      <c r="O13" s="9" t="s">
        <v>2305</v>
      </c>
    </row>
    <row r="14" ht="12.75" customHeight="1" spans="1:15">
      <c r="A14" s="20" t="str">
        <f t="shared" si="0"/>
        <v/>
      </c>
      <c r="B14" s="72"/>
      <c r="C14" s="72"/>
      <c r="D14" s="72"/>
      <c r="E14" s="59"/>
      <c r="F14" s="22"/>
      <c r="G14" s="23"/>
      <c r="H14" s="59"/>
      <c r="I14" s="59"/>
      <c r="J14" s="23"/>
      <c r="K14" s="59"/>
      <c r="L14" s="59"/>
      <c r="M14" s="24" t="str">
        <f t="shared" si="1"/>
        <v/>
      </c>
      <c r="N14" s="72"/>
      <c r="O14" s="9" t="s">
        <v>2306</v>
      </c>
    </row>
    <row r="15" ht="12.75" customHeight="1" spans="1:15">
      <c r="A15" s="20" t="str">
        <f t="shared" si="0"/>
        <v/>
      </c>
      <c r="B15" s="72"/>
      <c r="C15" s="72"/>
      <c r="D15" s="72"/>
      <c r="E15" s="59"/>
      <c r="F15" s="22"/>
      <c r="G15" s="23"/>
      <c r="H15" s="59"/>
      <c r="I15" s="59"/>
      <c r="J15" s="23"/>
      <c r="K15" s="59"/>
      <c r="L15" s="59"/>
      <c r="M15" s="24" t="str">
        <f t="shared" si="1"/>
        <v/>
      </c>
      <c r="N15" s="72"/>
      <c r="O15" s="9" t="s">
        <v>2307</v>
      </c>
    </row>
    <row r="16" ht="12.75" customHeight="1" spans="1:15">
      <c r="A16" s="20" t="str">
        <f t="shared" si="0"/>
        <v/>
      </c>
      <c r="B16" s="72"/>
      <c r="C16" s="72"/>
      <c r="D16" s="72"/>
      <c r="E16" s="59"/>
      <c r="F16" s="22"/>
      <c r="G16" s="23"/>
      <c r="H16" s="59"/>
      <c r="I16" s="59"/>
      <c r="J16" s="23"/>
      <c r="K16" s="59"/>
      <c r="L16" s="59"/>
      <c r="M16" s="24" t="str">
        <f t="shared" si="1"/>
        <v/>
      </c>
      <c r="N16" s="72"/>
      <c r="O16" s="9" t="s">
        <v>2308</v>
      </c>
    </row>
    <row r="17" ht="12.75" customHeight="1" spans="1:15">
      <c r="A17" s="20" t="str">
        <f t="shared" si="0"/>
        <v/>
      </c>
      <c r="B17" s="72"/>
      <c r="C17" s="72"/>
      <c r="D17" s="72"/>
      <c r="E17" s="59"/>
      <c r="F17" s="22"/>
      <c r="G17" s="23"/>
      <c r="H17" s="59"/>
      <c r="I17" s="59"/>
      <c r="J17" s="23"/>
      <c r="K17" s="59"/>
      <c r="L17" s="59"/>
      <c r="M17" s="24" t="str">
        <f t="shared" si="1"/>
        <v/>
      </c>
      <c r="N17" s="72"/>
      <c r="O17" s="9" t="s">
        <v>2309</v>
      </c>
    </row>
    <row r="18" ht="12.75" customHeight="1" spans="1:15">
      <c r="A18" s="20" t="str">
        <f t="shared" si="0"/>
        <v/>
      </c>
      <c r="B18" s="72"/>
      <c r="C18" s="72"/>
      <c r="D18" s="72"/>
      <c r="E18" s="59"/>
      <c r="F18" s="22"/>
      <c r="G18" s="23"/>
      <c r="H18" s="59"/>
      <c r="I18" s="59"/>
      <c r="J18" s="23"/>
      <c r="K18" s="59"/>
      <c r="L18" s="59"/>
      <c r="M18" s="24" t="str">
        <f t="shared" si="1"/>
        <v/>
      </c>
      <c r="N18" s="72"/>
      <c r="O18" s="9" t="s">
        <v>2310</v>
      </c>
    </row>
    <row r="19" ht="12.75" customHeight="1" spans="1:15">
      <c r="A19" s="20" t="str">
        <f t="shared" si="0"/>
        <v/>
      </c>
      <c r="B19" s="72"/>
      <c r="C19" s="72"/>
      <c r="D19" s="72"/>
      <c r="E19" s="59"/>
      <c r="F19" s="22"/>
      <c r="G19" s="23"/>
      <c r="H19" s="59"/>
      <c r="I19" s="59"/>
      <c r="J19" s="23"/>
      <c r="K19" s="59"/>
      <c r="L19" s="59"/>
      <c r="M19" s="24" t="str">
        <f t="shared" si="1"/>
        <v/>
      </c>
      <c r="N19" s="72"/>
      <c r="O19" s="9" t="s">
        <v>2311</v>
      </c>
    </row>
    <row r="20" ht="12.75" customHeight="1" spans="1:15">
      <c r="A20" s="20" t="str">
        <f t="shared" si="0"/>
        <v/>
      </c>
      <c r="B20" s="72"/>
      <c r="C20" s="72"/>
      <c r="D20" s="72"/>
      <c r="E20" s="59"/>
      <c r="F20" s="22"/>
      <c r="G20" s="23"/>
      <c r="H20" s="59"/>
      <c r="I20" s="59"/>
      <c r="J20" s="23"/>
      <c r="K20" s="59"/>
      <c r="L20" s="59"/>
      <c r="M20" s="24" t="str">
        <f t="shared" si="1"/>
        <v/>
      </c>
      <c r="N20" s="72"/>
      <c r="O20" s="9" t="s">
        <v>2312</v>
      </c>
    </row>
    <row r="21" ht="12.75" customHeight="1" spans="1:15">
      <c r="A21" s="20" t="str">
        <f t="shared" si="0"/>
        <v/>
      </c>
      <c r="B21" s="72"/>
      <c r="C21" s="72"/>
      <c r="D21" s="72"/>
      <c r="E21" s="59"/>
      <c r="F21" s="22"/>
      <c r="G21" s="23"/>
      <c r="H21" s="59"/>
      <c r="I21" s="59"/>
      <c r="J21" s="23"/>
      <c r="K21" s="59"/>
      <c r="L21" s="59"/>
      <c r="M21" s="24" t="str">
        <f t="shared" si="1"/>
        <v/>
      </c>
      <c r="N21" s="72"/>
      <c r="O21" s="9" t="s">
        <v>2313</v>
      </c>
    </row>
    <row r="22" ht="12.75" customHeight="1" spans="1:15">
      <c r="A22" s="20" t="str">
        <f t="shared" si="0"/>
        <v/>
      </c>
      <c r="B22" s="72"/>
      <c r="C22" s="72"/>
      <c r="D22" s="72"/>
      <c r="E22" s="59"/>
      <c r="F22" s="22"/>
      <c r="G22" s="23"/>
      <c r="H22" s="59"/>
      <c r="I22" s="59"/>
      <c r="J22" s="23"/>
      <c r="K22" s="59"/>
      <c r="L22" s="59"/>
      <c r="M22" s="24" t="str">
        <f t="shared" si="1"/>
        <v/>
      </c>
      <c r="N22" s="72"/>
      <c r="O22" s="9" t="s">
        <v>2314</v>
      </c>
    </row>
    <row r="23" ht="12.75" customHeight="1" spans="1:15">
      <c r="A23" s="20" t="str">
        <f t="shared" si="0"/>
        <v/>
      </c>
      <c r="B23" s="72"/>
      <c r="C23" s="72"/>
      <c r="D23" s="72"/>
      <c r="E23" s="59"/>
      <c r="F23" s="22"/>
      <c r="G23" s="23"/>
      <c r="H23" s="59"/>
      <c r="I23" s="59"/>
      <c r="J23" s="23"/>
      <c r="K23" s="59"/>
      <c r="L23" s="59"/>
      <c r="M23" s="24" t="str">
        <f t="shared" si="1"/>
        <v/>
      </c>
      <c r="N23" s="72"/>
      <c r="O23" s="9" t="s">
        <v>2315</v>
      </c>
    </row>
    <row r="24" ht="12.75" customHeight="1" spans="1:15">
      <c r="A24" s="20" t="str">
        <f t="shared" si="0"/>
        <v/>
      </c>
      <c r="B24" s="72"/>
      <c r="C24" s="72"/>
      <c r="D24" s="72"/>
      <c r="E24" s="59"/>
      <c r="F24" s="22"/>
      <c r="G24" s="23"/>
      <c r="H24" s="59"/>
      <c r="I24" s="59"/>
      <c r="J24" s="23"/>
      <c r="K24" s="59"/>
      <c r="L24" s="59"/>
      <c r="M24" s="24" t="str">
        <f t="shared" si="1"/>
        <v/>
      </c>
      <c r="N24" s="72"/>
      <c r="O24" s="9" t="s">
        <v>2316</v>
      </c>
    </row>
    <row r="25" ht="12.75" customHeight="1" spans="1:14">
      <c r="A25" s="20" t="s">
        <v>1524</v>
      </c>
      <c r="B25" s="89"/>
      <c r="C25" s="86"/>
      <c r="D25" s="21"/>
      <c r="E25" s="59"/>
      <c r="F25" s="57"/>
      <c r="G25" s="23">
        <f>SUM(G8:G24)</f>
        <v>0</v>
      </c>
      <c r="H25" s="23">
        <f>SUM(H8:H24)</f>
        <v>0</v>
      </c>
      <c r="I25" s="23">
        <f>SUM(I8:I24)</f>
        <v>0</v>
      </c>
      <c r="J25" s="23">
        <f>SUM(J8:J24)</f>
        <v>0</v>
      </c>
      <c r="K25" s="23"/>
      <c r="L25" s="23">
        <f>SUM(L8:L24)</f>
        <v>0</v>
      </c>
      <c r="M25" s="24" t="str">
        <f t="shared" si="1"/>
        <v/>
      </c>
      <c r="N25" s="21"/>
    </row>
    <row r="26" ht="12.75" customHeight="1" spans="1:14">
      <c r="A26" s="20" t="s">
        <v>2317</v>
      </c>
      <c r="B26" s="89"/>
      <c r="C26" s="86"/>
      <c r="D26" s="21"/>
      <c r="E26" s="59"/>
      <c r="F26" s="57"/>
      <c r="G26" s="23"/>
      <c r="H26" s="23">
        <f>I25</f>
        <v>0</v>
      </c>
      <c r="I26" s="23"/>
      <c r="J26" s="23"/>
      <c r="K26" s="23"/>
      <c r="L26" s="23"/>
      <c r="M26" s="24"/>
      <c r="N26" s="21"/>
    </row>
    <row r="27" customHeight="1" spans="1:14">
      <c r="A27" s="24" t="s">
        <v>2318</v>
      </c>
      <c r="B27" s="16"/>
      <c r="C27" s="25"/>
      <c r="D27" s="24"/>
      <c r="E27" s="24"/>
      <c r="F27" s="24"/>
      <c r="G27" s="31">
        <f>G25-G26</f>
        <v>0</v>
      </c>
      <c r="H27" s="31">
        <f>H25-H26</f>
        <v>0</v>
      </c>
      <c r="I27" s="31"/>
      <c r="J27" s="31">
        <f>J25</f>
        <v>0</v>
      </c>
      <c r="K27" s="24"/>
      <c r="L27" s="31">
        <f>L25</f>
        <v>0</v>
      </c>
      <c r="M27" s="24" t="str">
        <f t="shared" si="1"/>
        <v/>
      </c>
      <c r="N27" s="27"/>
    </row>
    <row r="28" customHeight="1" spans="1:15">
      <c r="A28" s="10" t="str">
        <f>基本信息输入表!$K$6&amp;"填表人："&amp;基本信息输入表!$M$71</f>
        <v>产权持有单位填表人：刘亚鑫</v>
      </c>
      <c r="L28" s="10" t="str">
        <f>"评估人员："&amp;基本信息输入表!$Q$71</f>
        <v>评估人员：王庆国</v>
      </c>
      <c r="O28" s="10" t="s">
        <v>1483</v>
      </c>
    </row>
    <row r="29" customHeight="1" spans="1:1">
      <c r="A29" s="10" t="str">
        <f>"填表日期："&amp;YEAR(基本信息输入表!$O$71)&amp;"年"&amp;MONTH(基本信息输入表!$O$71)&amp;"月"&amp;DAY(基本信息输入表!$O$71)&amp;"日"</f>
        <v>填表日期：2025年2月22日</v>
      </c>
    </row>
    <row r="30" customHeight="1" spans="15:15">
      <c r="O30" s="58"/>
    </row>
  </sheetData>
  <mergeCells count="18">
    <mergeCell ref="A2:N2"/>
    <mergeCell ref="A3:N3"/>
    <mergeCell ref="L4:N4"/>
    <mergeCell ref="L5:N5"/>
    <mergeCell ref="G6:H6"/>
    <mergeCell ref="J6:L6"/>
    <mergeCell ref="A25:C25"/>
    <mergeCell ref="A26:C26"/>
    <mergeCell ref="A27:C27"/>
    <mergeCell ref="A6:A7"/>
    <mergeCell ref="B6:B7"/>
    <mergeCell ref="C6:C7"/>
    <mergeCell ref="D6:D7"/>
    <mergeCell ref="E6:E7"/>
    <mergeCell ref="F6:F7"/>
    <mergeCell ref="I6:I7"/>
    <mergeCell ref="M6:M7"/>
    <mergeCell ref="N6:N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9"/>
  <sheetViews>
    <sheetView showGridLines="0" zoomScale="96" zoomScaleNormal="96" topLeftCell="A2" workbookViewId="0">
      <selection activeCell="S18" sqref="S18"/>
    </sheetView>
  </sheetViews>
  <sheetFormatPr defaultColWidth="9" defaultRowHeight="15.75" customHeight="1"/>
  <cols>
    <col min="1" max="1" width="4.2" style="10" customWidth="1"/>
    <col min="2" max="2" width="8" style="10" customWidth="1"/>
    <col min="3" max="3" width="4.7" style="10" customWidth="1"/>
    <col min="4" max="4" width="13.2" style="10" customWidth="1"/>
    <col min="5" max="5" width="8" style="10" customWidth="1"/>
    <col min="6" max="6" width="4.9" style="10" customWidth="1"/>
    <col min="7" max="7" width="9" style="10" customWidth="1"/>
    <col min="8" max="8" width="11.2" style="10" customWidth="1"/>
    <col min="9" max="9" width="10.2" style="10" customWidth="1"/>
    <col min="10" max="10" width="11.7" style="10" customWidth="1"/>
    <col min="11" max="11" width="9" style="10" customWidth="1"/>
    <col min="12" max="12" width="9.7" style="10" customWidth="1"/>
    <col min="13" max="13" width="8.7" style="10" customWidth="1"/>
    <col min="14" max="14" width="10.7" style="10" customWidth="1"/>
    <col min="15" max="15" width="8" style="10" customWidth="1"/>
    <col min="16" max="16" width="5.5" style="10" customWidth="1"/>
    <col min="17" max="18" width="9" style="10" customWidth="1"/>
    <col min="19" max="16384" width="9" style="10"/>
  </cols>
  <sheetData>
    <row r="1" customHeight="1" spans="1:1">
      <c r="A1" s="11" t="s">
        <v>0</v>
      </c>
    </row>
    <row r="2" s="8" customFormat="1" ht="30" customHeight="1" spans="1:1">
      <c r="A2" s="12" t="s">
        <v>135</v>
      </c>
    </row>
    <row r="3" customHeight="1" spans="1:1">
      <c r="A3" s="9" t="str">
        <f>"评估基准日："&amp;TEXT(基本信息输入表!M7,"yyyy年mm月dd日")</f>
        <v>评估基准日：2025年02月20日</v>
      </c>
    </row>
    <row r="4" ht="14.25" customHeight="1" spans="1:16">
      <c r="A4" s="9"/>
      <c r="B4" s="9"/>
      <c r="C4" s="9"/>
      <c r="D4" s="9"/>
      <c r="E4" s="9"/>
      <c r="F4" s="9"/>
      <c r="G4" s="9"/>
      <c r="H4" s="9"/>
      <c r="I4" s="9"/>
      <c r="J4" s="9"/>
      <c r="K4" s="9"/>
      <c r="L4" s="9"/>
      <c r="M4" s="9"/>
      <c r="N4" s="9"/>
      <c r="O4" s="9"/>
      <c r="P4" s="9" t="s">
        <v>2319</v>
      </c>
    </row>
    <row r="5" customHeight="1" spans="1:16">
      <c r="A5" s="10" t="str">
        <f>基本信息输入表!K6&amp;"："&amp;基本信息输入表!M6</f>
        <v>产权持有单位：中国石油天然气股份有限公司塔里木油田分公司塔西南勘探开发公司</v>
      </c>
      <c r="P5" s="14" t="s">
        <v>821</v>
      </c>
    </row>
    <row r="6" s="9" customFormat="1" ht="12.75" customHeight="1" spans="1:16">
      <c r="A6" s="36" t="s">
        <v>4</v>
      </c>
      <c r="B6" s="105" t="s">
        <v>1879</v>
      </c>
      <c r="C6" s="36" t="s">
        <v>2320</v>
      </c>
      <c r="D6" s="105" t="s">
        <v>2321</v>
      </c>
      <c r="E6" s="105" t="s">
        <v>1210</v>
      </c>
      <c r="F6" s="105" t="s">
        <v>1211</v>
      </c>
      <c r="G6" s="105" t="s">
        <v>2322</v>
      </c>
      <c r="H6" s="105" t="s">
        <v>2323</v>
      </c>
      <c r="I6" s="36" t="s">
        <v>6</v>
      </c>
      <c r="J6" s="86"/>
      <c r="K6" s="105" t="s">
        <v>1192</v>
      </c>
      <c r="L6" s="36" t="s">
        <v>7</v>
      </c>
      <c r="M6" s="89"/>
      <c r="N6" s="86"/>
      <c r="O6" s="105" t="s">
        <v>686</v>
      </c>
      <c r="P6" s="105" t="s">
        <v>176</v>
      </c>
    </row>
    <row r="7" s="9" customFormat="1" ht="12.75" customHeight="1" spans="1:17">
      <c r="A7" s="106"/>
      <c r="B7" s="106"/>
      <c r="C7" s="106"/>
      <c r="D7" s="106"/>
      <c r="E7" s="106"/>
      <c r="F7" s="106"/>
      <c r="G7" s="106"/>
      <c r="H7" s="106"/>
      <c r="I7" s="111" t="s">
        <v>10</v>
      </c>
      <c r="J7" s="111" t="s">
        <v>11</v>
      </c>
      <c r="K7" s="106"/>
      <c r="L7" s="111" t="s">
        <v>10</v>
      </c>
      <c r="M7" s="112" t="s">
        <v>1354</v>
      </c>
      <c r="N7" s="111" t="s">
        <v>11</v>
      </c>
      <c r="O7" s="106"/>
      <c r="P7" s="106"/>
      <c r="Q7" s="9" t="s">
        <v>1461</v>
      </c>
    </row>
    <row r="8" ht="12.75" customHeight="1" spans="1:17">
      <c r="A8" s="107" t="str">
        <f>IF(C8="","",ROW()-7)</f>
        <v/>
      </c>
      <c r="B8" s="107"/>
      <c r="C8" s="108"/>
      <c r="D8" s="108"/>
      <c r="E8" s="108"/>
      <c r="F8" s="109"/>
      <c r="G8" s="110"/>
      <c r="H8" s="108"/>
      <c r="I8" s="23"/>
      <c r="J8" s="113"/>
      <c r="K8" s="113"/>
      <c r="L8" s="23"/>
      <c r="M8" s="113"/>
      <c r="N8" s="113"/>
      <c r="O8" s="31" t="str">
        <f>IF(J8-K8=0,"",(N8-J8+K8)/(J8-K8)*100)</f>
        <v/>
      </c>
      <c r="P8" s="108"/>
      <c r="Q8" s="9" t="s">
        <v>2324</v>
      </c>
    </row>
    <row r="9" ht="12.75" customHeight="1" spans="1:17">
      <c r="A9" s="107" t="str">
        <f t="shared" ref="A9:A24" si="0">IF(C9="","",ROW()-7)</f>
        <v/>
      </c>
      <c r="B9" s="107"/>
      <c r="C9" s="108"/>
      <c r="D9" s="108"/>
      <c r="E9" s="108"/>
      <c r="F9" s="109"/>
      <c r="G9" s="110"/>
      <c r="H9" s="108"/>
      <c r="I9" s="23"/>
      <c r="J9" s="113"/>
      <c r="K9" s="113"/>
      <c r="L9" s="23"/>
      <c r="M9" s="113"/>
      <c r="N9" s="113"/>
      <c r="O9" s="31" t="str">
        <f t="shared" ref="O9:O27" si="1">IF(J9-K9=0,"",(N9-J9+K9)/(J9-K9)*100)</f>
        <v/>
      </c>
      <c r="P9" s="108"/>
      <c r="Q9" s="9" t="s">
        <v>2325</v>
      </c>
    </row>
    <row r="10" ht="12.75" customHeight="1" spans="1:17">
      <c r="A10" s="107" t="str">
        <f t="shared" si="0"/>
        <v/>
      </c>
      <c r="B10" s="107"/>
      <c r="C10" s="108"/>
      <c r="D10" s="108"/>
      <c r="E10" s="108"/>
      <c r="F10" s="109"/>
      <c r="G10" s="110"/>
      <c r="H10" s="108"/>
      <c r="I10" s="23"/>
      <c r="J10" s="113"/>
      <c r="K10" s="113"/>
      <c r="L10" s="23"/>
      <c r="M10" s="113"/>
      <c r="N10" s="113"/>
      <c r="O10" s="31" t="str">
        <f t="shared" si="1"/>
        <v/>
      </c>
      <c r="P10" s="108"/>
      <c r="Q10" s="9" t="s">
        <v>2326</v>
      </c>
    </row>
    <row r="11" ht="12.75" customHeight="1" spans="1:17">
      <c r="A11" s="107" t="str">
        <f t="shared" si="0"/>
        <v/>
      </c>
      <c r="B11" s="107"/>
      <c r="C11" s="108"/>
      <c r="D11" s="108"/>
      <c r="E11" s="108"/>
      <c r="F11" s="109"/>
      <c r="G11" s="110"/>
      <c r="H11" s="108"/>
      <c r="I11" s="23"/>
      <c r="J11" s="113"/>
      <c r="K11" s="113"/>
      <c r="L11" s="23"/>
      <c r="M11" s="113"/>
      <c r="N11" s="113"/>
      <c r="O11" s="31" t="str">
        <f t="shared" si="1"/>
        <v/>
      </c>
      <c r="P11" s="108"/>
      <c r="Q11" s="9" t="s">
        <v>2327</v>
      </c>
    </row>
    <row r="12" ht="12.75" customHeight="1" spans="1:17">
      <c r="A12" s="107" t="str">
        <f t="shared" si="0"/>
        <v/>
      </c>
      <c r="B12" s="107"/>
      <c r="C12" s="108"/>
      <c r="D12" s="108"/>
      <c r="E12" s="108"/>
      <c r="F12" s="109"/>
      <c r="G12" s="110"/>
      <c r="H12" s="108"/>
      <c r="I12" s="23"/>
      <c r="J12" s="113"/>
      <c r="K12" s="113"/>
      <c r="L12" s="23"/>
      <c r="M12" s="113"/>
      <c r="N12" s="113"/>
      <c r="O12" s="31" t="str">
        <f t="shared" si="1"/>
        <v/>
      </c>
      <c r="P12" s="108"/>
      <c r="Q12" s="9" t="s">
        <v>2328</v>
      </c>
    </row>
    <row r="13" ht="12.75" customHeight="1" spans="1:17">
      <c r="A13" s="107" t="str">
        <f t="shared" si="0"/>
        <v/>
      </c>
      <c r="B13" s="107"/>
      <c r="C13" s="108"/>
      <c r="D13" s="108"/>
      <c r="E13" s="108"/>
      <c r="F13" s="109"/>
      <c r="G13" s="110"/>
      <c r="H13" s="108"/>
      <c r="I13" s="23"/>
      <c r="J13" s="113"/>
      <c r="K13" s="113"/>
      <c r="L13" s="23"/>
      <c r="M13" s="113"/>
      <c r="N13" s="113"/>
      <c r="O13" s="31" t="str">
        <f t="shared" si="1"/>
        <v/>
      </c>
      <c r="P13" s="108"/>
      <c r="Q13" s="9" t="s">
        <v>2329</v>
      </c>
    </row>
    <row r="14" ht="12.75" customHeight="1" spans="1:17">
      <c r="A14" s="107" t="str">
        <f t="shared" si="0"/>
        <v/>
      </c>
      <c r="B14" s="107"/>
      <c r="C14" s="108"/>
      <c r="D14" s="108"/>
      <c r="E14" s="108"/>
      <c r="F14" s="109"/>
      <c r="G14" s="110"/>
      <c r="H14" s="108"/>
      <c r="I14" s="23"/>
      <c r="J14" s="113"/>
      <c r="K14" s="113"/>
      <c r="L14" s="23"/>
      <c r="M14" s="113"/>
      <c r="N14" s="113"/>
      <c r="O14" s="31" t="str">
        <f t="shared" si="1"/>
        <v/>
      </c>
      <c r="P14" s="108"/>
      <c r="Q14" s="9" t="s">
        <v>2330</v>
      </c>
    </row>
    <row r="15" ht="12.75" customHeight="1" spans="1:17">
      <c r="A15" s="107" t="str">
        <f t="shared" si="0"/>
        <v/>
      </c>
      <c r="B15" s="107"/>
      <c r="C15" s="108"/>
      <c r="D15" s="108"/>
      <c r="E15" s="108"/>
      <c r="F15" s="109"/>
      <c r="G15" s="110"/>
      <c r="H15" s="108"/>
      <c r="I15" s="23"/>
      <c r="J15" s="113"/>
      <c r="K15" s="113"/>
      <c r="L15" s="23"/>
      <c r="M15" s="113"/>
      <c r="N15" s="113"/>
      <c r="O15" s="31" t="str">
        <f t="shared" si="1"/>
        <v/>
      </c>
      <c r="P15" s="108"/>
      <c r="Q15" s="9" t="s">
        <v>2331</v>
      </c>
    </row>
    <row r="16" ht="12.75" customHeight="1" spans="1:17">
      <c r="A16" s="107" t="str">
        <f t="shared" si="0"/>
        <v/>
      </c>
      <c r="B16" s="107"/>
      <c r="C16" s="108"/>
      <c r="D16" s="108"/>
      <c r="E16" s="108"/>
      <c r="F16" s="109"/>
      <c r="G16" s="110"/>
      <c r="H16" s="108"/>
      <c r="I16" s="23"/>
      <c r="J16" s="113"/>
      <c r="K16" s="113"/>
      <c r="L16" s="23"/>
      <c r="M16" s="113"/>
      <c r="N16" s="113"/>
      <c r="O16" s="31" t="str">
        <f t="shared" si="1"/>
        <v/>
      </c>
      <c r="P16" s="108"/>
      <c r="Q16" s="9" t="s">
        <v>2332</v>
      </c>
    </row>
    <row r="17" ht="12.75" customHeight="1" spans="1:17">
      <c r="A17" s="107" t="str">
        <f t="shared" si="0"/>
        <v/>
      </c>
      <c r="B17" s="107"/>
      <c r="C17" s="108"/>
      <c r="D17" s="108"/>
      <c r="E17" s="108"/>
      <c r="F17" s="109"/>
      <c r="G17" s="110"/>
      <c r="H17" s="108"/>
      <c r="I17" s="23"/>
      <c r="J17" s="113"/>
      <c r="K17" s="113"/>
      <c r="L17" s="23"/>
      <c r="M17" s="113"/>
      <c r="N17" s="113"/>
      <c r="O17" s="31" t="str">
        <f t="shared" si="1"/>
        <v/>
      </c>
      <c r="P17" s="108"/>
      <c r="Q17" s="9" t="s">
        <v>2333</v>
      </c>
    </row>
    <row r="18" ht="12.75" customHeight="1" spans="1:17">
      <c r="A18" s="107" t="str">
        <f t="shared" si="0"/>
        <v/>
      </c>
      <c r="B18" s="107"/>
      <c r="C18" s="108"/>
      <c r="D18" s="108"/>
      <c r="E18" s="108"/>
      <c r="F18" s="109"/>
      <c r="G18" s="110"/>
      <c r="H18" s="108"/>
      <c r="I18" s="23"/>
      <c r="J18" s="113"/>
      <c r="K18" s="113"/>
      <c r="L18" s="23"/>
      <c r="M18" s="113"/>
      <c r="N18" s="113"/>
      <c r="O18" s="31" t="str">
        <f t="shared" si="1"/>
        <v/>
      </c>
      <c r="P18" s="108"/>
      <c r="Q18" s="9" t="s">
        <v>2334</v>
      </c>
    </row>
    <row r="19" ht="12.75" customHeight="1" spans="1:17">
      <c r="A19" s="107" t="str">
        <f t="shared" si="0"/>
        <v/>
      </c>
      <c r="B19" s="107"/>
      <c r="C19" s="108"/>
      <c r="D19" s="108"/>
      <c r="E19" s="108"/>
      <c r="F19" s="109"/>
      <c r="G19" s="110"/>
      <c r="H19" s="108"/>
      <c r="I19" s="23"/>
      <c r="J19" s="113"/>
      <c r="K19" s="113"/>
      <c r="L19" s="23"/>
      <c r="M19" s="113"/>
      <c r="N19" s="113"/>
      <c r="O19" s="31" t="str">
        <f t="shared" si="1"/>
        <v/>
      </c>
      <c r="P19" s="108"/>
      <c r="Q19" s="9" t="s">
        <v>2335</v>
      </c>
    </row>
    <row r="20" ht="12.75" customHeight="1" spans="1:17">
      <c r="A20" s="107" t="str">
        <f t="shared" si="0"/>
        <v/>
      </c>
      <c r="B20" s="107"/>
      <c r="C20" s="108"/>
      <c r="D20" s="108"/>
      <c r="E20" s="108"/>
      <c r="F20" s="109"/>
      <c r="G20" s="110"/>
      <c r="H20" s="108"/>
      <c r="I20" s="23"/>
      <c r="J20" s="113"/>
      <c r="K20" s="113"/>
      <c r="L20" s="23"/>
      <c r="M20" s="113"/>
      <c r="N20" s="113"/>
      <c r="O20" s="31" t="str">
        <f t="shared" si="1"/>
        <v/>
      </c>
      <c r="P20" s="108"/>
      <c r="Q20" s="9" t="s">
        <v>2336</v>
      </c>
    </row>
    <row r="21" ht="12.75" customHeight="1" spans="1:17">
      <c r="A21" s="107" t="str">
        <f t="shared" si="0"/>
        <v/>
      </c>
      <c r="B21" s="107"/>
      <c r="C21" s="108"/>
      <c r="D21" s="108"/>
      <c r="E21" s="108"/>
      <c r="F21" s="109"/>
      <c r="G21" s="110"/>
      <c r="H21" s="108"/>
      <c r="I21" s="23"/>
      <c r="J21" s="113"/>
      <c r="K21" s="113"/>
      <c r="L21" s="23"/>
      <c r="M21" s="113"/>
      <c r="N21" s="113"/>
      <c r="O21" s="31" t="str">
        <f t="shared" si="1"/>
        <v/>
      </c>
      <c r="P21" s="108"/>
      <c r="Q21" s="9" t="s">
        <v>2337</v>
      </c>
    </row>
    <row r="22" ht="12.75" customHeight="1" spans="1:17">
      <c r="A22" s="107" t="str">
        <f t="shared" si="0"/>
        <v/>
      </c>
      <c r="B22" s="107"/>
      <c r="C22" s="108"/>
      <c r="D22" s="108"/>
      <c r="E22" s="108"/>
      <c r="F22" s="109"/>
      <c r="G22" s="110"/>
      <c r="H22" s="108"/>
      <c r="I22" s="23"/>
      <c r="J22" s="113"/>
      <c r="K22" s="113"/>
      <c r="L22" s="23"/>
      <c r="M22" s="113"/>
      <c r="N22" s="113"/>
      <c r="O22" s="31" t="str">
        <f t="shared" si="1"/>
        <v/>
      </c>
      <c r="P22" s="108"/>
      <c r="Q22" s="9" t="s">
        <v>2338</v>
      </c>
    </row>
    <row r="23" ht="12.75" customHeight="1" spans="1:17">
      <c r="A23" s="107" t="str">
        <f t="shared" si="0"/>
        <v/>
      </c>
      <c r="B23" s="107"/>
      <c r="C23" s="108"/>
      <c r="D23" s="108"/>
      <c r="E23" s="108"/>
      <c r="F23" s="109"/>
      <c r="G23" s="110"/>
      <c r="H23" s="108"/>
      <c r="I23" s="23"/>
      <c r="J23" s="113"/>
      <c r="K23" s="113"/>
      <c r="L23" s="23"/>
      <c r="M23" s="113"/>
      <c r="N23" s="113"/>
      <c r="O23" s="31" t="str">
        <f t="shared" si="1"/>
        <v/>
      </c>
      <c r="P23" s="108"/>
      <c r="Q23" s="9" t="s">
        <v>2339</v>
      </c>
    </row>
    <row r="24" ht="12.75" customHeight="1" spans="1:17">
      <c r="A24" s="107" t="str">
        <f t="shared" si="0"/>
        <v/>
      </c>
      <c r="B24" s="107"/>
      <c r="C24" s="108"/>
      <c r="D24" s="108"/>
      <c r="E24" s="108"/>
      <c r="F24" s="109"/>
      <c r="G24" s="110"/>
      <c r="H24" s="108"/>
      <c r="I24" s="23"/>
      <c r="J24" s="113"/>
      <c r="K24" s="113"/>
      <c r="L24" s="23"/>
      <c r="M24" s="113"/>
      <c r="N24" s="113"/>
      <c r="O24" s="31" t="str">
        <f t="shared" si="1"/>
        <v/>
      </c>
      <c r="P24" s="108"/>
      <c r="Q24" s="9" t="s">
        <v>2340</v>
      </c>
    </row>
    <row r="25" ht="12.75" customHeight="1" spans="1:16">
      <c r="A25" s="20" t="s">
        <v>2341</v>
      </c>
      <c r="B25" s="89"/>
      <c r="C25" s="89"/>
      <c r="D25" s="86"/>
      <c r="E25" s="21"/>
      <c r="F25" s="59"/>
      <c r="G25" s="57"/>
      <c r="H25" s="21"/>
      <c r="I25" s="23">
        <f>SUM(I8:I24)</f>
        <v>0</v>
      </c>
      <c r="J25" s="23">
        <f>SUM(J8:J24)</f>
        <v>0</v>
      </c>
      <c r="K25" s="23">
        <f>SUM(K8:K24)</f>
        <v>0</v>
      </c>
      <c r="L25" s="23">
        <f>SUM(L8:L24)</f>
        <v>0</v>
      </c>
      <c r="M25" s="23"/>
      <c r="N25" s="23">
        <f>SUM(N8:N24)</f>
        <v>0</v>
      </c>
      <c r="O25" s="31" t="str">
        <f t="shared" si="1"/>
        <v/>
      </c>
      <c r="P25" s="21"/>
    </row>
    <row r="26" ht="12.75" customHeight="1" spans="1:16">
      <c r="A26" s="20" t="s">
        <v>2342</v>
      </c>
      <c r="B26" s="89"/>
      <c r="C26" s="89"/>
      <c r="D26" s="86"/>
      <c r="E26" s="21"/>
      <c r="F26" s="59"/>
      <c r="G26" s="57"/>
      <c r="H26" s="21"/>
      <c r="I26" s="23"/>
      <c r="J26" s="23">
        <f>K25</f>
        <v>0</v>
      </c>
      <c r="K26" s="23"/>
      <c r="L26" s="23"/>
      <c r="M26" s="23"/>
      <c r="N26" s="23"/>
      <c r="O26" s="31"/>
      <c r="P26" s="21"/>
    </row>
    <row r="27" customHeight="1" spans="1:16">
      <c r="A27" s="24" t="s">
        <v>2343</v>
      </c>
      <c r="B27" s="16"/>
      <c r="C27" s="16"/>
      <c r="D27" s="25"/>
      <c r="E27" s="24"/>
      <c r="F27" s="26">
        <f>SUM(F8:F24)</f>
        <v>0</v>
      </c>
      <c r="G27" s="24"/>
      <c r="H27" s="24"/>
      <c r="I27" s="31">
        <f>I25-I26</f>
        <v>0</v>
      </c>
      <c r="J27" s="31">
        <f>J25-J26</f>
        <v>0</v>
      </c>
      <c r="K27" s="31"/>
      <c r="L27" s="31">
        <f>L25</f>
        <v>0</v>
      </c>
      <c r="M27" s="24"/>
      <c r="N27" s="31">
        <f>N25</f>
        <v>0</v>
      </c>
      <c r="O27" s="31" t="str">
        <f t="shared" si="1"/>
        <v/>
      </c>
      <c r="P27" s="27"/>
    </row>
    <row r="28" customHeight="1" spans="1:17">
      <c r="A28" s="10" t="str">
        <f>基本信息输入表!$K$6&amp;"填表人："&amp;基本信息输入表!$M$72</f>
        <v>产权持有单位填表人：刘亚鑫</v>
      </c>
      <c r="N28" s="10" t="str">
        <f>"评估人员："&amp;基本信息输入表!$Q$72</f>
        <v>评估人员：王庆国</v>
      </c>
      <c r="Q28" s="10" t="s">
        <v>1483</v>
      </c>
    </row>
    <row r="29" customHeight="1" spans="1:1">
      <c r="A29" s="10" t="str">
        <f>"填表日期："&amp;YEAR(基本信息输入表!$O$72)&amp;"年"&amp;MONTH(基本信息输入表!$O$72)&amp;"月"&amp;DAY(基本信息输入表!$O$72)&amp;"日"</f>
        <v>填表日期：2025年2月22日</v>
      </c>
    </row>
  </sheetData>
  <mergeCells count="18">
    <mergeCell ref="A2:P2"/>
    <mergeCell ref="A3:P3"/>
    <mergeCell ref="I6:J6"/>
    <mergeCell ref="L6:N6"/>
    <mergeCell ref="A25:D25"/>
    <mergeCell ref="A26:D26"/>
    <mergeCell ref="A27:D27"/>
    <mergeCell ref="A6:A7"/>
    <mergeCell ref="B6:B7"/>
    <mergeCell ref="C6:C7"/>
    <mergeCell ref="D6:D7"/>
    <mergeCell ref="E6:E7"/>
    <mergeCell ref="F6:F7"/>
    <mergeCell ref="G6:G7"/>
    <mergeCell ref="H6:H7"/>
    <mergeCell ref="K6:K7"/>
    <mergeCell ref="O6:O7"/>
    <mergeCell ref="P6:P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zoomScale="96" zoomScaleNormal="96" topLeftCell="A4" workbookViewId="0">
      <selection activeCell="M24" sqref="M24"/>
    </sheetView>
  </sheetViews>
  <sheetFormatPr defaultColWidth="9" defaultRowHeight="15.75" customHeight="1"/>
  <cols>
    <col min="1" max="1" width="5.2" style="10" customWidth="1"/>
    <col min="2" max="3" width="16.2" style="10" customWidth="1"/>
    <col min="4" max="4" width="8.2" style="10" customWidth="1"/>
    <col min="5" max="5" width="16.2" style="10" customWidth="1"/>
    <col min="6" max="6" width="14.7" style="10" customWidth="1"/>
    <col min="7" max="7" width="12.7" style="10" customWidth="1"/>
    <col min="8" max="8" width="8.5" style="10" customWidth="1"/>
    <col min="9" max="9" width="10.7" style="10" customWidth="1"/>
    <col min="10" max="10" width="7.2" style="10" customWidth="1"/>
    <col min="11" max="11" width="18.2" style="10" customWidth="1"/>
    <col min="12" max="16384" width="9" style="10"/>
  </cols>
  <sheetData>
    <row r="1" customHeight="1" spans="1:1">
      <c r="A1" s="11" t="s">
        <v>0</v>
      </c>
    </row>
    <row r="2" s="8" customFormat="1" ht="30" customHeight="1" spans="1:1">
      <c r="A2" s="12" t="s">
        <v>139</v>
      </c>
    </row>
    <row r="3" customHeight="1" spans="1:1">
      <c r="A3" s="9" t="str">
        <f>"评估基准日："&amp;TEXT(基本信息输入表!M7,"yyyy年mm月dd日")</f>
        <v>评估基准日：2025年02月20日</v>
      </c>
    </row>
    <row r="4" ht="14.25" customHeight="1" spans="1:11">
      <c r="A4" s="9"/>
      <c r="B4" s="9"/>
      <c r="C4" s="9"/>
      <c r="D4" s="9"/>
      <c r="E4" s="9"/>
      <c r="F4" s="9"/>
      <c r="G4" s="9"/>
      <c r="H4" s="9"/>
      <c r="I4" s="9"/>
      <c r="J4" s="9"/>
      <c r="K4" s="14" t="s">
        <v>2344</v>
      </c>
    </row>
    <row r="5" customHeight="1" spans="1:11">
      <c r="A5" s="15" t="str">
        <f>基本信息输入表!K6&amp;"："&amp;基本信息输入表!M6</f>
        <v>产权持有单位：中国石油天然气股份有限公司塔里木油田分公司塔西南勘探开发公司</v>
      </c>
      <c r="B5" s="16"/>
      <c r="C5" s="16"/>
      <c r="D5" s="16"/>
      <c r="E5" s="16"/>
      <c r="F5" s="16"/>
      <c r="K5" s="14" t="s">
        <v>1444</v>
      </c>
    </row>
    <row r="6" s="9" customFormat="1" ht="12.75" customHeight="1" spans="1:11">
      <c r="A6" s="18" t="s">
        <v>4</v>
      </c>
      <c r="B6" s="18" t="s">
        <v>2345</v>
      </c>
      <c r="C6" s="18" t="s">
        <v>2346</v>
      </c>
      <c r="D6" s="84" t="s">
        <v>2347</v>
      </c>
      <c r="E6" s="84" t="s">
        <v>2348</v>
      </c>
      <c r="F6" s="84" t="s">
        <v>2349</v>
      </c>
      <c r="G6" s="84" t="s">
        <v>6</v>
      </c>
      <c r="H6" s="84" t="s">
        <v>1192</v>
      </c>
      <c r="I6" s="18" t="s">
        <v>7</v>
      </c>
      <c r="J6" s="18" t="s">
        <v>686</v>
      </c>
      <c r="K6" s="18" t="s">
        <v>176</v>
      </c>
    </row>
    <row r="7" ht="12.75" customHeight="1" spans="1:12">
      <c r="A7" s="101"/>
      <c r="B7" s="24"/>
      <c r="C7" s="24"/>
      <c r="D7" s="102"/>
      <c r="E7" s="102"/>
      <c r="F7" s="102"/>
      <c r="G7" s="101"/>
      <c r="H7" s="101"/>
      <c r="I7" s="101"/>
      <c r="J7" s="101"/>
      <c r="K7" s="101"/>
      <c r="L7" s="9" t="s">
        <v>1461</v>
      </c>
    </row>
    <row r="8" ht="12.75" customHeight="1" spans="1:12">
      <c r="A8" s="20" t="str">
        <f>IF(B8="","",ROW()-7)</f>
        <v/>
      </c>
      <c r="B8" s="21"/>
      <c r="C8" s="21"/>
      <c r="D8" s="21"/>
      <c r="E8" s="37"/>
      <c r="F8" s="22"/>
      <c r="G8" s="23"/>
      <c r="H8" s="23"/>
      <c r="I8" s="23"/>
      <c r="J8" s="74" t="str">
        <f>IF(G8-H8=0,"",(I8-G8+H8)/(G8-H8)*100)</f>
        <v/>
      </c>
      <c r="K8" s="21"/>
      <c r="L8" s="9" t="s">
        <v>2350</v>
      </c>
    </row>
    <row r="9" ht="12.75" customHeight="1" spans="1:12">
      <c r="A9" s="20" t="str">
        <f t="shared" ref="A9:A24" si="0">IF(B9="","",ROW()-7)</f>
        <v/>
      </c>
      <c r="B9" s="21"/>
      <c r="C9" s="21"/>
      <c r="D9" s="21"/>
      <c r="E9" s="37"/>
      <c r="F9" s="22"/>
      <c r="G9" s="23"/>
      <c r="H9" s="23"/>
      <c r="I9" s="23"/>
      <c r="J9" s="74" t="str">
        <f t="shared" ref="J9:J27" si="1">IF(G9-H9=0,"",(I9-G9+H9)/(G9-H9)*100)</f>
        <v/>
      </c>
      <c r="K9" s="21"/>
      <c r="L9" s="9" t="s">
        <v>2351</v>
      </c>
    </row>
    <row r="10" ht="12.75" customHeight="1" spans="1:12">
      <c r="A10" s="20" t="str">
        <f t="shared" si="0"/>
        <v/>
      </c>
      <c r="B10" s="21"/>
      <c r="C10" s="21"/>
      <c r="D10" s="21"/>
      <c r="E10" s="37"/>
      <c r="F10" s="22"/>
      <c r="G10" s="23"/>
      <c r="H10" s="23"/>
      <c r="I10" s="23"/>
      <c r="J10" s="74" t="str">
        <f t="shared" si="1"/>
        <v/>
      </c>
      <c r="K10" s="21"/>
      <c r="L10" s="9" t="s">
        <v>2352</v>
      </c>
    </row>
    <row r="11" ht="12.75" customHeight="1" spans="1:12">
      <c r="A11" s="20" t="str">
        <f t="shared" si="0"/>
        <v/>
      </c>
      <c r="B11" s="21"/>
      <c r="C11" s="21"/>
      <c r="D11" s="21"/>
      <c r="E11" s="37"/>
      <c r="F11" s="22"/>
      <c r="G11" s="23"/>
      <c r="H11" s="23"/>
      <c r="I11" s="23"/>
      <c r="J11" s="74" t="str">
        <f t="shared" si="1"/>
        <v/>
      </c>
      <c r="K11" s="21"/>
      <c r="L11" s="9" t="s">
        <v>2353</v>
      </c>
    </row>
    <row r="12" ht="12.75" customHeight="1" spans="1:12">
      <c r="A12" s="20" t="str">
        <f t="shared" si="0"/>
        <v/>
      </c>
      <c r="B12" s="21"/>
      <c r="C12" s="21"/>
      <c r="D12" s="21"/>
      <c r="E12" s="37"/>
      <c r="F12" s="22"/>
      <c r="G12" s="23"/>
      <c r="H12" s="23"/>
      <c r="I12" s="23"/>
      <c r="J12" s="74" t="str">
        <f t="shared" si="1"/>
        <v/>
      </c>
      <c r="K12" s="21"/>
      <c r="L12" s="9" t="s">
        <v>2354</v>
      </c>
    </row>
    <row r="13" ht="12.75" customHeight="1" spans="1:12">
      <c r="A13" s="20" t="str">
        <f t="shared" si="0"/>
        <v/>
      </c>
      <c r="B13" s="21"/>
      <c r="C13" s="21"/>
      <c r="D13" s="21"/>
      <c r="E13" s="37"/>
      <c r="F13" s="22"/>
      <c r="G13" s="23"/>
      <c r="H13" s="23"/>
      <c r="I13" s="23"/>
      <c r="J13" s="74" t="str">
        <f t="shared" si="1"/>
        <v/>
      </c>
      <c r="K13" s="21"/>
      <c r="L13" s="9" t="s">
        <v>2355</v>
      </c>
    </row>
    <row r="14" ht="12.75" customHeight="1" spans="1:12">
      <c r="A14" s="20" t="str">
        <f t="shared" si="0"/>
        <v/>
      </c>
      <c r="B14" s="21"/>
      <c r="C14" s="21"/>
      <c r="D14" s="21"/>
      <c r="E14" s="37"/>
      <c r="F14" s="22"/>
      <c r="G14" s="23"/>
      <c r="H14" s="23"/>
      <c r="I14" s="23"/>
      <c r="J14" s="74" t="str">
        <f t="shared" si="1"/>
        <v/>
      </c>
      <c r="K14" s="21"/>
      <c r="L14" s="9" t="s">
        <v>2356</v>
      </c>
    </row>
    <row r="15" ht="12.75" customHeight="1" spans="1:12">
      <c r="A15" s="20" t="str">
        <f t="shared" si="0"/>
        <v/>
      </c>
      <c r="B15" s="21"/>
      <c r="C15" s="21"/>
      <c r="D15" s="21"/>
      <c r="E15" s="37"/>
      <c r="F15" s="22"/>
      <c r="G15" s="23"/>
      <c r="H15" s="23"/>
      <c r="I15" s="23"/>
      <c r="J15" s="74" t="str">
        <f t="shared" si="1"/>
        <v/>
      </c>
      <c r="K15" s="21"/>
      <c r="L15" s="9" t="s">
        <v>2357</v>
      </c>
    </row>
    <row r="16" ht="12.75" customHeight="1" spans="1:12">
      <c r="A16" s="20" t="str">
        <f t="shared" si="0"/>
        <v/>
      </c>
      <c r="B16" s="21"/>
      <c r="C16" s="21"/>
      <c r="D16" s="21"/>
      <c r="E16" s="37"/>
      <c r="F16" s="22"/>
      <c r="G16" s="23"/>
      <c r="H16" s="23"/>
      <c r="I16" s="23"/>
      <c r="J16" s="74" t="str">
        <f t="shared" si="1"/>
        <v/>
      </c>
      <c r="K16" s="21"/>
      <c r="L16" s="9" t="s">
        <v>2358</v>
      </c>
    </row>
    <row r="17" ht="12.75" customHeight="1" spans="1:12">
      <c r="A17" s="20" t="str">
        <f t="shared" si="0"/>
        <v/>
      </c>
      <c r="B17" s="21"/>
      <c r="C17" s="21"/>
      <c r="D17" s="21"/>
      <c r="E17" s="37"/>
      <c r="F17" s="22"/>
      <c r="G17" s="23"/>
      <c r="H17" s="23"/>
      <c r="I17" s="23"/>
      <c r="J17" s="74" t="str">
        <f t="shared" si="1"/>
        <v/>
      </c>
      <c r="K17" s="21"/>
      <c r="L17" s="9" t="s">
        <v>2359</v>
      </c>
    </row>
    <row r="18" ht="12.75" customHeight="1" spans="1:12">
      <c r="A18" s="20" t="str">
        <f t="shared" si="0"/>
        <v/>
      </c>
      <c r="B18" s="21"/>
      <c r="C18" s="21"/>
      <c r="D18" s="21"/>
      <c r="E18" s="37"/>
      <c r="F18" s="22"/>
      <c r="G18" s="23"/>
      <c r="H18" s="23"/>
      <c r="I18" s="23"/>
      <c r="J18" s="74" t="str">
        <f t="shared" si="1"/>
        <v/>
      </c>
      <c r="K18" s="21"/>
      <c r="L18" s="9" t="s">
        <v>2360</v>
      </c>
    </row>
    <row r="19" ht="12.75" customHeight="1" spans="1:12">
      <c r="A19" s="20" t="str">
        <f t="shared" si="0"/>
        <v/>
      </c>
      <c r="B19" s="21"/>
      <c r="C19" s="21"/>
      <c r="D19" s="21"/>
      <c r="E19" s="37"/>
      <c r="F19" s="22"/>
      <c r="G19" s="23"/>
      <c r="H19" s="23"/>
      <c r="I19" s="23"/>
      <c r="J19" s="74" t="str">
        <f t="shared" si="1"/>
        <v/>
      </c>
      <c r="K19" s="21"/>
      <c r="L19" s="9" t="s">
        <v>2361</v>
      </c>
    </row>
    <row r="20" ht="12.75" customHeight="1" spans="1:12">
      <c r="A20" s="20" t="str">
        <f t="shared" si="0"/>
        <v/>
      </c>
      <c r="B20" s="21"/>
      <c r="C20" s="21"/>
      <c r="D20" s="21"/>
      <c r="E20" s="37"/>
      <c r="F20" s="22"/>
      <c r="G20" s="23"/>
      <c r="H20" s="23"/>
      <c r="I20" s="23"/>
      <c r="J20" s="74" t="str">
        <f t="shared" si="1"/>
        <v/>
      </c>
      <c r="K20" s="21"/>
      <c r="L20" s="9" t="s">
        <v>2362</v>
      </c>
    </row>
    <row r="21" ht="12.75" customHeight="1" spans="1:12">
      <c r="A21" s="20" t="str">
        <f t="shared" si="0"/>
        <v/>
      </c>
      <c r="B21" s="21"/>
      <c r="C21" s="21"/>
      <c r="D21" s="21"/>
      <c r="E21" s="37"/>
      <c r="F21" s="22"/>
      <c r="G21" s="23"/>
      <c r="H21" s="23"/>
      <c r="I21" s="23"/>
      <c r="J21" s="74" t="str">
        <f t="shared" si="1"/>
        <v/>
      </c>
      <c r="K21" s="21"/>
      <c r="L21" s="9" t="s">
        <v>2363</v>
      </c>
    </row>
    <row r="22" ht="12.75" customHeight="1" spans="1:12">
      <c r="A22" s="20" t="str">
        <f t="shared" si="0"/>
        <v/>
      </c>
      <c r="B22" s="21"/>
      <c r="C22" s="21"/>
      <c r="D22" s="21"/>
      <c r="E22" s="37"/>
      <c r="F22" s="22"/>
      <c r="G22" s="23"/>
      <c r="H22" s="23"/>
      <c r="I22" s="23"/>
      <c r="J22" s="74" t="str">
        <f t="shared" si="1"/>
        <v/>
      </c>
      <c r="K22" s="21"/>
      <c r="L22" s="9" t="s">
        <v>2364</v>
      </c>
    </row>
    <row r="23" ht="12.75" customHeight="1" spans="1:12">
      <c r="A23" s="20" t="str">
        <f t="shared" si="0"/>
        <v/>
      </c>
      <c r="B23" s="21"/>
      <c r="C23" s="21"/>
      <c r="D23" s="21"/>
      <c r="E23" s="37"/>
      <c r="F23" s="22"/>
      <c r="G23" s="23"/>
      <c r="H23" s="23"/>
      <c r="I23" s="23"/>
      <c r="J23" s="74" t="str">
        <f t="shared" si="1"/>
        <v/>
      </c>
      <c r="K23" s="21"/>
      <c r="L23" s="9" t="s">
        <v>2365</v>
      </c>
    </row>
    <row r="24" ht="12.75" customHeight="1" spans="1:12">
      <c r="A24" s="20" t="str">
        <f t="shared" si="0"/>
        <v/>
      </c>
      <c r="B24" s="21"/>
      <c r="C24" s="21"/>
      <c r="D24" s="21"/>
      <c r="E24" s="37"/>
      <c r="F24" s="22"/>
      <c r="G24" s="23"/>
      <c r="H24" s="23"/>
      <c r="I24" s="23"/>
      <c r="J24" s="74" t="str">
        <f t="shared" si="1"/>
        <v/>
      </c>
      <c r="K24" s="21"/>
      <c r="L24" s="9" t="s">
        <v>2366</v>
      </c>
    </row>
    <row r="25" ht="12.75" customHeight="1" spans="1:11">
      <c r="A25" s="103" t="s">
        <v>140</v>
      </c>
      <c r="B25" s="104"/>
      <c r="C25" s="104"/>
      <c r="D25" s="104"/>
      <c r="E25" s="104"/>
      <c r="F25" s="20"/>
      <c r="G25" s="23">
        <f>SUM(G8:G24)</f>
        <v>0</v>
      </c>
      <c r="H25" s="23">
        <f>SUM(H8:H24)</f>
        <v>0</v>
      </c>
      <c r="I25" s="23">
        <f>SUM(I8:I24)</f>
        <v>0</v>
      </c>
      <c r="J25" s="74" t="str">
        <f t="shared" si="1"/>
        <v/>
      </c>
      <c r="K25" s="21"/>
    </row>
    <row r="26" ht="12.75" customHeight="1" spans="1:11">
      <c r="A26" s="103" t="s">
        <v>141</v>
      </c>
      <c r="B26" s="104"/>
      <c r="C26" s="104"/>
      <c r="D26" s="104"/>
      <c r="E26" s="104"/>
      <c r="F26" s="20"/>
      <c r="G26" s="23">
        <f>H25</f>
        <v>0</v>
      </c>
      <c r="H26" s="23"/>
      <c r="I26" s="23"/>
      <c r="J26" s="74"/>
      <c r="K26" s="21"/>
    </row>
    <row r="27" customHeight="1" spans="1:11">
      <c r="A27" s="103" t="s">
        <v>142</v>
      </c>
      <c r="B27" s="104"/>
      <c r="C27" s="41"/>
      <c r="D27" s="41"/>
      <c r="E27" s="41"/>
      <c r="F27" s="31"/>
      <c r="G27" s="27">
        <f>G25-G26</f>
        <v>0</v>
      </c>
      <c r="H27" s="27"/>
      <c r="I27" s="27">
        <f>I25</f>
        <v>0</v>
      </c>
      <c r="J27" s="74" t="str">
        <f t="shared" si="1"/>
        <v/>
      </c>
      <c r="K27" s="27"/>
    </row>
    <row r="28" customHeight="1" spans="1:12">
      <c r="A28" s="10" t="str">
        <f>基本信息输入表!$K$6&amp;"填表人："&amp;基本信息输入表!$M$73</f>
        <v>产权持有单位填表人：刘亚鑫</v>
      </c>
      <c r="I28" s="10" t="str">
        <f>"评估人员："&amp;基本信息输入表!$Q$73</f>
        <v>评估人员：王庆国</v>
      </c>
      <c r="L28" s="10" t="s">
        <v>1483</v>
      </c>
    </row>
    <row r="29" customHeight="1" spans="1:1">
      <c r="A29" s="10" t="str">
        <f>"填表日期："&amp;YEAR(基本信息输入表!$O$73)&amp;"年"&amp;MONTH(基本信息输入表!$O$73)&amp;"月"&amp;DAY(基本信息输入表!$O$73)&amp;"日"</f>
        <v>填表日期：2025年2月22日</v>
      </c>
    </row>
  </sheetData>
  <mergeCells count="17">
    <mergeCell ref="A2:K2"/>
    <mergeCell ref="A3:K3"/>
    <mergeCell ref="A5:F5"/>
    <mergeCell ref="A25:B25"/>
    <mergeCell ref="A26:B26"/>
    <mergeCell ref="A27:B27"/>
    <mergeCell ref="A6:A7"/>
    <mergeCell ref="B6:B7"/>
    <mergeCell ref="C6:C7"/>
    <mergeCell ref="D6:D7"/>
    <mergeCell ref="E6:E7"/>
    <mergeCell ref="F6:F7"/>
    <mergeCell ref="G6:G7"/>
    <mergeCell ref="H6:H7"/>
    <mergeCell ref="I6:I7"/>
    <mergeCell ref="J6:J7"/>
    <mergeCell ref="K6:K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zoomScale="96" zoomScaleNormal="96" topLeftCell="A6" workbookViewId="0">
      <selection activeCell="J25" sqref="J25"/>
    </sheetView>
  </sheetViews>
  <sheetFormatPr defaultColWidth="9" defaultRowHeight="15.75" customHeight="1" outlineLevelCol="7"/>
  <cols>
    <col min="1" max="1" width="8.7" style="44" customWidth="1"/>
    <col min="2" max="2" width="30.7" style="44" customWidth="1"/>
    <col min="3" max="6" width="18.7" style="44" customWidth="1"/>
    <col min="7" max="7" width="13" style="44" customWidth="1"/>
    <col min="8" max="9" width="9" style="44" customWidth="1"/>
    <col min="10" max="16384" width="9" style="44"/>
  </cols>
  <sheetData>
    <row r="1" customHeight="1" spans="1:1">
      <c r="A1" s="45" t="s">
        <v>0</v>
      </c>
    </row>
    <row r="2" s="42" customFormat="1" ht="30" customHeight="1" spans="1:1">
      <c r="A2" s="46" t="s">
        <v>2367</v>
      </c>
    </row>
    <row r="3" customHeight="1" spans="1:1">
      <c r="A3" s="43" t="str">
        <f>"评估基准日："&amp;TEXT(基本信息输入表!M7,"yyyy年mm月dd日")</f>
        <v>评估基准日：2025年02月20日</v>
      </c>
    </row>
    <row r="4" ht="14.25" customHeight="1" spans="1:7">
      <c r="A4" s="43"/>
      <c r="B4" s="43"/>
      <c r="C4" s="43"/>
      <c r="D4" s="43"/>
      <c r="E4" s="43"/>
      <c r="F4" s="43"/>
      <c r="G4" s="47" t="s">
        <v>2368</v>
      </c>
    </row>
    <row r="5" customHeight="1" spans="1:7">
      <c r="A5" s="44" t="str">
        <f>基本信息输入表!K6&amp;"："&amp;基本信息输入表!M6</f>
        <v>产权持有单位：中国石油天然气股份有限公司塔里木油田分公司塔西南勘探开发公司</v>
      </c>
      <c r="G5" s="96" t="s">
        <v>821</v>
      </c>
    </row>
    <row r="6" s="43" customFormat="1" customHeight="1" spans="1:7">
      <c r="A6" s="49" t="s">
        <v>822</v>
      </c>
      <c r="B6" s="49" t="s">
        <v>5</v>
      </c>
      <c r="C6" s="49" t="s">
        <v>6</v>
      </c>
      <c r="D6" s="97" t="s">
        <v>1192</v>
      </c>
      <c r="E6" s="49" t="s">
        <v>7</v>
      </c>
      <c r="F6" s="79" t="s">
        <v>823</v>
      </c>
      <c r="G6" s="49" t="s">
        <v>686</v>
      </c>
    </row>
    <row r="7" customHeight="1" spans="1:7">
      <c r="A7" s="49" t="s">
        <v>2369</v>
      </c>
      <c r="B7" s="98" t="s">
        <v>2370</v>
      </c>
      <c r="C7" s="81">
        <f>'4-13-1无形-土地'!P30</f>
        <v>0</v>
      </c>
      <c r="D7" s="81">
        <f>'4-13-1无形-土地'!Q30</f>
        <v>0</v>
      </c>
      <c r="E7" s="81">
        <f>'4-13-1无形-土地'!R32</f>
        <v>0</v>
      </c>
      <c r="F7" s="51">
        <f>E7-C7+D7</f>
        <v>0</v>
      </c>
      <c r="G7" s="82" t="str">
        <f>IF(C7-D7=0,"",(E7-C7+D7)/(C7-D7)*100)</f>
        <v/>
      </c>
    </row>
    <row r="8" customHeight="1" spans="1:7">
      <c r="A8" s="49" t="s">
        <v>2371</v>
      </c>
      <c r="B8" s="98" t="s">
        <v>2372</v>
      </c>
      <c r="C8" s="81">
        <f>'4-13-2无形-矿业权'!L28</f>
        <v>0</v>
      </c>
      <c r="D8" s="81">
        <f>'4-13-2无形-矿业权'!M28</f>
        <v>0</v>
      </c>
      <c r="E8" s="81">
        <f>'4-13-2无形-矿业权'!N30</f>
        <v>0</v>
      </c>
      <c r="F8" s="51">
        <f>E8-C8+D8</f>
        <v>0</v>
      </c>
      <c r="G8" s="82" t="str">
        <f>IF(C8-D8=0,"",(E8-C8+D8)/(C8-D8)*100)</f>
        <v/>
      </c>
    </row>
    <row r="9" customHeight="1" spans="1:7">
      <c r="A9" s="49" t="s">
        <v>2373</v>
      </c>
      <c r="B9" s="98" t="s">
        <v>2374</v>
      </c>
      <c r="C9" s="81">
        <f>'4-13-3无形-其他'!J25</f>
        <v>0</v>
      </c>
      <c r="D9" s="81">
        <f>'4-13-3无形-其他'!K25</f>
        <v>0</v>
      </c>
      <c r="E9" s="81">
        <f>'4-13-3无形-其他'!L27</f>
        <v>0</v>
      </c>
      <c r="F9" s="51">
        <f>E9-C9+D9</f>
        <v>0</v>
      </c>
      <c r="G9" s="82" t="str">
        <f>IF(C9-D9=0,"",(E9-C9+D9)/(C9-D9)*100)</f>
        <v/>
      </c>
    </row>
    <row r="10" customHeight="1" spans="1:7">
      <c r="A10" s="49"/>
      <c r="B10" s="98"/>
      <c r="C10" s="81"/>
      <c r="D10" s="81"/>
      <c r="E10" s="51"/>
      <c r="F10" s="51"/>
      <c r="G10" s="82"/>
    </row>
    <row r="11" customHeight="1" spans="1:7">
      <c r="A11" s="49"/>
      <c r="B11" s="98"/>
      <c r="C11" s="81"/>
      <c r="D11" s="81"/>
      <c r="E11" s="51"/>
      <c r="F11" s="51"/>
      <c r="G11" s="82"/>
    </row>
    <row r="12" customHeight="1" spans="1:7">
      <c r="A12" s="49"/>
      <c r="B12" s="98"/>
      <c r="C12" s="81"/>
      <c r="D12" s="81"/>
      <c r="E12" s="51"/>
      <c r="F12" s="51"/>
      <c r="G12" s="82"/>
    </row>
    <row r="13" customHeight="1" spans="1:7">
      <c r="A13" s="49"/>
      <c r="B13" s="98"/>
      <c r="C13" s="81"/>
      <c r="D13" s="81"/>
      <c r="E13" s="51"/>
      <c r="F13" s="51"/>
      <c r="G13" s="82"/>
    </row>
    <row r="14" customHeight="1" spans="1:7">
      <c r="A14" s="49"/>
      <c r="B14" s="98"/>
      <c r="C14" s="81"/>
      <c r="D14" s="81"/>
      <c r="E14" s="51"/>
      <c r="F14" s="51"/>
      <c r="G14" s="82"/>
    </row>
    <row r="15" customHeight="1" spans="1:7">
      <c r="A15" s="49"/>
      <c r="B15" s="98"/>
      <c r="C15" s="81"/>
      <c r="D15" s="81"/>
      <c r="E15" s="51"/>
      <c r="F15" s="51"/>
      <c r="G15" s="82"/>
    </row>
    <row r="16" customHeight="1" spans="1:7">
      <c r="A16" s="49"/>
      <c r="B16" s="98"/>
      <c r="C16" s="81"/>
      <c r="D16" s="81"/>
      <c r="E16" s="51"/>
      <c r="F16" s="51"/>
      <c r="G16" s="82"/>
    </row>
    <row r="17" customHeight="1" spans="1:7">
      <c r="A17" s="49"/>
      <c r="B17" s="98"/>
      <c r="C17" s="81"/>
      <c r="D17" s="81"/>
      <c r="E17" s="51"/>
      <c r="F17" s="51"/>
      <c r="G17" s="82"/>
    </row>
    <row r="18" customHeight="1" spans="1:7">
      <c r="A18" s="49"/>
      <c r="B18" s="98"/>
      <c r="C18" s="81"/>
      <c r="D18" s="81"/>
      <c r="E18" s="51"/>
      <c r="F18" s="51"/>
      <c r="G18" s="82"/>
    </row>
    <row r="19" customHeight="1" spans="1:7">
      <c r="A19" s="49"/>
      <c r="B19" s="98"/>
      <c r="C19" s="81"/>
      <c r="D19" s="81"/>
      <c r="E19" s="51"/>
      <c r="F19" s="51"/>
      <c r="G19" s="82"/>
    </row>
    <row r="20" customHeight="1" spans="1:7">
      <c r="A20" s="49"/>
      <c r="B20" s="98"/>
      <c r="C20" s="81"/>
      <c r="D20" s="81"/>
      <c r="E20" s="51"/>
      <c r="F20" s="51"/>
      <c r="G20" s="82"/>
    </row>
    <row r="21" customHeight="1" spans="1:7">
      <c r="A21" s="49"/>
      <c r="B21" s="98"/>
      <c r="C21" s="81"/>
      <c r="D21" s="81"/>
      <c r="E21" s="51"/>
      <c r="F21" s="51"/>
      <c r="G21" s="82"/>
    </row>
    <row r="22" customHeight="1" spans="1:7">
      <c r="A22" s="49"/>
      <c r="B22" s="98"/>
      <c r="C22" s="81"/>
      <c r="D22" s="81"/>
      <c r="E22" s="51"/>
      <c r="F22" s="51"/>
      <c r="G22" s="82"/>
    </row>
    <row r="23" customHeight="1" spans="1:7">
      <c r="A23" s="49"/>
      <c r="B23" s="98"/>
      <c r="C23" s="81"/>
      <c r="D23" s="81"/>
      <c r="E23" s="51"/>
      <c r="F23" s="51"/>
      <c r="G23" s="82"/>
    </row>
    <row r="24" customHeight="1" spans="1:7">
      <c r="A24" s="97" t="s">
        <v>2375</v>
      </c>
      <c r="B24" s="54"/>
      <c r="C24" s="81">
        <f>SUM(C7:C23)</f>
        <v>0</v>
      </c>
      <c r="D24" s="81">
        <f>SUM(D7:D23)</f>
        <v>0</v>
      </c>
      <c r="E24" s="81">
        <f>SUM(E7:E23)</f>
        <v>0</v>
      </c>
      <c r="F24" s="51">
        <f>SUM(F7:F23)</f>
        <v>0</v>
      </c>
      <c r="G24" s="82" t="str">
        <f>IF(C24-D24=0,"",(E24-C24+D24)/(C24-D24)*100)</f>
        <v/>
      </c>
    </row>
    <row r="25" customHeight="1" spans="1:7">
      <c r="A25" s="49" t="s">
        <v>2376</v>
      </c>
      <c r="B25" s="54"/>
      <c r="C25" s="81">
        <f>'4-13-1无形-土地'!P30</f>
        <v>0</v>
      </c>
      <c r="D25" s="81"/>
      <c r="E25" s="81">
        <f>'4-13-1无形-土地'!R32</f>
        <v>0</v>
      </c>
      <c r="F25" s="51"/>
      <c r="G25" s="82"/>
    </row>
    <row r="26" customHeight="1" spans="1:7">
      <c r="A26" s="97" t="s">
        <v>2377</v>
      </c>
      <c r="B26" s="54"/>
      <c r="C26" s="99">
        <f>D24</f>
        <v>0</v>
      </c>
      <c r="D26" s="100"/>
      <c r="E26" s="51"/>
      <c r="F26" s="51"/>
      <c r="G26" s="82"/>
    </row>
    <row r="27" customHeight="1" spans="1:7">
      <c r="A27" s="97" t="s">
        <v>2378</v>
      </c>
      <c r="B27" s="54"/>
      <c r="C27" s="81">
        <f>C24-C26</f>
        <v>0</v>
      </c>
      <c r="D27" s="81"/>
      <c r="E27" s="81">
        <f>E24-E26</f>
        <v>0</v>
      </c>
      <c r="F27" s="51">
        <f>E27-C27</f>
        <v>0</v>
      </c>
      <c r="G27" s="82" t="str">
        <f>IF(C27=0,"",F27/C27*100)</f>
        <v/>
      </c>
    </row>
    <row r="28" customHeight="1" spans="5:8">
      <c r="E28" s="44" t="str">
        <f>"评估人员："&amp;基本信息输入表!$Q$74</f>
        <v>评估人员：王庆国</v>
      </c>
      <c r="H28" s="52" t="s">
        <v>837</v>
      </c>
    </row>
    <row r="29" customHeight="1" spans="8:8">
      <c r="H29" s="52"/>
    </row>
  </sheetData>
  <mergeCells count="6">
    <mergeCell ref="A2:G2"/>
    <mergeCell ref="A3:G3"/>
    <mergeCell ref="A24:B24"/>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4"/>
  <sheetViews>
    <sheetView showGridLines="0" zoomScale="87" zoomScaleNormal="87" topLeftCell="A5" workbookViewId="0">
      <selection activeCell="W28" sqref="W28"/>
    </sheetView>
  </sheetViews>
  <sheetFormatPr defaultColWidth="9" defaultRowHeight="15.75" customHeight="1"/>
  <cols>
    <col min="1" max="1" width="4.5" style="10" customWidth="1"/>
    <col min="2" max="2" width="9.7" style="10" customWidth="1"/>
    <col min="3" max="3" width="11.7" style="10" customWidth="1"/>
    <col min="4" max="4" width="8.7" style="10" customWidth="1"/>
    <col min="5" max="5" width="9.5" style="10" customWidth="1"/>
    <col min="6" max="7" width="7.7" style="10" customWidth="1"/>
    <col min="8" max="8" width="7.2" style="10" customWidth="1"/>
    <col min="9" max="13" width="5.2" style="10" customWidth="1"/>
    <col min="14" max="14" width="8" style="10" customWidth="1"/>
    <col min="15" max="15" width="11" style="10" customWidth="1"/>
    <col min="16" max="16" width="11.2" style="10" customWidth="1"/>
    <col min="17" max="17" width="8" style="10" customWidth="1"/>
    <col min="18" max="18" width="9.7" style="10" customWidth="1"/>
    <col min="19" max="19" width="7.7" style="10" customWidth="1"/>
    <col min="20" max="20" width="8" style="10" customWidth="1"/>
    <col min="21" max="22" width="9" style="10" customWidth="1"/>
    <col min="23" max="16384" width="9" style="10"/>
  </cols>
  <sheetData>
    <row r="1" customHeight="1" spans="1:2">
      <c r="A1" s="11" t="s">
        <v>0</v>
      </c>
      <c r="B1" s="11"/>
    </row>
    <row r="2" s="8" customFormat="1" ht="30" customHeight="1" spans="1:1">
      <c r="A2" s="12" t="s">
        <v>143</v>
      </c>
    </row>
    <row r="3" customHeight="1" spans="1:1">
      <c r="A3" s="9" t="str">
        <f>"评估基准日："&amp;TEXT(基本信息输入表!M7,"yyyy年mm月dd日")</f>
        <v>评估基准日：2025年02月20日</v>
      </c>
    </row>
    <row r="4" ht="14.25" customHeight="1" spans="1:19">
      <c r="A4" s="9"/>
      <c r="B4" s="9"/>
      <c r="C4" s="9"/>
      <c r="D4" s="9"/>
      <c r="E4" s="9"/>
      <c r="F4" s="9"/>
      <c r="G4" s="9"/>
      <c r="H4" s="9"/>
      <c r="I4" s="9"/>
      <c r="J4" s="9"/>
      <c r="K4" s="9"/>
      <c r="L4" s="9"/>
      <c r="M4" s="9"/>
      <c r="N4" s="9"/>
      <c r="O4" s="9"/>
      <c r="P4" s="9"/>
      <c r="Q4" s="9"/>
      <c r="R4" s="9"/>
      <c r="S4" s="14" t="s">
        <v>2379</v>
      </c>
    </row>
    <row r="5" customHeight="1" spans="1:20">
      <c r="A5" s="10" t="str">
        <f>基本信息输入表!K6&amp;"："&amp;基本信息输入表!M6</f>
        <v>产权持有单位：中国石油天然气股份有限公司塔里木油田分公司塔西南勘探开发公司</v>
      </c>
      <c r="S5" s="95" t="s">
        <v>1444</v>
      </c>
      <c r="T5" s="16"/>
    </row>
    <row r="6" s="85" customFormat="1" ht="24" customHeight="1" spans="1:21">
      <c r="A6" s="84" t="s">
        <v>4</v>
      </c>
      <c r="B6" s="84" t="s">
        <v>2380</v>
      </c>
      <c r="C6" s="84" t="s">
        <v>1820</v>
      </c>
      <c r="D6" s="84" t="s">
        <v>1821</v>
      </c>
      <c r="E6" s="84" t="s">
        <v>1824</v>
      </c>
      <c r="F6" s="84" t="s">
        <v>1823</v>
      </c>
      <c r="G6" s="84" t="s">
        <v>1648</v>
      </c>
      <c r="H6" s="84" t="s">
        <v>2381</v>
      </c>
      <c r="I6" s="84" t="s">
        <v>1825</v>
      </c>
      <c r="J6" s="84" t="s">
        <v>2382</v>
      </c>
      <c r="K6" s="84" t="s">
        <v>1378</v>
      </c>
      <c r="L6" s="84" t="s">
        <v>1826</v>
      </c>
      <c r="M6" s="84" t="s">
        <v>1827</v>
      </c>
      <c r="N6" s="84" t="s">
        <v>1828</v>
      </c>
      <c r="O6" s="84" t="s">
        <v>1351</v>
      </c>
      <c r="P6" s="19" t="s">
        <v>6</v>
      </c>
      <c r="Q6" s="19" t="s">
        <v>1452</v>
      </c>
      <c r="R6" s="84" t="s">
        <v>7</v>
      </c>
      <c r="S6" s="84" t="s">
        <v>686</v>
      </c>
      <c r="T6" s="84" t="s">
        <v>176</v>
      </c>
      <c r="U6" s="9" t="s">
        <v>1461</v>
      </c>
    </row>
    <row r="7" ht="12.75" customHeight="1" spans="1:21">
      <c r="A7" s="20" t="str">
        <f>IF(D7="","",ROW()-6)</f>
        <v/>
      </c>
      <c r="B7" s="21"/>
      <c r="C7" s="94"/>
      <c r="D7" s="21"/>
      <c r="E7" s="21"/>
      <c r="F7" s="21"/>
      <c r="G7" s="22"/>
      <c r="H7" s="22"/>
      <c r="I7" s="21"/>
      <c r="J7" s="21"/>
      <c r="K7" s="21"/>
      <c r="L7" s="59"/>
      <c r="M7" s="21"/>
      <c r="N7" s="59"/>
      <c r="O7" s="23"/>
      <c r="P7" s="23"/>
      <c r="Q7" s="23"/>
      <c r="R7" s="23"/>
      <c r="S7" s="74" t="str">
        <f>IF(P7-Q7=0,"",(R7-P7+Q7)/(P7-Q7)*100)</f>
        <v/>
      </c>
      <c r="T7" s="21"/>
      <c r="U7" s="9" t="s">
        <v>2383</v>
      </c>
    </row>
    <row r="8" ht="12.75" customHeight="1" spans="1:21">
      <c r="A8" s="20" t="str">
        <f t="shared" ref="A8:A29" si="0">IF(D8="","",ROW()-6)</f>
        <v/>
      </c>
      <c r="B8" s="21"/>
      <c r="C8" s="94"/>
      <c r="D8" s="21"/>
      <c r="E8" s="21"/>
      <c r="F8" s="21"/>
      <c r="G8" s="22"/>
      <c r="H8" s="22"/>
      <c r="I8" s="21"/>
      <c r="J8" s="21"/>
      <c r="K8" s="21"/>
      <c r="L8" s="59"/>
      <c r="M8" s="21"/>
      <c r="N8" s="59"/>
      <c r="O8" s="23"/>
      <c r="P8" s="23"/>
      <c r="Q8" s="23"/>
      <c r="R8" s="23"/>
      <c r="S8" s="74" t="str">
        <f t="shared" ref="S8:S32" si="1">IF(P8-Q8=0,"",(R8-P8+Q8)/(P8-Q8)*100)</f>
        <v/>
      </c>
      <c r="T8" s="21"/>
      <c r="U8" s="9" t="s">
        <v>2384</v>
      </c>
    </row>
    <row r="9" ht="12.75" customHeight="1" spans="1:21">
      <c r="A9" s="20" t="str">
        <f t="shared" si="0"/>
        <v/>
      </c>
      <c r="B9" s="21"/>
      <c r="C9" s="94"/>
      <c r="D9" s="21"/>
      <c r="E9" s="21"/>
      <c r="F9" s="21"/>
      <c r="G9" s="22"/>
      <c r="H9" s="22"/>
      <c r="I9" s="21"/>
      <c r="J9" s="21"/>
      <c r="K9" s="21"/>
      <c r="L9" s="59"/>
      <c r="M9" s="21"/>
      <c r="N9" s="59"/>
      <c r="O9" s="23"/>
      <c r="P9" s="23"/>
      <c r="Q9" s="23"/>
      <c r="R9" s="23"/>
      <c r="S9" s="74" t="str">
        <f t="shared" si="1"/>
        <v/>
      </c>
      <c r="T9" s="21"/>
      <c r="U9" s="9" t="s">
        <v>2385</v>
      </c>
    </row>
    <row r="10" ht="12.75" customHeight="1" spans="1:21">
      <c r="A10" s="20" t="str">
        <f t="shared" si="0"/>
        <v/>
      </c>
      <c r="B10" s="21"/>
      <c r="C10" s="94"/>
      <c r="D10" s="21"/>
      <c r="E10" s="21"/>
      <c r="F10" s="21"/>
      <c r="G10" s="22"/>
      <c r="H10" s="22"/>
      <c r="I10" s="21"/>
      <c r="J10" s="21"/>
      <c r="K10" s="21"/>
      <c r="L10" s="59"/>
      <c r="M10" s="21"/>
      <c r="N10" s="59"/>
      <c r="O10" s="23"/>
      <c r="P10" s="23"/>
      <c r="Q10" s="23"/>
      <c r="R10" s="23"/>
      <c r="S10" s="74" t="str">
        <f t="shared" si="1"/>
        <v/>
      </c>
      <c r="T10" s="21"/>
      <c r="U10" s="9" t="s">
        <v>2386</v>
      </c>
    </row>
    <row r="11" ht="12.75" customHeight="1" spans="1:21">
      <c r="A11" s="20" t="str">
        <f t="shared" si="0"/>
        <v/>
      </c>
      <c r="B11" s="21"/>
      <c r="C11" s="94"/>
      <c r="D11" s="21"/>
      <c r="E11" s="21"/>
      <c r="F11" s="21"/>
      <c r="G11" s="22"/>
      <c r="H11" s="22"/>
      <c r="I11" s="21"/>
      <c r="J11" s="21"/>
      <c r="K11" s="21"/>
      <c r="L11" s="59"/>
      <c r="M11" s="21"/>
      <c r="N11" s="59"/>
      <c r="O11" s="23"/>
      <c r="P11" s="23"/>
      <c r="Q11" s="23"/>
      <c r="R11" s="23"/>
      <c r="S11" s="74" t="str">
        <f t="shared" si="1"/>
        <v/>
      </c>
      <c r="T11" s="21"/>
      <c r="U11" s="9" t="s">
        <v>2387</v>
      </c>
    </row>
    <row r="12" ht="12.75" customHeight="1" spans="1:21">
      <c r="A12" s="20" t="str">
        <f t="shared" si="0"/>
        <v/>
      </c>
      <c r="B12" s="21"/>
      <c r="C12" s="94"/>
      <c r="D12" s="21"/>
      <c r="E12" s="21"/>
      <c r="F12" s="21"/>
      <c r="G12" s="22"/>
      <c r="H12" s="22"/>
      <c r="I12" s="21"/>
      <c r="J12" s="21"/>
      <c r="K12" s="21"/>
      <c r="L12" s="59"/>
      <c r="M12" s="21"/>
      <c r="N12" s="59"/>
      <c r="O12" s="23"/>
      <c r="P12" s="23"/>
      <c r="Q12" s="23"/>
      <c r="R12" s="23"/>
      <c r="S12" s="74" t="str">
        <f t="shared" si="1"/>
        <v/>
      </c>
      <c r="T12" s="21"/>
      <c r="U12" s="9" t="s">
        <v>2388</v>
      </c>
    </row>
    <row r="13" ht="12.75" customHeight="1" spans="1:21">
      <c r="A13" s="20" t="str">
        <f t="shared" si="0"/>
        <v/>
      </c>
      <c r="B13" s="21"/>
      <c r="C13" s="94"/>
      <c r="D13" s="21"/>
      <c r="E13" s="21"/>
      <c r="F13" s="21"/>
      <c r="G13" s="22"/>
      <c r="H13" s="22"/>
      <c r="I13" s="21"/>
      <c r="J13" s="21"/>
      <c r="K13" s="21"/>
      <c r="L13" s="59"/>
      <c r="M13" s="21"/>
      <c r="N13" s="59"/>
      <c r="O13" s="23"/>
      <c r="P13" s="23"/>
      <c r="Q13" s="23"/>
      <c r="R13" s="23"/>
      <c r="S13" s="74" t="str">
        <f t="shared" si="1"/>
        <v/>
      </c>
      <c r="T13" s="21"/>
      <c r="U13" s="9" t="s">
        <v>2389</v>
      </c>
    </row>
    <row r="14" ht="12.75" customHeight="1" spans="1:21">
      <c r="A14" s="20" t="str">
        <f t="shared" si="0"/>
        <v/>
      </c>
      <c r="B14" s="21"/>
      <c r="C14" s="94"/>
      <c r="D14" s="21"/>
      <c r="E14" s="21"/>
      <c r="F14" s="21"/>
      <c r="G14" s="22"/>
      <c r="H14" s="22"/>
      <c r="I14" s="21"/>
      <c r="J14" s="21"/>
      <c r="K14" s="21"/>
      <c r="L14" s="59"/>
      <c r="M14" s="21"/>
      <c r="N14" s="59"/>
      <c r="O14" s="23"/>
      <c r="P14" s="23"/>
      <c r="Q14" s="23"/>
      <c r="R14" s="23"/>
      <c r="S14" s="74" t="str">
        <f t="shared" si="1"/>
        <v/>
      </c>
      <c r="T14" s="21"/>
      <c r="U14" s="9" t="s">
        <v>2390</v>
      </c>
    </row>
    <row r="15" ht="12.75" customHeight="1" spans="1:21">
      <c r="A15" s="20" t="str">
        <f t="shared" si="0"/>
        <v/>
      </c>
      <c r="B15" s="21"/>
      <c r="C15" s="94"/>
      <c r="D15" s="21"/>
      <c r="E15" s="21"/>
      <c r="F15" s="21"/>
      <c r="G15" s="22"/>
      <c r="H15" s="22"/>
      <c r="I15" s="21"/>
      <c r="J15" s="21"/>
      <c r="K15" s="21"/>
      <c r="L15" s="59"/>
      <c r="M15" s="21"/>
      <c r="N15" s="59"/>
      <c r="O15" s="23"/>
      <c r="P15" s="23"/>
      <c r="Q15" s="23"/>
      <c r="R15" s="23"/>
      <c r="S15" s="74" t="str">
        <f t="shared" si="1"/>
        <v/>
      </c>
      <c r="T15" s="21"/>
      <c r="U15" s="9" t="s">
        <v>2391</v>
      </c>
    </row>
    <row r="16" ht="12.75" customHeight="1" spans="1:21">
      <c r="A16" s="20" t="str">
        <f t="shared" si="0"/>
        <v/>
      </c>
      <c r="B16" s="21"/>
      <c r="C16" s="94"/>
      <c r="D16" s="21"/>
      <c r="E16" s="21"/>
      <c r="F16" s="21"/>
      <c r="G16" s="22"/>
      <c r="H16" s="22"/>
      <c r="I16" s="21"/>
      <c r="J16" s="21"/>
      <c r="K16" s="21"/>
      <c r="L16" s="59"/>
      <c r="M16" s="21"/>
      <c r="N16" s="59"/>
      <c r="O16" s="23"/>
      <c r="P16" s="23"/>
      <c r="Q16" s="23"/>
      <c r="R16" s="23"/>
      <c r="S16" s="74" t="str">
        <f t="shared" si="1"/>
        <v/>
      </c>
      <c r="T16" s="21"/>
      <c r="U16" s="9" t="s">
        <v>2392</v>
      </c>
    </row>
    <row r="17" ht="12.75" customHeight="1" spans="1:21">
      <c r="A17" s="20" t="str">
        <f t="shared" si="0"/>
        <v/>
      </c>
      <c r="B17" s="21"/>
      <c r="C17" s="94"/>
      <c r="D17" s="21"/>
      <c r="E17" s="21"/>
      <c r="F17" s="21"/>
      <c r="G17" s="22"/>
      <c r="H17" s="22"/>
      <c r="I17" s="21"/>
      <c r="J17" s="21"/>
      <c r="K17" s="21"/>
      <c r="L17" s="59"/>
      <c r="M17" s="21"/>
      <c r="N17" s="59"/>
      <c r="O17" s="23"/>
      <c r="P17" s="23"/>
      <c r="Q17" s="23"/>
      <c r="R17" s="23"/>
      <c r="S17" s="74" t="str">
        <f t="shared" si="1"/>
        <v/>
      </c>
      <c r="T17" s="21"/>
      <c r="U17" s="9" t="s">
        <v>2393</v>
      </c>
    </row>
    <row r="18" ht="12.75" customHeight="1" spans="1:21">
      <c r="A18" s="20" t="str">
        <f t="shared" si="0"/>
        <v/>
      </c>
      <c r="B18" s="21"/>
      <c r="C18" s="94"/>
      <c r="D18" s="21"/>
      <c r="E18" s="21"/>
      <c r="F18" s="21"/>
      <c r="G18" s="22"/>
      <c r="H18" s="22"/>
      <c r="I18" s="21"/>
      <c r="J18" s="21"/>
      <c r="K18" s="21"/>
      <c r="L18" s="59"/>
      <c r="M18" s="21"/>
      <c r="N18" s="59"/>
      <c r="O18" s="23"/>
      <c r="P18" s="23"/>
      <c r="Q18" s="23"/>
      <c r="R18" s="23"/>
      <c r="S18" s="74" t="str">
        <f t="shared" si="1"/>
        <v/>
      </c>
      <c r="T18" s="21"/>
      <c r="U18" s="9" t="s">
        <v>2394</v>
      </c>
    </row>
    <row r="19" ht="12.75" customHeight="1" spans="1:21">
      <c r="A19" s="20" t="str">
        <f t="shared" si="0"/>
        <v/>
      </c>
      <c r="B19" s="21"/>
      <c r="C19" s="94"/>
      <c r="D19" s="21"/>
      <c r="E19" s="21"/>
      <c r="F19" s="21"/>
      <c r="G19" s="22"/>
      <c r="H19" s="22"/>
      <c r="I19" s="21"/>
      <c r="J19" s="21"/>
      <c r="K19" s="21"/>
      <c r="L19" s="59"/>
      <c r="M19" s="21"/>
      <c r="N19" s="59"/>
      <c r="O19" s="23"/>
      <c r="P19" s="23"/>
      <c r="Q19" s="23"/>
      <c r="R19" s="23"/>
      <c r="S19" s="74" t="str">
        <f t="shared" si="1"/>
        <v/>
      </c>
      <c r="T19" s="21"/>
      <c r="U19" s="9" t="s">
        <v>2395</v>
      </c>
    </row>
    <row r="20" ht="12.75" customHeight="1" spans="1:21">
      <c r="A20" s="20" t="str">
        <f t="shared" si="0"/>
        <v/>
      </c>
      <c r="B20" s="21"/>
      <c r="C20" s="94"/>
      <c r="D20" s="21"/>
      <c r="E20" s="21"/>
      <c r="F20" s="21"/>
      <c r="G20" s="22"/>
      <c r="H20" s="22"/>
      <c r="I20" s="21"/>
      <c r="J20" s="21"/>
      <c r="K20" s="21"/>
      <c r="L20" s="59"/>
      <c r="M20" s="21"/>
      <c r="N20" s="59"/>
      <c r="O20" s="23"/>
      <c r="P20" s="23"/>
      <c r="Q20" s="23"/>
      <c r="R20" s="23"/>
      <c r="S20" s="74" t="str">
        <f t="shared" si="1"/>
        <v/>
      </c>
      <c r="T20" s="21"/>
      <c r="U20" s="9" t="s">
        <v>2396</v>
      </c>
    </row>
    <row r="21" ht="12.75" customHeight="1" spans="1:21">
      <c r="A21" s="20" t="str">
        <f t="shared" si="0"/>
        <v/>
      </c>
      <c r="B21" s="21"/>
      <c r="C21" s="94"/>
      <c r="D21" s="21"/>
      <c r="E21" s="21"/>
      <c r="F21" s="21"/>
      <c r="G21" s="22"/>
      <c r="H21" s="22"/>
      <c r="I21" s="21"/>
      <c r="J21" s="21"/>
      <c r="K21" s="21"/>
      <c r="L21" s="59"/>
      <c r="M21" s="21"/>
      <c r="N21" s="59"/>
      <c r="O21" s="23"/>
      <c r="P21" s="23"/>
      <c r="Q21" s="23"/>
      <c r="R21" s="23"/>
      <c r="S21" s="74" t="str">
        <f t="shared" si="1"/>
        <v/>
      </c>
      <c r="T21" s="21"/>
      <c r="U21" s="9" t="s">
        <v>2397</v>
      </c>
    </row>
    <row r="22" ht="12.75" customHeight="1" spans="1:21">
      <c r="A22" s="20" t="str">
        <f t="shared" si="0"/>
        <v/>
      </c>
      <c r="B22" s="21"/>
      <c r="C22" s="94"/>
      <c r="D22" s="21"/>
      <c r="E22" s="21"/>
      <c r="F22" s="21"/>
      <c r="G22" s="22"/>
      <c r="H22" s="22"/>
      <c r="I22" s="21"/>
      <c r="J22" s="21"/>
      <c r="K22" s="21"/>
      <c r="L22" s="59"/>
      <c r="M22" s="21"/>
      <c r="N22" s="59"/>
      <c r="O22" s="23"/>
      <c r="P22" s="23"/>
      <c r="Q22" s="23"/>
      <c r="R22" s="23"/>
      <c r="S22" s="74" t="str">
        <f t="shared" si="1"/>
        <v/>
      </c>
      <c r="T22" s="21"/>
      <c r="U22" s="9" t="s">
        <v>2398</v>
      </c>
    </row>
    <row r="23" ht="12.75" customHeight="1" spans="1:21">
      <c r="A23" s="20" t="str">
        <f t="shared" si="0"/>
        <v/>
      </c>
      <c r="B23" s="21"/>
      <c r="C23" s="94"/>
      <c r="D23" s="21"/>
      <c r="E23" s="21"/>
      <c r="F23" s="21"/>
      <c r="G23" s="22"/>
      <c r="H23" s="22"/>
      <c r="I23" s="21"/>
      <c r="J23" s="21"/>
      <c r="K23" s="21"/>
      <c r="L23" s="59"/>
      <c r="M23" s="21"/>
      <c r="N23" s="59"/>
      <c r="O23" s="23"/>
      <c r="P23" s="23"/>
      <c r="Q23" s="23"/>
      <c r="R23" s="23"/>
      <c r="S23" s="74" t="str">
        <f t="shared" si="1"/>
        <v/>
      </c>
      <c r="T23" s="21"/>
      <c r="U23" s="9" t="s">
        <v>2399</v>
      </c>
    </row>
    <row r="24" ht="12.75" customHeight="1" spans="1:21">
      <c r="A24" s="20" t="str">
        <f t="shared" si="0"/>
        <v/>
      </c>
      <c r="B24" s="21"/>
      <c r="C24" s="94"/>
      <c r="D24" s="21"/>
      <c r="E24" s="21"/>
      <c r="F24" s="21"/>
      <c r="G24" s="22"/>
      <c r="H24" s="22"/>
      <c r="I24" s="21"/>
      <c r="J24" s="21"/>
      <c r="K24" s="21"/>
      <c r="L24" s="59"/>
      <c r="M24" s="21"/>
      <c r="N24" s="59"/>
      <c r="O24" s="23"/>
      <c r="P24" s="23"/>
      <c r="Q24" s="23"/>
      <c r="R24" s="23"/>
      <c r="S24" s="74" t="str">
        <f t="shared" si="1"/>
        <v/>
      </c>
      <c r="T24" s="21"/>
      <c r="U24" s="9" t="s">
        <v>2400</v>
      </c>
    </row>
    <row r="25" ht="12.75" customHeight="1" spans="1:21">
      <c r="A25" s="20" t="str">
        <f t="shared" si="0"/>
        <v/>
      </c>
      <c r="B25" s="21"/>
      <c r="C25" s="94"/>
      <c r="D25" s="21"/>
      <c r="E25" s="21"/>
      <c r="F25" s="21"/>
      <c r="G25" s="22"/>
      <c r="H25" s="22"/>
      <c r="I25" s="21"/>
      <c r="J25" s="21"/>
      <c r="K25" s="21"/>
      <c r="L25" s="59"/>
      <c r="M25" s="21"/>
      <c r="N25" s="59"/>
      <c r="O25" s="23"/>
      <c r="P25" s="23"/>
      <c r="Q25" s="23"/>
      <c r="R25" s="23"/>
      <c r="S25" s="74" t="str">
        <f t="shared" si="1"/>
        <v/>
      </c>
      <c r="T25" s="21"/>
      <c r="U25" s="9" t="s">
        <v>2401</v>
      </c>
    </row>
    <row r="26" ht="12.75" customHeight="1" spans="1:21">
      <c r="A26" s="20" t="str">
        <f t="shared" si="0"/>
        <v/>
      </c>
      <c r="B26" s="21"/>
      <c r="C26" s="94"/>
      <c r="D26" s="21"/>
      <c r="E26" s="21"/>
      <c r="F26" s="21"/>
      <c r="G26" s="22"/>
      <c r="H26" s="22"/>
      <c r="I26" s="21"/>
      <c r="J26" s="21"/>
      <c r="K26" s="21"/>
      <c r="L26" s="59"/>
      <c r="M26" s="21"/>
      <c r="N26" s="59"/>
      <c r="O26" s="23"/>
      <c r="P26" s="23"/>
      <c r="Q26" s="23"/>
      <c r="R26" s="23"/>
      <c r="S26" s="74" t="str">
        <f t="shared" si="1"/>
        <v/>
      </c>
      <c r="T26" s="21"/>
      <c r="U26" s="9" t="s">
        <v>2402</v>
      </c>
    </row>
    <row r="27" ht="12.75" customHeight="1" spans="1:21">
      <c r="A27" s="20" t="str">
        <f t="shared" si="0"/>
        <v/>
      </c>
      <c r="B27" s="21"/>
      <c r="C27" s="94"/>
      <c r="D27" s="21"/>
      <c r="E27" s="21"/>
      <c r="F27" s="21"/>
      <c r="G27" s="22"/>
      <c r="H27" s="22"/>
      <c r="I27" s="21"/>
      <c r="J27" s="21"/>
      <c r="K27" s="21"/>
      <c r="L27" s="59"/>
      <c r="M27" s="21"/>
      <c r="N27" s="59"/>
      <c r="O27" s="23"/>
      <c r="P27" s="23"/>
      <c r="Q27" s="23"/>
      <c r="R27" s="23"/>
      <c r="S27" s="74" t="str">
        <f t="shared" si="1"/>
        <v/>
      </c>
      <c r="T27" s="21"/>
      <c r="U27" s="9" t="s">
        <v>2403</v>
      </c>
    </row>
    <row r="28" ht="12.75" customHeight="1" spans="1:21">
      <c r="A28" s="20" t="str">
        <f t="shared" si="0"/>
        <v/>
      </c>
      <c r="B28" s="21"/>
      <c r="C28" s="94"/>
      <c r="D28" s="21"/>
      <c r="E28" s="21"/>
      <c r="F28" s="21"/>
      <c r="G28" s="22"/>
      <c r="H28" s="22"/>
      <c r="I28" s="21"/>
      <c r="J28" s="21"/>
      <c r="K28" s="21"/>
      <c r="L28" s="59"/>
      <c r="M28" s="21"/>
      <c r="N28" s="59"/>
      <c r="O28" s="23"/>
      <c r="P28" s="23"/>
      <c r="Q28" s="23"/>
      <c r="R28" s="23"/>
      <c r="S28" s="74" t="str">
        <f t="shared" si="1"/>
        <v/>
      </c>
      <c r="T28" s="21"/>
      <c r="U28" s="9" t="s">
        <v>2404</v>
      </c>
    </row>
    <row r="29" ht="12.75" customHeight="1" spans="1:21">
      <c r="A29" s="20" t="str">
        <f t="shared" si="0"/>
        <v/>
      </c>
      <c r="B29" s="21"/>
      <c r="C29" s="94"/>
      <c r="D29" s="21"/>
      <c r="E29" s="21"/>
      <c r="F29" s="21"/>
      <c r="G29" s="22"/>
      <c r="H29" s="22"/>
      <c r="I29" s="21"/>
      <c r="J29" s="21"/>
      <c r="K29" s="21"/>
      <c r="L29" s="59"/>
      <c r="M29" s="21"/>
      <c r="N29" s="59"/>
      <c r="O29" s="23"/>
      <c r="P29" s="23"/>
      <c r="Q29" s="23"/>
      <c r="R29" s="23"/>
      <c r="S29" s="74" t="str">
        <f t="shared" si="1"/>
        <v/>
      </c>
      <c r="T29" s="21"/>
      <c r="U29" s="9" t="s">
        <v>2405</v>
      </c>
    </row>
    <row r="30" ht="12.75" customHeight="1" spans="1:20">
      <c r="A30" s="20" t="s">
        <v>2406</v>
      </c>
      <c r="B30" s="89"/>
      <c r="C30" s="89"/>
      <c r="D30" s="89"/>
      <c r="E30" s="86"/>
      <c r="F30" s="21"/>
      <c r="G30" s="57"/>
      <c r="H30" s="57"/>
      <c r="I30" s="21"/>
      <c r="J30" s="21"/>
      <c r="K30" s="21"/>
      <c r="L30" s="59"/>
      <c r="M30" s="21"/>
      <c r="N30" s="59"/>
      <c r="O30" s="23">
        <f>SUM(O7:O29)</f>
        <v>0</v>
      </c>
      <c r="P30" s="23">
        <f>SUM(P7:P29)</f>
        <v>0</v>
      </c>
      <c r="Q30" s="23">
        <f>SUM(Q7:Q29)</f>
        <v>0</v>
      </c>
      <c r="R30" s="23">
        <f>SUM(R7:R29)</f>
        <v>0</v>
      </c>
      <c r="S30" s="74" t="str">
        <f t="shared" si="1"/>
        <v/>
      </c>
      <c r="T30" s="21"/>
    </row>
    <row r="31" ht="12.75" customHeight="1" spans="1:20">
      <c r="A31" s="20" t="s">
        <v>2407</v>
      </c>
      <c r="B31" s="89"/>
      <c r="C31" s="89"/>
      <c r="D31" s="89"/>
      <c r="E31" s="86"/>
      <c r="F31" s="21"/>
      <c r="G31" s="57"/>
      <c r="H31" s="57"/>
      <c r="I31" s="21"/>
      <c r="J31" s="21"/>
      <c r="K31" s="21"/>
      <c r="L31" s="59"/>
      <c r="M31" s="21"/>
      <c r="N31" s="59"/>
      <c r="O31" s="23"/>
      <c r="P31" s="23">
        <f>Q30</f>
        <v>0</v>
      </c>
      <c r="Q31" s="23"/>
      <c r="R31" s="23"/>
      <c r="S31" s="74"/>
      <c r="T31" s="21"/>
    </row>
    <row r="32" customHeight="1" spans="1:20">
      <c r="A32" s="24" t="s">
        <v>146</v>
      </c>
      <c r="B32" s="16"/>
      <c r="C32" s="16"/>
      <c r="D32" s="16"/>
      <c r="E32" s="25"/>
      <c r="F32" s="41"/>
      <c r="G32" s="24"/>
      <c r="H32" s="24"/>
      <c r="I32" s="24"/>
      <c r="J32" s="24"/>
      <c r="K32" s="24"/>
      <c r="L32" s="24"/>
      <c r="M32" s="24"/>
      <c r="N32" s="31"/>
      <c r="O32" s="31"/>
      <c r="P32" s="31">
        <f>P30-P31</f>
        <v>0</v>
      </c>
      <c r="Q32" s="31"/>
      <c r="R32" s="31">
        <f>R30</f>
        <v>0</v>
      </c>
      <c r="S32" s="74" t="str">
        <f t="shared" si="1"/>
        <v/>
      </c>
      <c r="T32" s="27"/>
    </row>
    <row r="33" customHeight="1" spans="1:21">
      <c r="A33" s="10" t="str">
        <f>基本信息输入表!$K$6&amp;"填表人："&amp;基本信息输入表!$M$75</f>
        <v>产权持有单位填表人：刘亚鑫</v>
      </c>
      <c r="R33" s="10" t="str">
        <f>"评估人员："&amp;基本信息输入表!$Q$75</f>
        <v>评估人员：王庆国</v>
      </c>
      <c r="U33" s="10" t="s">
        <v>1483</v>
      </c>
    </row>
    <row r="34" customHeight="1" spans="1:1">
      <c r="A34" s="10" t="str">
        <f>"填表日期："&amp;YEAR(基本信息输入表!$O$75)&amp;"年"&amp;MONTH(基本信息输入表!$O$75)&amp;"月"&amp;DAY(基本信息输入表!$O$75)&amp;"日"</f>
        <v>填表日期：2025年2月22日</v>
      </c>
    </row>
  </sheetData>
  <mergeCells count="7">
    <mergeCell ref="A2:T2"/>
    <mergeCell ref="A3:T3"/>
    <mergeCell ref="S4:T4"/>
    <mergeCell ref="S5:T5"/>
    <mergeCell ref="A30:E30"/>
    <mergeCell ref="A31:E31"/>
    <mergeCell ref="A32:E32"/>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2"/>
  <sheetViews>
    <sheetView showGridLines="0" zoomScale="76" zoomScaleNormal="76" topLeftCell="A6" workbookViewId="0">
      <selection activeCell="T22" sqref="T22"/>
    </sheetView>
  </sheetViews>
  <sheetFormatPr defaultColWidth="9" defaultRowHeight="15.75"/>
  <cols>
    <col min="1" max="1" width="4" style="92" customWidth="1"/>
    <col min="2" max="2" width="15.2" style="92" customWidth="1"/>
    <col min="3" max="3" width="14.7" style="92" customWidth="1"/>
    <col min="4" max="4" width="20.7" style="92" customWidth="1"/>
    <col min="5" max="5" width="5.2" style="92" customWidth="1"/>
    <col min="6" max="7" width="8.5" style="92" customWidth="1"/>
    <col min="8" max="9" width="7.2" style="92" customWidth="1"/>
    <col min="10" max="10" width="12.2" style="92" customWidth="1"/>
    <col min="11" max="11" width="11" style="92" customWidth="1"/>
    <col min="12" max="12" width="10" style="92" customWidth="1"/>
    <col min="13" max="13" width="8.5" style="92" customWidth="1"/>
    <col min="14" max="14" width="10.7" style="92" customWidth="1"/>
    <col min="15" max="15" width="10.5" style="92" customWidth="1"/>
    <col min="16" max="16" width="8.2" style="92" customWidth="1"/>
    <col min="17" max="17" width="7.2" style="92" customWidth="1"/>
    <col min="18" max="19" width="9" style="92" customWidth="1"/>
    <col min="20" max="16384" width="9" style="92"/>
  </cols>
  <sheetData>
    <row r="1" spans="1:1">
      <c r="A1" s="11" t="s">
        <v>0</v>
      </c>
    </row>
    <row r="2" s="90" customFormat="1" ht="22.5" customHeight="1" spans="1:1">
      <c r="A2" s="12" t="s">
        <v>147</v>
      </c>
    </row>
    <row r="3" s="91" customFormat="1" customHeight="1" spans="1:1">
      <c r="A3" s="9" t="str">
        <f>"评估基准日："&amp;TEXT(基本信息输入表!M7,"yyyy年mm月dd日")</f>
        <v>评估基准日：2025年02月20日</v>
      </c>
    </row>
    <row r="4" s="91" customFormat="1" spans="1:16">
      <c r="A4" s="9"/>
      <c r="B4" s="9"/>
      <c r="C4" s="9"/>
      <c r="D4" s="9"/>
      <c r="E4" s="9"/>
      <c r="F4" s="9"/>
      <c r="G4" s="9"/>
      <c r="H4" s="9"/>
      <c r="I4" s="9"/>
      <c r="J4" s="9"/>
      <c r="K4" s="9"/>
      <c r="L4" s="9"/>
      <c r="M4" s="9"/>
      <c r="N4" s="9"/>
      <c r="O4" s="9"/>
      <c r="P4" s="14" t="s">
        <v>2408</v>
      </c>
    </row>
    <row r="5" s="91" customFormat="1" customHeight="1" spans="1:17">
      <c r="A5" s="15" t="str">
        <f>基本信息输入表!K6&amp;"："&amp;基本信息输入表!M6</f>
        <v>产权持有单位：中国石油天然气股份有限公司塔里木油田分公司塔西南勘探开发公司</v>
      </c>
      <c r="B5" s="16"/>
      <c r="C5" s="16"/>
      <c r="D5" s="16"/>
      <c r="E5" s="16"/>
      <c r="F5" s="10"/>
      <c r="G5" s="10"/>
      <c r="H5" s="10"/>
      <c r="I5" s="10"/>
      <c r="J5" s="10"/>
      <c r="K5" s="10"/>
      <c r="L5" s="10"/>
      <c r="M5" s="10"/>
      <c r="N5" s="10"/>
      <c r="O5" s="10"/>
      <c r="P5" s="10"/>
      <c r="Q5" s="14" t="s">
        <v>1444</v>
      </c>
    </row>
    <row r="6" s="91" customFormat="1" ht="24.75" customHeight="1" spans="1:18">
      <c r="A6" s="84" t="s">
        <v>4</v>
      </c>
      <c r="B6" s="84" t="s">
        <v>2409</v>
      </c>
      <c r="C6" s="84" t="s">
        <v>2380</v>
      </c>
      <c r="D6" s="84" t="s">
        <v>2410</v>
      </c>
      <c r="E6" s="84" t="s">
        <v>2411</v>
      </c>
      <c r="F6" s="84" t="s">
        <v>1648</v>
      </c>
      <c r="G6" s="84" t="s">
        <v>2381</v>
      </c>
      <c r="H6" s="84" t="s">
        <v>2412</v>
      </c>
      <c r="I6" s="84" t="s">
        <v>2413</v>
      </c>
      <c r="J6" s="84" t="s">
        <v>2414</v>
      </c>
      <c r="K6" s="84" t="s">
        <v>1351</v>
      </c>
      <c r="L6" s="19" t="s">
        <v>6</v>
      </c>
      <c r="M6" s="19" t="s">
        <v>1452</v>
      </c>
      <c r="N6" s="84" t="s">
        <v>7</v>
      </c>
      <c r="O6" s="84" t="s">
        <v>823</v>
      </c>
      <c r="P6" s="84" t="s">
        <v>686</v>
      </c>
      <c r="Q6" s="84" t="s">
        <v>176</v>
      </c>
      <c r="R6" s="9" t="s">
        <v>1461</v>
      </c>
    </row>
    <row r="7" s="91" customFormat="1" customHeight="1" spans="1:18">
      <c r="A7" s="20" t="str">
        <f>IF(B7="","",ROW()-6)</f>
        <v/>
      </c>
      <c r="B7" s="21"/>
      <c r="C7" s="21"/>
      <c r="D7" s="20"/>
      <c r="E7" s="21"/>
      <c r="F7" s="22"/>
      <c r="G7" s="22"/>
      <c r="H7" s="59"/>
      <c r="I7" s="21"/>
      <c r="J7" s="21"/>
      <c r="K7" s="59"/>
      <c r="L7" s="23"/>
      <c r="M7" s="23"/>
      <c r="N7" s="23"/>
      <c r="O7" s="23">
        <f>N7-L7+M7</f>
        <v>0</v>
      </c>
      <c r="P7" s="74" t="str">
        <f>IF(L7-M7=0,"",O7/(L7-M7)*100)</f>
        <v/>
      </c>
      <c r="Q7" s="21"/>
      <c r="R7" s="93" t="s">
        <v>2415</v>
      </c>
    </row>
    <row r="8" s="91" customFormat="1" customHeight="1" spans="1:18">
      <c r="A8" s="20" t="str">
        <f t="shared" ref="A8:A27" si="0">IF(B8="","",ROW()-6)</f>
        <v/>
      </c>
      <c r="B8" s="21"/>
      <c r="C8" s="21"/>
      <c r="D8" s="20"/>
      <c r="E8" s="21"/>
      <c r="F8" s="22"/>
      <c r="G8" s="22"/>
      <c r="H8" s="59"/>
      <c r="I8" s="21"/>
      <c r="J8" s="21"/>
      <c r="K8" s="59"/>
      <c r="L8" s="23"/>
      <c r="M8" s="23"/>
      <c r="N8" s="23"/>
      <c r="O8" s="23">
        <f t="shared" ref="O8:O28" si="1">N8-L8+M8</f>
        <v>0</v>
      </c>
      <c r="P8" s="74" t="str">
        <f t="shared" ref="P8:P28" si="2">IF(L8-M8=0,"",O8/(L8-M8)*100)</f>
        <v/>
      </c>
      <c r="Q8" s="21"/>
      <c r="R8" s="93" t="s">
        <v>2416</v>
      </c>
    </row>
    <row r="9" s="91" customFormat="1" customHeight="1" spans="1:18">
      <c r="A9" s="20" t="str">
        <f t="shared" si="0"/>
        <v/>
      </c>
      <c r="B9" s="21"/>
      <c r="C9" s="21"/>
      <c r="D9" s="20"/>
      <c r="E9" s="21"/>
      <c r="F9" s="22"/>
      <c r="G9" s="22"/>
      <c r="H9" s="59"/>
      <c r="I9" s="21"/>
      <c r="J9" s="21"/>
      <c r="K9" s="59"/>
      <c r="L9" s="23"/>
      <c r="M9" s="23"/>
      <c r="N9" s="23"/>
      <c r="O9" s="23">
        <f t="shared" si="1"/>
        <v>0</v>
      </c>
      <c r="P9" s="74" t="str">
        <f t="shared" si="2"/>
        <v/>
      </c>
      <c r="Q9" s="21"/>
      <c r="R9" s="93" t="s">
        <v>2417</v>
      </c>
    </row>
    <row r="10" s="91" customFormat="1" customHeight="1" spans="1:18">
      <c r="A10" s="20" t="str">
        <f t="shared" si="0"/>
        <v/>
      </c>
      <c r="B10" s="21"/>
      <c r="C10" s="21"/>
      <c r="D10" s="20"/>
      <c r="E10" s="21"/>
      <c r="F10" s="22"/>
      <c r="G10" s="22"/>
      <c r="H10" s="59"/>
      <c r="I10" s="21"/>
      <c r="J10" s="21"/>
      <c r="K10" s="59"/>
      <c r="L10" s="23"/>
      <c r="M10" s="23"/>
      <c r="N10" s="23"/>
      <c r="O10" s="23">
        <f t="shared" si="1"/>
        <v>0</v>
      </c>
      <c r="P10" s="74" t="str">
        <f t="shared" si="2"/>
        <v/>
      </c>
      <c r="Q10" s="21"/>
      <c r="R10" s="93" t="s">
        <v>2418</v>
      </c>
    </row>
    <row r="11" s="91" customFormat="1" customHeight="1" spans="1:20">
      <c r="A11" s="20" t="str">
        <f t="shared" si="0"/>
        <v/>
      </c>
      <c r="B11" s="21"/>
      <c r="C11" s="21"/>
      <c r="D11" s="20"/>
      <c r="E11" s="21"/>
      <c r="F11" s="22"/>
      <c r="G11" s="22"/>
      <c r="H11" s="59"/>
      <c r="I11" s="21"/>
      <c r="J11" s="21"/>
      <c r="K11" s="59"/>
      <c r="L11" s="23"/>
      <c r="M11" s="23"/>
      <c r="N11" s="23"/>
      <c r="O11" s="23">
        <f t="shared" si="1"/>
        <v>0</v>
      </c>
      <c r="P11" s="74" t="str">
        <f t="shared" si="2"/>
        <v/>
      </c>
      <c r="Q11" s="21"/>
      <c r="R11" s="93" t="s">
        <v>2419</v>
      </c>
      <c r="T11" s="91" t="s">
        <v>2420</v>
      </c>
    </row>
    <row r="12" s="91" customFormat="1" customHeight="1" spans="1:18">
      <c r="A12" s="20" t="str">
        <f t="shared" si="0"/>
        <v/>
      </c>
      <c r="B12" s="21"/>
      <c r="C12" s="21"/>
      <c r="D12" s="20"/>
      <c r="E12" s="21"/>
      <c r="F12" s="22"/>
      <c r="G12" s="22"/>
      <c r="H12" s="59"/>
      <c r="I12" s="21"/>
      <c r="J12" s="21"/>
      <c r="K12" s="59"/>
      <c r="L12" s="23"/>
      <c r="M12" s="23"/>
      <c r="N12" s="23"/>
      <c r="O12" s="23">
        <f t="shared" si="1"/>
        <v>0</v>
      </c>
      <c r="P12" s="74" t="str">
        <f t="shared" si="2"/>
        <v/>
      </c>
      <c r="Q12" s="21"/>
      <c r="R12" s="93" t="s">
        <v>2421</v>
      </c>
    </row>
    <row r="13" s="91" customFormat="1" customHeight="1" spans="1:18">
      <c r="A13" s="20" t="str">
        <f t="shared" si="0"/>
        <v/>
      </c>
      <c r="B13" s="21"/>
      <c r="C13" s="21"/>
      <c r="D13" s="20"/>
      <c r="E13" s="21"/>
      <c r="F13" s="22"/>
      <c r="G13" s="22"/>
      <c r="H13" s="59"/>
      <c r="I13" s="21"/>
      <c r="J13" s="21"/>
      <c r="K13" s="59"/>
      <c r="L13" s="23"/>
      <c r="M13" s="23"/>
      <c r="N13" s="23"/>
      <c r="O13" s="23">
        <f t="shared" si="1"/>
        <v>0</v>
      </c>
      <c r="P13" s="74" t="str">
        <f t="shared" si="2"/>
        <v/>
      </c>
      <c r="Q13" s="21"/>
      <c r="R13" s="93" t="s">
        <v>2422</v>
      </c>
    </row>
    <row r="14" s="91" customFormat="1" customHeight="1" spans="1:18">
      <c r="A14" s="20" t="str">
        <f t="shared" si="0"/>
        <v/>
      </c>
      <c r="B14" s="21"/>
      <c r="C14" s="21"/>
      <c r="D14" s="20"/>
      <c r="E14" s="21"/>
      <c r="F14" s="22"/>
      <c r="G14" s="22"/>
      <c r="H14" s="59"/>
      <c r="I14" s="21"/>
      <c r="J14" s="21"/>
      <c r="K14" s="59"/>
      <c r="L14" s="23"/>
      <c r="M14" s="23"/>
      <c r="N14" s="23"/>
      <c r="O14" s="23">
        <f t="shared" si="1"/>
        <v>0</v>
      </c>
      <c r="P14" s="74" t="str">
        <f t="shared" si="2"/>
        <v/>
      </c>
      <c r="Q14" s="21"/>
      <c r="R14" s="93" t="s">
        <v>2423</v>
      </c>
    </row>
    <row r="15" s="91" customFormat="1" customHeight="1" spans="1:18">
      <c r="A15" s="20" t="str">
        <f t="shared" si="0"/>
        <v/>
      </c>
      <c r="B15" s="21"/>
      <c r="C15" s="21"/>
      <c r="D15" s="20"/>
      <c r="E15" s="21"/>
      <c r="F15" s="22"/>
      <c r="G15" s="22"/>
      <c r="H15" s="59"/>
      <c r="I15" s="21"/>
      <c r="J15" s="21"/>
      <c r="K15" s="59"/>
      <c r="L15" s="23"/>
      <c r="M15" s="23"/>
      <c r="N15" s="23"/>
      <c r="O15" s="23">
        <f t="shared" si="1"/>
        <v>0</v>
      </c>
      <c r="P15" s="74" t="str">
        <f t="shared" si="2"/>
        <v/>
      </c>
      <c r="Q15" s="21"/>
      <c r="R15" s="93" t="s">
        <v>2424</v>
      </c>
    </row>
    <row r="16" s="91" customFormat="1" customHeight="1" spans="1:18">
      <c r="A16" s="20" t="str">
        <f t="shared" si="0"/>
        <v/>
      </c>
      <c r="B16" s="21"/>
      <c r="C16" s="21"/>
      <c r="D16" s="20"/>
      <c r="E16" s="21"/>
      <c r="F16" s="22"/>
      <c r="G16" s="22"/>
      <c r="H16" s="59"/>
      <c r="I16" s="21"/>
      <c r="J16" s="21"/>
      <c r="K16" s="59"/>
      <c r="L16" s="23"/>
      <c r="M16" s="23"/>
      <c r="N16" s="23"/>
      <c r="O16" s="23">
        <f t="shared" si="1"/>
        <v>0</v>
      </c>
      <c r="P16" s="74" t="str">
        <f t="shared" si="2"/>
        <v/>
      </c>
      <c r="Q16" s="21"/>
      <c r="R16" s="93" t="s">
        <v>2425</v>
      </c>
    </row>
    <row r="17" s="91" customFormat="1" customHeight="1" spans="1:18">
      <c r="A17" s="20" t="str">
        <f t="shared" si="0"/>
        <v/>
      </c>
      <c r="B17" s="21"/>
      <c r="C17" s="21"/>
      <c r="D17" s="20"/>
      <c r="E17" s="21"/>
      <c r="F17" s="22"/>
      <c r="G17" s="22"/>
      <c r="H17" s="59"/>
      <c r="I17" s="21"/>
      <c r="J17" s="21"/>
      <c r="K17" s="59"/>
      <c r="L17" s="23"/>
      <c r="M17" s="23"/>
      <c r="N17" s="23"/>
      <c r="O17" s="23">
        <f t="shared" si="1"/>
        <v>0</v>
      </c>
      <c r="P17" s="74" t="str">
        <f t="shared" si="2"/>
        <v/>
      </c>
      <c r="Q17" s="21"/>
      <c r="R17" s="93" t="s">
        <v>2426</v>
      </c>
    </row>
    <row r="18" s="91" customFormat="1" customHeight="1" spans="1:18">
      <c r="A18" s="20" t="str">
        <f t="shared" si="0"/>
        <v/>
      </c>
      <c r="B18" s="21"/>
      <c r="C18" s="21"/>
      <c r="D18" s="20"/>
      <c r="E18" s="21"/>
      <c r="F18" s="22"/>
      <c r="G18" s="22"/>
      <c r="H18" s="59"/>
      <c r="I18" s="21"/>
      <c r="J18" s="21"/>
      <c r="K18" s="59"/>
      <c r="L18" s="23"/>
      <c r="M18" s="23"/>
      <c r="N18" s="23"/>
      <c r="O18" s="23">
        <f t="shared" si="1"/>
        <v>0</v>
      </c>
      <c r="P18" s="74" t="str">
        <f t="shared" si="2"/>
        <v/>
      </c>
      <c r="Q18" s="21"/>
      <c r="R18" s="93" t="s">
        <v>2427</v>
      </c>
    </row>
    <row r="19" s="91" customFormat="1" customHeight="1" spans="1:18">
      <c r="A19" s="20" t="str">
        <f t="shared" si="0"/>
        <v/>
      </c>
      <c r="B19" s="21"/>
      <c r="C19" s="21"/>
      <c r="D19" s="20"/>
      <c r="E19" s="21"/>
      <c r="F19" s="22"/>
      <c r="G19" s="22"/>
      <c r="H19" s="59"/>
      <c r="I19" s="21"/>
      <c r="J19" s="21"/>
      <c r="K19" s="59"/>
      <c r="L19" s="23"/>
      <c r="M19" s="23"/>
      <c r="N19" s="23"/>
      <c r="O19" s="23">
        <f t="shared" si="1"/>
        <v>0</v>
      </c>
      <c r="P19" s="74" t="str">
        <f t="shared" si="2"/>
        <v/>
      </c>
      <c r="Q19" s="21"/>
      <c r="R19" s="93" t="s">
        <v>2428</v>
      </c>
    </row>
    <row r="20" s="91" customFormat="1" customHeight="1" spans="1:18">
      <c r="A20" s="20" t="str">
        <f t="shared" si="0"/>
        <v/>
      </c>
      <c r="B20" s="21"/>
      <c r="C20" s="21"/>
      <c r="D20" s="20"/>
      <c r="E20" s="21"/>
      <c r="F20" s="22"/>
      <c r="G20" s="22"/>
      <c r="H20" s="59"/>
      <c r="I20" s="21"/>
      <c r="J20" s="21"/>
      <c r="K20" s="59"/>
      <c r="L20" s="23"/>
      <c r="M20" s="23"/>
      <c r="N20" s="23"/>
      <c r="O20" s="23">
        <f t="shared" si="1"/>
        <v>0</v>
      </c>
      <c r="P20" s="74" t="str">
        <f t="shared" si="2"/>
        <v/>
      </c>
      <c r="Q20" s="21"/>
      <c r="R20" s="93" t="s">
        <v>2429</v>
      </c>
    </row>
    <row r="21" s="91" customFormat="1" customHeight="1" spans="1:18">
      <c r="A21" s="20" t="str">
        <f t="shared" si="0"/>
        <v/>
      </c>
      <c r="B21" s="21"/>
      <c r="C21" s="21"/>
      <c r="D21" s="20"/>
      <c r="E21" s="21"/>
      <c r="F21" s="22"/>
      <c r="G21" s="22"/>
      <c r="H21" s="59"/>
      <c r="I21" s="21"/>
      <c r="J21" s="21"/>
      <c r="K21" s="59"/>
      <c r="L21" s="23"/>
      <c r="M21" s="23"/>
      <c r="N21" s="23"/>
      <c r="O21" s="23">
        <f t="shared" si="1"/>
        <v>0</v>
      </c>
      <c r="P21" s="74" t="str">
        <f t="shared" si="2"/>
        <v/>
      </c>
      <c r="Q21" s="21"/>
      <c r="R21" s="93" t="s">
        <v>2430</v>
      </c>
    </row>
    <row r="22" s="91" customFormat="1" customHeight="1" spans="1:18">
      <c r="A22" s="20" t="str">
        <f t="shared" si="0"/>
        <v/>
      </c>
      <c r="B22" s="21"/>
      <c r="C22" s="21"/>
      <c r="D22" s="20"/>
      <c r="E22" s="21"/>
      <c r="F22" s="22"/>
      <c r="G22" s="22"/>
      <c r="H22" s="59"/>
      <c r="I22" s="21"/>
      <c r="J22" s="21"/>
      <c r="K22" s="59"/>
      <c r="L22" s="23"/>
      <c r="M22" s="23"/>
      <c r="N22" s="23"/>
      <c r="O22" s="23">
        <f t="shared" si="1"/>
        <v>0</v>
      </c>
      <c r="P22" s="74" t="str">
        <f t="shared" si="2"/>
        <v/>
      </c>
      <c r="Q22" s="21"/>
      <c r="R22" s="93" t="s">
        <v>2431</v>
      </c>
    </row>
    <row r="23" s="91" customFormat="1" customHeight="1" spans="1:18">
      <c r="A23" s="20" t="str">
        <f t="shared" si="0"/>
        <v/>
      </c>
      <c r="B23" s="21"/>
      <c r="C23" s="21"/>
      <c r="D23" s="20"/>
      <c r="E23" s="21"/>
      <c r="F23" s="22"/>
      <c r="G23" s="22"/>
      <c r="H23" s="59"/>
      <c r="I23" s="21"/>
      <c r="J23" s="21"/>
      <c r="K23" s="59"/>
      <c r="L23" s="23"/>
      <c r="M23" s="23"/>
      <c r="N23" s="23"/>
      <c r="O23" s="23">
        <f t="shared" si="1"/>
        <v>0</v>
      </c>
      <c r="P23" s="74" t="str">
        <f t="shared" si="2"/>
        <v/>
      </c>
      <c r="Q23" s="21"/>
      <c r="R23" s="93" t="s">
        <v>2432</v>
      </c>
    </row>
    <row r="24" s="91" customFormat="1" customHeight="1" spans="1:18">
      <c r="A24" s="20" t="str">
        <f t="shared" si="0"/>
        <v/>
      </c>
      <c r="B24" s="21"/>
      <c r="C24" s="21"/>
      <c r="D24" s="20"/>
      <c r="E24" s="21"/>
      <c r="F24" s="22"/>
      <c r="G24" s="22"/>
      <c r="H24" s="59"/>
      <c r="I24" s="21"/>
      <c r="J24" s="21"/>
      <c r="K24" s="59"/>
      <c r="L24" s="23"/>
      <c r="M24" s="23"/>
      <c r="N24" s="23"/>
      <c r="O24" s="23">
        <f t="shared" si="1"/>
        <v>0</v>
      </c>
      <c r="P24" s="74" t="str">
        <f t="shared" si="2"/>
        <v/>
      </c>
      <c r="Q24" s="21"/>
      <c r="R24" s="93" t="s">
        <v>2433</v>
      </c>
    </row>
    <row r="25" s="91" customFormat="1" customHeight="1" spans="1:18">
      <c r="A25" s="20" t="str">
        <f t="shared" si="0"/>
        <v/>
      </c>
      <c r="B25" s="21"/>
      <c r="C25" s="21"/>
      <c r="D25" s="20"/>
      <c r="E25" s="21"/>
      <c r="F25" s="22"/>
      <c r="G25" s="22"/>
      <c r="H25" s="59"/>
      <c r="I25" s="21"/>
      <c r="J25" s="21"/>
      <c r="K25" s="59"/>
      <c r="L25" s="23"/>
      <c r="M25" s="23"/>
      <c r="N25" s="23"/>
      <c r="O25" s="23">
        <f t="shared" si="1"/>
        <v>0</v>
      </c>
      <c r="P25" s="74" t="str">
        <f t="shared" si="2"/>
        <v/>
      </c>
      <c r="Q25" s="21"/>
      <c r="R25" s="93" t="s">
        <v>2434</v>
      </c>
    </row>
    <row r="26" s="91" customFormat="1" customHeight="1" spans="1:18">
      <c r="A26" s="20" t="str">
        <f t="shared" si="0"/>
        <v/>
      </c>
      <c r="B26" s="21"/>
      <c r="C26" s="21"/>
      <c r="D26" s="20"/>
      <c r="E26" s="21"/>
      <c r="F26" s="22"/>
      <c r="G26" s="22"/>
      <c r="H26" s="59"/>
      <c r="I26" s="21"/>
      <c r="J26" s="21"/>
      <c r="K26" s="59"/>
      <c r="L26" s="23"/>
      <c r="M26" s="23"/>
      <c r="N26" s="23"/>
      <c r="O26" s="23">
        <f t="shared" si="1"/>
        <v>0</v>
      </c>
      <c r="P26" s="74" t="str">
        <f t="shared" si="2"/>
        <v/>
      </c>
      <c r="Q26" s="21"/>
      <c r="R26" s="93" t="s">
        <v>2435</v>
      </c>
    </row>
    <row r="27" s="91" customFormat="1" spans="1:18">
      <c r="A27" s="20" t="str">
        <f t="shared" si="0"/>
        <v/>
      </c>
      <c r="B27" s="21"/>
      <c r="C27" s="21"/>
      <c r="D27" s="20"/>
      <c r="E27" s="21"/>
      <c r="F27" s="22"/>
      <c r="G27" s="22"/>
      <c r="H27" s="59"/>
      <c r="I27" s="21"/>
      <c r="J27" s="21"/>
      <c r="K27" s="59"/>
      <c r="L27" s="23"/>
      <c r="M27" s="23"/>
      <c r="N27" s="23"/>
      <c r="O27" s="23">
        <f t="shared" si="1"/>
        <v>0</v>
      </c>
      <c r="P27" s="74" t="str">
        <f t="shared" si="2"/>
        <v/>
      </c>
      <c r="Q27" s="21"/>
      <c r="R27" s="93" t="s">
        <v>2436</v>
      </c>
    </row>
    <row r="28" s="91" customFormat="1" spans="1:17">
      <c r="A28" s="20" t="s">
        <v>2437</v>
      </c>
      <c r="B28" s="89"/>
      <c r="C28" s="89"/>
      <c r="D28" s="89"/>
      <c r="E28" s="86"/>
      <c r="F28" s="57"/>
      <c r="G28" s="57"/>
      <c r="H28" s="59"/>
      <c r="I28" s="21"/>
      <c r="J28" s="21"/>
      <c r="K28" s="59">
        <f>SUM(K7:K27)</f>
        <v>0</v>
      </c>
      <c r="L28" s="23">
        <f>SUM(L7:L27)</f>
        <v>0</v>
      </c>
      <c r="M28" s="23">
        <f>SUM(M7:M27)</f>
        <v>0</v>
      </c>
      <c r="N28" s="23">
        <f>SUM(N7:N27)</f>
        <v>0</v>
      </c>
      <c r="O28" s="23">
        <f t="shared" si="1"/>
        <v>0</v>
      </c>
      <c r="P28" s="74" t="str">
        <f t="shared" si="2"/>
        <v/>
      </c>
      <c r="Q28" s="21"/>
    </row>
    <row r="29" s="91" customFormat="1" spans="1:17">
      <c r="A29" s="20" t="s">
        <v>2438</v>
      </c>
      <c r="B29" s="89"/>
      <c r="C29" s="89"/>
      <c r="D29" s="89"/>
      <c r="E29" s="86"/>
      <c r="F29" s="57"/>
      <c r="G29" s="57"/>
      <c r="H29" s="59"/>
      <c r="I29" s="21"/>
      <c r="J29" s="21"/>
      <c r="K29" s="59"/>
      <c r="L29" s="23">
        <f>M28</f>
        <v>0</v>
      </c>
      <c r="M29" s="23"/>
      <c r="N29" s="23"/>
      <c r="O29" s="23"/>
      <c r="P29" s="74"/>
      <c r="Q29" s="21"/>
    </row>
    <row r="30" s="91" customFormat="1" spans="1:17">
      <c r="A30" s="24" t="s">
        <v>150</v>
      </c>
      <c r="B30" s="16"/>
      <c r="C30" s="16"/>
      <c r="D30" s="16"/>
      <c r="E30" s="25"/>
      <c r="F30" s="24"/>
      <c r="G30" s="24"/>
      <c r="H30" s="24"/>
      <c r="I30" s="24"/>
      <c r="J30" s="24"/>
      <c r="K30" s="31"/>
      <c r="L30" s="31">
        <f>L28-L29</f>
        <v>0</v>
      </c>
      <c r="M30" s="31"/>
      <c r="N30" s="31">
        <f>N28</f>
        <v>0</v>
      </c>
      <c r="O30" s="23">
        <f>N30-L30+M30</f>
        <v>0</v>
      </c>
      <c r="P30" s="74" t="str">
        <f>IF(L30-M30=0,"",O30/(L30-M30)*100)</f>
        <v/>
      </c>
      <c r="Q30" s="27"/>
    </row>
    <row r="31" s="10" customFormat="1" customHeight="1" spans="1:18">
      <c r="A31" s="10" t="str">
        <f>基本信息输入表!$K$6&amp;"填表人："&amp;基本信息输入表!$M$76</f>
        <v>产权持有单位填表人：刘亚鑫</v>
      </c>
      <c r="O31" s="10" t="str">
        <f>"评估人员："&amp;基本信息输入表!$Q$76</f>
        <v>评估人员：王庆国</v>
      </c>
      <c r="R31" s="10" t="s">
        <v>1483</v>
      </c>
    </row>
    <row r="32" s="10" customFormat="1" customHeight="1" spans="1:1">
      <c r="A32" s="10" t="str">
        <f>"填表日期："&amp;YEAR(基本信息输入表!$O$76)&amp;"年"&amp;MONTH(基本信息输入表!$O$76)&amp;"月"&amp;DAY(基本信息输入表!$O$76)&amp;"日"</f>
        <v>填表日期：2025年2月22日</v>
      </c>
    </row>
  </sheetData>
  <mergeCells count="7">
    <mergeCell ref="A2:Q2"/>
    <mergeCell ref="A3:Q3"/>
    <mergeCell ref="P4:Q4"/>
    <mergeCell ref="A5:E5"/>
    <mergeCell ref="A28:E28"/>
    <mergeCell ref="A29:E29"/>
    <mergeCell ref="A30:E3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
  <sheetViews>
    <sheetView showGridLines="0" zoomScale="96" zoomScaleNormal="96" topLeftCell="A4" workbookViewId="0">
      <selection activeCell="Q25" sqref="Q25"/>
    </sheetView>
  </sheetViews>
  <sheetFormatPr defaultColWidth="9" defaultRowHeight="15.75" customHeight="1"/>
  <cols>
    <col min="1" max="1" width="5.7" style="10" customWidth="1"/>
    <col min="2" max="2" width="18.5" style="10" customWidth="1"/>
    <col min="3" max="3" width="10.7" style="10" customWidth="1"/>
    <col min="4" max="5" width="17.7" style="10" customWidth="1"/>
    <col min="6" max="7" width="8.2" style="10" customWidth="1"/>
    <col min="8" max="8" width="12.5" style="10" customWidth="1"/>
    <col min="9" max="9" width="12" style="10" customWidth="1"/>
    <col min="10" max="10" width="11.7" style="10" customWidth="1"/>
    <col min="11" max="11" width="8" style="10" customWidth="1"/>
    <col min="12" max="12" width="10.2" style="10" customWidth="1"/>
    <col min="13" max="13" width="9.7" style="10" customWidth="1"/>
    <col min="14" max="15" width="9.2" style="10" customWidth="1"/>
    <col min="16" max="17" width="9" style="10" customWidth="1"/>
    <col min="18" max="16384" width="9" style="10"/>
  </cols>
  <sheetData>
    <row r="1" customHeight="1" spans="1:3">
      <c r="A1" s="11" t="s">
        <v>0</v>
      </c>
      <c r="B1" s="11"/>
      <c r="C1" s="11"/>
    </row>
    <row r="2" s="8" customFormat="1" ht="30" customHeight="1" spans="1:1">
      <c r="A2" s="12" t="s">
        <v>151</v>
      </c>
    </row>
    <row r="3" customHeight="1" spans="1:1">
      <c r="A3" s="9" t="str">
        <f>"评估基准日："&amp;TEXT(基本信息输入表!M7,"yyyy年mm月dd日")</f>
        <v>评估基准日：2025年02月20日</v>
      </c>
    </row>
    <row r="4" ht="14.25" customHeight="1" spans="1:15">
      <c r="A4" s="9"/>
      <c r="B4" s="9"/>
      <c r="C4" s="9"/>
      <c r="D4" s="9"/>
      <c r="E4" s="9"/>
      <c r="F4" s="9"/>
      <c r="G4" s="9"/>
      <c r="H4" s="9"/>
      <c r="I4" s="9"/>
      <c r="J4" s="9"/>
      <c r="K4" s="9"/>
      <c r="L4" s="9"/>
      <c r="M4" s="9"/>
      <c r="N4" s="9"/>
      <c r="O4" s="14" t="s">
        <v>2439</v>
      </c>
    </row>
    <row r="5" customHeight="1" spans="1:15">
      <c r="A5" s="10" t="str">
        <f>基本信息输入表!K6&amp;"："&amp;基本信息输入表!M6</f>
        <v>产权持有单位：中国石油天然气股份有限公司塔里木油田分公司塔西南勘探开发公司</v>
      </c>
      <c r="O5" s="14" t="s">
        <v>1444</v>
      </c>
    </row>
    <row r="6" s="85" customFormat="1" ht="24.75" customHeight="1" spans="1:16">
      <c r="A6" s="84" t="s">
        <v>4</v>
      </c>
      <c r="B6" s="84" t="s">
        <v>2440</v>
      </c>
      <c r="C6" s="84" t="s">
        <v>2441</v>
      </c>
      <c r="D6" s="84" t="s">
        <v>2442</v>
      </c>
      <c r="E6" s="84" t="s">
        <v>2380</v>
      </c>
      <c r="F6" s="84" t="s">
        <v>1648</v>
      </c>
      <c r="G6" s="84" t="s">
        <v>2443</v>
      </c>
      <c r="H6" s="84" t="s">
        <v>1982</v>
      </c>
      <c r="I6" s="84" t="s">
        <v>1351</v>
      </c>
      <c r="J6" s="19" t="s">
        <v>6</v>
      </c>
      <c r="K6" s="19" t="s">
        <v>1452</v>
      </c>
      <c r="L6" s="84" t="s">
        <v>7</v>
      </c>
      <c r="M6" s="84" t="s">
        <v>823</v>
      </c>
      <c r="N6" s="84" t="s">
        <v>686</v>
      </c>
      <c r="O6" s="84" t="s">
        <v>176</v>
      </c>
      <c r="P6" s="9" t="s">
        <v>1461</v>
      </c>
    </row>
    <row r="7" ht="12.75" customHeight="1" spans="1:16">
      <c r="A7" s="20" t="str">
        <f>IF(D7="","",ROW()-6)</f>
        <v/>
      </c>
      <c r="B7" s="88"/>
      <c r="C7" s="88"/>
      <c r="D7" s="20"/>
      <c r="E7" s="88"/>
      <c r="F7" s="22"/>
      <c r="G7" s="59"/>
      <c r="H7" s="59"/>
      <c r="I7" s="23"/>
      <c r="J7" s="23"/>
      <c r="K7" s="23"/>
      <c r="L7" s="23"/>
      <c r="M7" s="23">
        <f>L7-J7+K7</f>
        <v>0</v>
      </c>
      <c r="N7" s="74" t="str">
        <f>IF(J7-K7=0,"",M7/(J7-K7)*100)</f>
        <v/>
      </c>
      <c r="O7" s="21"/>
      <c r="P7" s="9" t="s">
        <v>2444</v>
      </c>
    </row>
    <row r="8" ht="12.75" customHeight="1" spans="1:16">
      <c r="A8" s="20" t="str">
        <f t="shared" ref="A8:A24" si="0">IF(D8="","",ROW()-6)</f>
        <v/>
      </c>
      <c r="B8" s="88"/>
      <c r="C8" s="88"/>
      <c r="D8" s="20"/>
      <c r="E8" s="88"/>
      <c r="F8" s="22"/>
      <c r="G8" s="59"/>
      <c r="H8" s="59"/>
      <c r="I8" s="23"/>
      <c r="J8" s="23"/>
      <c r="K8" s="23"/>
      <c r="L8" s="23"/>
      <c r="M8" s="23">
        <f t="shared" ref="M8:M25" si="1">L8-J8+K8</f>
        <v>0</v>
      </c>
      <c r="N8" s="74" t="str">
        <f t="shared" ref="N8:N25" si="2">IF(J8-K8=0,"",M8/(J8-K8)*100)</f>
        <v/>
      </c>
      <c r="O8" s="21"/>
      <c r="P8" s="9" t="s">
        <v>2445</v>
      </c>
    </row>
    <row r="9" ht="12.75" customHeight="1" spans="1:16">
      <c r="A9" s="20" t="str">
        <f t="shared" si="0"/>
        <v/>
      </c>
      <c r="B9" s="88"/>
      <c r="C9" s="88"/>
      <c r="D9" s="20"/>
      <c r="E9" s="88"/>
      <c r="F9" s="22"/>
      <c r="G9" s="59"/>
      <c r="H9" s="59"/>
      <c r="I9" s="23"/>
      <c r="J9" s="23"/>
      <c r="K9" s="23"/>
      <c r="L9" s="23"/>
      <c r="M9" s="23">
        <f t="shared" si="1"/>
        <v>0</v>
      </c>
      <c r="N9" s="74" t="str">
        <f t="shared" si="2"/>
        <v/>
      </c>
      <c r="O9" s="21"/>
      <c r="P9" s="9" t="s">
        <v>2446</v>
      </c>
    </row>
    <row r="10" ht="12.75" customHeight="1" spans="1:16">
      <c r="A10" s="20" t="str">
        <f t="shared" si="0"/>
        <v/>
      </c>
      <c r="B10" s="88"/>
      <c r="C10" s="88"/>
      <c r="D10" s="20"/>
      <c r="E10" s="88"/>
      <c r="F10" s="22"/>
      <c r="G10" s="59"/>
      <c r="H10" s="59"/>
      <c r="I10" s="23"/>
      <c r="J10" s="23"/>
      <c r="K10" s="23"/>
      <c r="L10" s="23"/>
      <c r="M10" s="23">
        <f t="shared" si="1"/>
        <v>0</v>
      </c>
      <c r="N10" s="74" t="str">
        <f t="shared" si="2"/>
        <v/>
      </c>
      <c r="O10" s="21"/>
      <c r="P10" s="9" t="s">
        <v>2447</v>
      </c>
    </row>
    <row r="11" ht="12.75" customHeight="1" spans="1:16">
      <c r="A11" s="20" t="str">
        <f t="shared" si="0"/>
        <v/>
      </c>
      <c r="B11" s="88"/>
      <c r="C11" s="88"/>
      <c r="D11" s="20"/>
      <c r="E11" s="88"/>
      <c r="F11" s="22"/>
      <c r="G11" s="59"/>
      <c r="H11" s="59"/>
      <c r="I11" s="23"/>
      <c r="J11" s="23"/>
      <c r="K11" s="23"/>
      <c r="L11" s="23"/>
      <c r="M11" s="23">
        <f t="shared" si="1"/>
        <v>0</v>
      </c>
      <c r="N11" s="74" t="str">
        <f t="shared" si="2"/>
        <v/>
      </c>
      <c r="O11" s="21"/>
      <c r="P11" s="9" t="s">
        <v>2448</v>
      </c>
    </row>
    <row r="12" ht="12.75" customHeight="1" spans="1:16">
      <c r="A12" s="20" t="str">
        <f t="shared" si="0"/>
        <v/>
      </c>
      <c r="B12" s="88"/>
      <c r="C12" s="88"/>
      <c r="D12" s="20"/>
      <c r="E12" s="88"/>
      <c r="F12" s="22"/>
      <c r="G12" s="59"/>
      <c r="H12" s="59"/>
      <c r="I12" s="23"/>
      <c r="J12" s="23"/>
      <c r="K12" s="23"/>
      <c r="L12" s="23"/>
      <c r="M12" s="23">
        <f t="shared" si="1"/>
        <v>0</v>
      </c>
      <c r="N12" s="74" t="str">
        <f t="shared" si="2"/>
        <v/>
      </c>
      <c r="O12" s="21"/>
      <c r="P12" s="9" t="s">
        <v>2449</v>
      </c>
    </row>
    <row r="13" ht="12.75" customHeight="1" spans="1:16">
      <c r="A13" s="20" t="str">
        <f t="shared" si="0"/>
        <v/>
      </c>
      <c r="B13" s="88"/>
      <c r="C13" s="88"/>
      <c r="D13" s="20"/>
      <c r="E13" s="88"/>
      <c r="F13" s="22"/>
      <c r="G13" s="59"/>
      <c r="H13" s="59"/>
      <c r="I13" s="23"/>
      <c r="J13" s="23"/>
      <c r="K13" s="23"/>
      <c r="L13" s="23"/>
      <c r="M13" s="23">
        <f t="shared" si="1"/>
        <v>0</v>
      </c>
      <c r="N13" s="74" t="str">
        <f t="shared" si="2"/>
        <v/>
      </c>
      <c r="O13" s="21"/>
      <c r="P13" s="9" t="s">
        <v>2450</v>
      </c>
    </row>
    <row r="14" ht="12.75" customHeight="1" spans="1:16">
      <c r="A14" s="20" t="str">
        <f t="shared" si="0"/>
        <v/>
      </c>
      <c r="B14" s="88"/>
      <c r="C14" s="88"/>
      <c r="D14" s="20"/>
      <c r="E14" s="88"/>
      <c r="F14" s="22"/>
      <c r="G14" s="59"/>
      <c r="H14" s="59"/>
      <c r="I14" s="23"/>
      <c r="J14" s="23"/>
      <c r="K14" s="23"/>
      <c r="L14" s="23"/>
      <c r="M14" s="23">
        <f t="shared" si="1"/>
        <v>0</v>
      </c>
      <c r="N14" s="74" t="str">
        <f t="shared" si="2"/>
        <v/>
      </c>
      <c r="O14" s="21"/>
      <c r="P14" s="9" t="s">
        <v>2451</v>
      </c>
    </row>
    <row r="15" ht="12.75" customHeight="1" spans="1:16">
      <c r="A15" s="20" t="str">
        <f t="shared" si="0"/>
        <v/>
      </c>
      <c r="B15" s="88"/>
      <c r="C15" s="88"/>
      <c r="D15" s="20"/>
      <c r="E15" s="88"/>
      <c r="F15" s="22"/>
      <c r="G15" s="59"/>
      <c r="H15" s="59"/>
      <c r="I15" s="23"/>
      <c r="J15" s="23"/>
      <c r="K15" s="23"/>
      <c r="L15" s="23"/>
      <c r="M15" s="23">
        <f t="shared" si="1"/>
        <v>0</v>
      </c>
      <c r="N15" s="74" t="str">
        <f t="shared" si="2"/>
        <v/>
      </c>
      <c r="O15" s="21"/>
      <c r="P15" s="9" t="s">
        <v>2452</v>
      </c>
    </row>
    <row r="16" ht="12.75" customHeight="1" spans="1:16">
      <c r="A16" s="20" t="str">
        <f t="shared" si="0"/>
        <v/>
      </c>
      <c r="B16" s="88"/>
      <c r="C16" s="88"/>
      <c r="D16" s="20"/>
      <c r="E16" s="88"/>
      <c r="F16" s="22"/>
      <c r="G16" s="59"/>
      <c r="H16" s="59"/>
      <c r="I16" s="23"/>
      <c r="J16" s="23"/>
      <c r="K16" s="23"/>
      <c r="L16" s="23"/>
      <c r="M16" s="23">
        <f t="shared" si="1"/>
        <v>0</v>
      </c>
      <c r="N16" s="74" t="str">
        <f t="shared" si="2"/>
        <v/>
      </c>
      <c r="O16" s="21"/>
      <c r="P16" s="9" t="s">
        <v>2453</v>
      </c>
    </row>
    <row r="17" ht="12.75" customHeight="1" spans="1:16">
      <c r="A17" s="20" t="str">
        <f t="shared" si="0"/>
        <v/>
      </c>
      <c r="B17" s="88"/>
      <c r="C17" s="88"/>
      <c r="D17" s="20"/>
      <c r="E17" s="88"/>
      <c r="F17" s="22"/>
      <c r="G17" s="59"/>
      <c r="H17" s="59"/>
      <c r="I17" s="23"/>
      <c r="J17" s="23"/>
      <c r="K17" s="23"/>
      <c r="L17" s="23"/>
      <c r="M17" s="23">
        <f t="shared" si="1"/>
        <v>0</v>
      </c>
      <c r="N17" s="74" t="str">
        <f t="shared" si="2"/>
        <v/>
      </c>
      <c r="O17" s="21"/>
      <c r="P17" s="9" t="s">
        <v>2454</v>
      </c>
    </row>
    <row r="18" ht="12.75" customHeight="1" spans="1:16">
      <c r="A18" s="20" t="str">
        <f t="shared" si="0"/>
        <v/>
      </c>
      <c r="B18" s="88"/>
      <c r="C18" s="88"/>
      <c r="D18" s="20"/>
      <c r="E18" s="88"/>
      <c r="F18" s="22"/>
      <c r="G18" s="59"/>
      <c r="H18" s="59"/>
      <c r="I18" s="23"/>
      <c r="J18" s="23"/>
      <c r="K18" s="23"/>
      <c r="L18" s="23"/>
      <c r="M18" s="23">
        <f t="shared" si="1"/>
        <v>0</v>
      </c>
      <c r="N18" s="74" t="str">
        <f t="shared" si="2"/>
        <v/>
      </c>
      <c r="O18" s="21"/>
      <c r="P18" s="9" t="s">
        <v>2455</v>
      </c>
    </row>
    <row r="19" ht="12.75" customHeight="1" spans="1:16">
      <c r="A19" s="20" t="str">
        <f t="shared" si="0"/>
        <v/>
      </c>
      <c r="B19" s="88"/>
      <c r="C19" s="88"/>
      <c r="D19" s="20"/>
      <c r="E19" s="88"/>
      <c r="F19" s="22"/>
      <c r="G19" s="59"/>
      <c r="H19" s="59"/>
      <c r="I19" s="23"/>
      <c r="J19" s="23"/>
      <c r="K19" s="23"/>
      <c r="L19" s="23"/>
      <c r="M19" s="23">
        <f t="shared" si="1"/>
        <v>0</v>
      </c>
      <c r="N19" s="74" t="str">
        <f t="shared" si="2"/>
        <v/>
      </c>
      <c r="O19" s="21"/>
      <c r="P19" s="9" t="s">
        <v>2456</v>
      </c>
    </row>
    <row r="20" ht="12.75" customHeight="1" spans="1:16">
      <c r="A20" s="20" t="str">
        <f t="shared" si="0"/>
        <v/>
      </c>
      <c r="B20" s="88"/>
      <c r="C20" s="88"/>
      <c r="D20" s="20"/>
      <c r="E20" s="88"/>
      <c r="F20" s="22"/>
      <c r="G20" s="59"/>
      <c r="H20" s="59"/>
      <c r="I20" s="23"/>
      <c r="J20" s="23"/>
      <c r="K20" s="23"/>
      <c r="L20" s="23"/>
      <c r="M20" s="23">
        <f t="shared" si="1"/>
        <v>0</v>
      </c>
      <c r="N20" s="74" t="str">
        <f t="shared" si="2"/>
        <v/>
      </c>
      <c r="O20" s="21"/>
      <c r="P20" s="9" t="s">
        <v>2457</v>
      </c>
    </row>
    <row r="21" ht="12.75" customHeight="1" spans="1:16">
      <c r="A21" s="20" t="str">
        <f t="shared" si="0"/>
        <v/>
      </c>
      <c r="B21" s="88"/>
      <c r="C21" s="88"/>
      <c r="D21" s="20"/>
      <c r="E21" s="88"/>
      <c r="F21" s="22"/>
      <c r="G21" s="59"/>
      <c r="H21" s="59"/>
      <c r="I21" s="23"/>
      <c r="J21" s="23"/>
      <c r="K21" s="23"/>
      <c r="L21" s="23"/>
      <c r="M21" s="23">
        <f t="shared" si="1"/>
        <v>0</v>
      </c>
      <c r="N21" s="74" t="str">
        <f t="shared" si="2"/>
        <v/>
      </c>
      <c r="O21" s="21"/>
      <c r="P21" s="9" t="s">
        <v>2458</v>
      </c>
    </row>
    <row r="22" ht="12.75" customHeight="1" spans="1:16">
      <c r="A22" s="20" t="str">
        <f t="shared" si="0"/>
        <v/>
      </c>
      <c r="B22" s="88"/>
      <c r="C22" s="88"/>
      <c r="D22" s="20"/>
      <c r="E22" s="88"/>
      <c r="F22" s="22"/>
      <c r="G22" s="59"/>
      <c r="H22" s="59"/>
      <c r="I22" s="23"/>
      <c r="J22" s="23"/>
      <c r="K22" s="23"/>
      <c r="L22" s="23"/>
      <c r="M22" s="23">
        <f t="shared" si="1"/>
        <v>0</v>
      </c>
      <c r="N22" s="74" t="str">
        <f t="shared" si="2"/>
        <v/>
      </c>
      <c r="O22" s="21"/>
      <c r="P22" s="9" t="s">
        <v>2459</v>
      </c>
    </row>
    <row r="23" ht="12.75" customHeight="1" spans="1:16">
      <c r="A23" s="20" t="str">
        <f t="shared" si="0"/>
        <v/>
      </c>
      <c r="B23" s="88"/>
      <c r="C23" s="88"/>
      <c r="D23" s="20"/>
      <c r="E23" s="88"/>
      <c r="F23" s="22"/>
      <c r="G23" s="59"/>
      <c r="H23" s="59"/>
      <c r="I23" s="23"/>
      <c r="J23" s="23"/>
      <c r="K23" s="23"/>
      <c r="L23" s="23"/>
      <c r="M23" s="23">
        <f t="shared" si="1"/>
        <v>0</v>
      </c>
      <c r="N23" s="74" t="str">
        <f t="shared" si="2"/>
        <v/>
      </c>
      <c r="O23" s="21"/>
      <c r="P23" s="9" t="s">
        <v>2460</v>
      </c>
    </row>
    <row r="24" ht="12.75" customHeight="1" spans="1:16">
      <c r="A24" s="20" t="str">
        <f t="shared" si="0"/>
        <v/>
      </c>
      <c r="B24" s="88"/>
      <c r="C24" s="88"/>
      <c r="D24" s="20"/>
      <c r="E24" s="88"/>
      <c r="F24" s="22"/>
      <c r="G24" s="59"/>
      <c r="H24" s="59"/>
      <c r="I24" s="23"/>
      <c r="J24" s="23"/>
      <c r="K24" s="23"/>
      <c r="L24" s="23"/>
      <c r="M24" s="23">
        <f t="shared" si="1"/>
        <v>0</v>
      </c>
      <c r="N24" s="74" t="str">
        <f t="shared" si="2"/>
        <v/>
      </c>
      <c r="O24" s="21"/>
      <c r="P24" s="9" t="s">
        <v>2461</v>
      </c>
    </row>
    <row r="25" ht="12.75" customHeight="1" spans="1:15">
      <c r="A25" s="20" t="s">
        <v>2462</v>
      </c>
      <c r="B25" s="89"/>
      <c r="C25" s="89"/>
      <c r="D25" s="89"/>
      <c r="E25" s="86"/>
      <c r="F25" s="57"/>
      <c r="G25" s="59"/>
      <c r="H25" s="59"/>
      <c r="I25" s="23">
        <f>SUM(I7:I24)</f>
        <v>0</v>
      </c>
      <c r="J25" s="23">
        <f>SUM(J7:J24)</f>
        <v>0</v>
      </c>
      <c r="K25" s="23">
        <f>SUM(K7:K24)</f>
        <v>0</v>
      </c>
      <c r="L25" s="23">
        <f>SUM(L7:L24)</f>
        <v>0</v>
      </c>
      <c r="M25" s="23">
        <f t="shared" si="1"/>
        <v>0</v>
      </c>
      <c r="N25" s="74" t="str">
        <f t="shared" si="2"/>
        <v/>
      </c>
      <c r="O25" s="21"/>
    </row>
    <row r="26" ht="12.75" customHeight="1" spans="1:15">
      <c r="A26" s="20" t="s">
        <v>2463</v>
      </c>
      <c r="B26" s="89"/>
      <c r="C26" s="89"/>
      <c r="D26" s="89"/>
      <c r="E26" s="86"/>
      <c r="F26" s="57"/>
      <c r="G26" s="59"/>
      <c r="H26" s="59"/>
      <c r="I26" s="23"/>
      <c r="J26" s="23">
        <f>K25</f>
        <v>0</v>
      </c>
      <c r="K26" s="23"/>
      <c r="L26" s="23"/>
      <c r="M26" s="23"/>
      <c r="N26" s="74"/>
      <c r="O26" s="21"/>
    </row>
    <row r="27" customHeight="1" spans="1:15">
      <c r="A27" s="24" t="s">
        <v>154</v>
      </c>
      <c r="B27" s="16"/>
      <c r="C27" s="16"/>
      <c r="D27" s="16"/>
      <c r="E27" s="25"/>
      <c r="F27" s="24"/>
      <c r="G27" s="24"/>
      <c r="H27" s="24"/>
      <c r="I27" s="31"/>
      <c r="J27" s="31">
        <f>J25-J26</f>
        <v>0</v>
      </c>
      <c r="K27" s="31"/>
      <c r="L27" s="31">
        <f>L25</f>
        <v>0</v>
      </c>
      <c r="M27" s="23">
        <f>L27-J27+K27</f>
        <v>0</v>
      </c>
      <c r="N27" s="74" t="str">
        <f>IF(J27-K27=0,"",M27/(J27-K27)*100)</f>
        <v/>
      </c>
      <c r="O27" s="27"/>
    </row>
    <row r="28" customHeight="1" spans="1:16">
      <c r="A28" s="10" t="str">
        <f>基本信息输入表!$K$6&amp;"填表人："&amp;基本信息输入表!$M$77</f>
        <v>产权持有单位填表人：刘亚鑫</v>
      </c>
      <c r="M28" s="10" t="str">
        <f>"评估人员："&amp;基本信息输入表!$Q$77</f>
        <v>评估人员：王庆国</v>
      </c>
      <c r="P28" s="10" t="s">
        <v>1483</v>
      </c>
    </row>
    <row r="29" customHeight="1" spans="1:1">
      <c r="A29" s="10" t="str">
        <f>"填表日期："&amp;YEAR(基本信息输入表!$O$77)&amp;"年"&amp;MONTH(基本信息输入表!$O$77)&amp;"月"&amp;DAY(基本信息输入表!$O$77)&amp;"日"</f>
        <v>填表日期：2025年2月22日</v>
      </c>
    </row>
  </sheetData>
  <mergeCells count="5">
    <mergeCell ref="A2:O2"/>
    <mergeCell ref="A3:O3"/>
    <mergeCell ref="A25:E25"/>
    <mergeCell ref="A26:E26"/>
    <mergeCell ref="A27:E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showGridLines="0" zoomScale="96" zoomScaleNormal="96" topLeftCell="A2" workbookViewId="0">
      <selection activeCell="O25" sqref="O25"/>
    </sheetView>
  </sheetViews>
  <sheetFormatPr defaultColWidth="9" defaultRowHeight="15.75" customHeight="1"/>
  <cols>
    <col min="1" max="1" width="5.5" style="10" customWidth="1"/>
    <col min="2" max="2" width="15.5" style="10" customWidth="1"/>
    <col min="3" max="3" width="7.7" style="10" customWidth="1"/>
    <col min="4" max="4" width="11.2" style="10" customWidth="1"/>
    <col min="5" max="5" width="16.7" style="10" customWidth="1"/>
    <col min="6" max="6" width="9.5" style="10" customWidth="1"/>
    <col min="7" max="8" width="11.2" style="10" customWidth="1"/>
    <col min="9" max="10" width="15.7" style="10" customWidth="1"/>
    <col min="11" max="11" width="9.5" style="10" customWidth="1"/>
    <col min="12" max="12" width="9.7" style="10" customWidth="1"/>
    <col min="13" max="13" width="15.5" style="10" customWidth="1"/>
    <col min="14" max="15" width="9" style="10" customWidth="1"/>
    <col min="16" max="16384" width="9" style="10"/>
  </cols>
  <sheetData>
    <row r="1" customHeight="1" spans="1:1">
      <c r="A1" s="11" t="s">
        <v>0</v>
      </c>
    </row>
    <row r="2" s="8" customFormat="1" ht="30" customHeight="1" spans="1:1">
      <c r="A2" s="12" t="s">
        <v>2464</v>
      </c>
    </row>
    <row r="3" customHeight="1" spans="1:1">
      <c r="A3" s="9" t="str">
        <f>"评估基准日："&amp;TEXT(基本信息输入表!M7,"yyyy年mm月dd日")</f>
        <v>评估基准日：2025年02月20日</v>
      </c>
    </row>
    <row r="4" ht="14.25" customHeight="1" spans="1:13">
      <c r="A4" s="9"/>
      <c r="B4" s="9"/>
      <c r="C4" s="9"/>
      <c r="D4" s="9"/>
      <c r="E4" s="9"/>
      <c r="F4" s="9"/>
      <c r="G4" s="9"/>
      <c r="H4" s="9"/>
      <c r="I4" s="9"/>
      <c r="J4" s="9"/>
      <c r="K4" s="9"/>
      <c r="L4" s="9"/>
      <c r="M4" s="14" t="s">
        <v>2465</v>
      </c>
    </row>
    <row r="5" customHeight="1" spans="1:13">
      <c r="A5" s="10" t="str">
        <f>基本信息输入表!K6&amp;"："&amp;基本信息输入表!M6</f>
        <v>产权持有单位：中国石油天然气股份有限公司塔里木油田分公司塔西南勘探开发公司</v>
      </c>
      <c r="M5" s="14" t="s">
        <v>1444</v>
      </c>
    </row>
    <row r="6" s="85" customFormat="1" ht="24.75" customHeight="1" spans="1:14">
      <c r="A6" s="84" t="s">
        <v>4</v>
      </c>
      <c r="B6" s="84" t="s">
        <v>2466</v>
      </c>
      <c r="C6" s="84" t="s">
        <v>2467</v>
      </c>
      <c r="D6" s="84" t="s">
        <v>2468</v>
      </c>
      <c r="E6" s="19" t="s">
        <v>2469</v>
      </c>
      <c r="F6" s="87" t="s">
        <v>2470</v>
      </c>
      <c r="G6" s="87" t="s">
        <v>2471</v>
      </c>
      <c r="H6" s="87" t="s">
        <v>2472</v>
      </c>
      <c r="I6" s="19" t="s">
        <v>6</v>
      </c>
      <c r="J6" s="84" t="s">
        <v>7</v>
      </c>
      <c r="K6" s="84" t="s">
        <v>823</v>
      </c>
      <c r="L6" s="84" t="s">
        <v>686</v>
      </c>
      <c r="M6" s="84" t="s">
        <v>176</v>
      </c>
      <c r="N6" s="9" t="s">
        <v>1461</v>
      </c>
    </row>
    <row r="7" ht="12.75" customHeight="1" spans="1:14">
      <c r="A7" s="20" t="str">
        <f>IF(B7="","",ROW()-6)</f>
        <v/>
      </c>
      <c r="B7" s="21"/>
      <c r="C7" s="22"/>
      <c r="D7" s="22"/>
      <c r="E7" s="21"/>
      <c r="F7" s="21"/>
      <c r="G7" s="21"/>
      <c r="H7" s="23"/>
      <c r="I7" s="23"/>
      <c r="J7" s="23"/>
      <c r="K7" s="23">
        <f>J7-I7</f>
        <v>0</v>
      </c>
      <c r="L7" s="74" t="str">
        <f>IF(I7=0,"",K7/I7*100)</f>
        <v/>
      </c>
      <c r="M7" s="21"/>
      <c r="N7" s="9" t="s">
        <v>2473</v>
      </c>
    </row>
    <row r="8" ht="12.75" customHeight="1" spans="1:14">
      <c r="A8" s="20" t="str">
        <f t="shared" ref="A8:A26" si="0">IF(B8="","",ROW()-6)</f>
        <v/>
      </c>
      <c r="B8" s="21"/>
      <c r="C8" s="22"/>
      <c r="D8" s="22"/>
      <c r="E8" s="21"/>
      <c r="F8" s="21"/>
      <c r="G8" s="21"/>
      <c r="H8" s="23"/>
      <c r="I8" s="23"/>
      <c r="J8" s="23"/>
      <c r="K8" s="23">
        <f t="shared" ref="K8:K27" si="1">J8-I8</f>
        <v>0</v>
      </c>
      <c r="L8" s="74" t="str">
        <f t="shared" ref="L8:L27" si="2">IF(I8=0,"",K8/I8*100)</f>
        <v/>
      </c>
      <c r="M8" s="21"/>
      <c r="N8" s="9" t="s">
        <v>2474</v>
      </c>
    </row>
    <row r="9" ht="12.75" customHeight="1" spans="1:14">
      <c r="A9" s="20" t="str">
        <f t="shared" si="0"/>
        <v/>
      </c>
      <c r="B9" s="21"/>
      <c r="C9" s="22"/>
      <c r="D9" s="22"/>
      <c r="E9" s="21"/>
      <c r="F9" s="21"/>
      <c r="G9" s="21"/>
      <c r="H9" s="23"/>
      <c r="I9" s="23"/>
      <c r="J9" s="23"/>
      <c r="K9" s="23">
        <f t="shared" si="1"/>
        <v>0</v>
      </c>
      <c r="L9" s="74" t="str">
        <f t="shared" si="2"/>
        <v/>
      </c>
      <c r="M9" s="21"/>
      <c r="N9" s="9" t="s">
        <v>2475</v>
      </c>
    </row>
    <row r="10" ht="12.75" customHeight="1" spans="1:14">
      <c r="A10" s="20" t="str">
        <f t="shared" si="0"/>
        <v/>
      </c>
      <c r="B10" s="21"/>
      <c r="C10" s="22"/>
      <c r="D10" s="22"/>
      <c r="E10" s="21"/>
      <c r="F10" s="21"/>
      <c r="G10" s="21"/>
      <c r="H10" s="23"/>
      <c r="I10" s="23"/>
      <c r="J10" s="23"/>
      <c r="K10" s="23">
        <f t="shared" si="1"/>
        <v>0</v>
      </c>
      <c r="L10" s="74" t="str">
        <f t="shared" si="2"/>
        <v/>
      </c>
      <c r="M10" s="21"/>
      <c r="N10" s="9" t="s">
        <v>2476</v>
      </c>
    </row>
    <row r="11" ht="12.75" customHeight="1" spans="1:14">
      <c r="A11" s="20" t="str">
        <f t="shared" si="0"/>
        <v/>
      </c>
      <c r="B11" s="21"/>
      <c r="C11" s="22"/>
      <c r="D11" s="22"/>
      <c r="E11" s="21"/>
      <c r="F11" s="21"/>
      <c r="G11" s="21"/>
      <c r="H11" s="23"/>
      <c r="I11" s="23"/>
      <c r="J11" s="23"/>
      <c r="K11" s="23">
        <f t="shared" si="1"/>
        <v>0</v>
      </c>
      <c r="L11" s="74" t="str">
        <f t="shared" si="2"/>
        <v/>
      </c>
      <c r="M11" s="21"/>
      <c r="N11" s="9" t="s">
        <v>2477</v>
      </c>
    </row>
    <row r="12" ht="12.75" customHeight="1" spans="1:14">
      <c r="A12" s="20" t="str">
        <f t="shared" si="0"/>
        <v/>
      </c>
      <c r="B12" s="21"/>
      <c r="C12" s="22"/>
      <c r="D12" s="22"/>
      <c r="E12" s="21"/>
      <c r="F12" s="21"/>
      <c r="G12" s="21"/>
      <c r="H12" s="23"/>
      <c r="I12" s="23"/>
      <c r="J12" s="23"/>
      <c r="K12" s="23">
        <f t="shared" si="1"/>
        <v>0</v>
      </c>
      <c r="L12" s="74" t="str">
        <f t="shared" si="2"/>
        <v/>
      </c>
      <c r="M12" s="21"/>
      <c r="N12" s="9" t="s">
        <v>2478</v>
      </c>
    </row>
    <row r="13" ht="12.75" customHeight="1" spans="1:14">
      <c r="A13" s="20" t="str">
        <f t="shared" si="0"/>
        <v/>
      </c>
      <c r="B13" s="21"/>
      <c r="C13" s="22"/>
      <c r="D13" s="22"/>
      <c r="E13" s="21"/>
      <c r="F13" s="21"/>
      <c r="G13" s="21"/>
      <c r="H13" s="23"/>
      <c r="I13" s="23"/>
      <c r="J13" s="23"/>
      <c r="K13" s="23">
        <f t="shared" si="1"/>
        <v>0</v>
      </c>
      <c r="L13" s="74" t="str">
        <f t="shared" si="2"/>
        <v/>
      </c>
      <c r="M13" s="21"/>
      <c r="N13" s="9" t="s">
        <v>2479</v>
      </c>
    </row>
    <row r="14" ht="12.75" customHeight="1" spans="1:14">
      <c r="A14" s="20" t="str">
        <f t="shared" si="0"/>
        <v/>
      </c>
      <c r="B14" s="21"/>
      <c r="C14" s="22"/>
      <c r="D14" s="22"/>
      <c r="E14" s="21"/>
      <c r="F14" s="21"/>
      <c r="G14" s="21"/>
      <c r="H14" s="23"/>
      <c r="I14" s="23"/>
      <c r="J14" s="23"/>
      <c r="K14" s="23">
        <f t="shared" si="1"/>
        <v>0</v>
      </c>
      <c r="L14" s="74" t="str">
        <f t="shared" si="2"/>
        <v/>
      </c>
      <c r="M14" s="21"/>
      <c r="N14" s="9" t="s">
        <v>2480</v>
      </c>
    </row>
    <row r="15" ht="12.75" customHeight="1" spans="1:14">
      <c r="A15" s="20" t="str">
        <f t="shared" si="0"/>
        <v/>
      </c>
      <c r="B15" s="21"/>
      <c r="C15" s="22"/>
      <c r="D15" s="22"/>
      <c r="E15" s="21"/>
      <c r="F15" s="21"/>
      <c r="G15" s="21"/>
      <c r="H15" s="23"/>
      <c r="I15" s="23"/>
      <c r="J15" s="23"/>
      <c r="K15" s="23">
        <f t="shared" si="1"/>
        <v>0</v>
      </c>
      <c r="L15" s="74" t="str">
        <f t="shared" si="2"/>
        <v/>
      </c>
      <c r="M15" s="21"/>
      <c r="N15" s="9" t="s">
        <v>2481</v>
      </c>
    </row>
    <row r="16" ht="12.75" customHeight="1" spans="1:14">
      <c r="A16" s="20" t="str">
        <f t="shared" si="0"/>
        <v/>
      </c>
      <c r="B16" s="21"/>
      <c r="C16" s="22"/>
      <c r="D16" s="22"/>
      <c r="E16" s="21"/>
      <c r="F16" s="21"/>
      <c r="G16" s="21"/>
      <c r="H16" s="23"/>
      <c r="I16" s="23"/>
      <c r="J16" s="23"/>
      <c r="K16" s="23">
        <f t="shared" si="1"/>
        <v>0</v>
      </c>
      <c r="L16" s="74" t="str">
        <f t="shared" si="2"/>
        <v/>
      </c>
      <c r="M16" s="21"/>
      <c r="N16" s="9" t="s">
        <v>2482</v>
      </c>
    </row>
    <row r="17" ht="12.75" customHeight="1" spans="1:14">
      <c r="A17" s="20" t="str">
        <f t="shared" si="0"/>
        <v/>
      </c>
      <c r="B17" s="21"/>
      <c r="C17" s="22"/>
      <c r="D17" s="22"/>
      <c r="E17" s="21"/>
      <c r="F17" s="21"/>
      <c r="G17" s="21"/>
      <c r="H17" s="23"/>
      <c r="I17" s="23"/>
      <c r="J17" s="23"/>
      <c r="K17" s="23">
        <f t="shared" si="1"/>
        <v>0</v>
      </c>
      <c r="L17" s="74" t="str">
        <f t="shared" si="2"/>
        <v/>
      </c>
      <c r="M17" s="21"/>
      <c r="N17" s="9" t="s">
        <v>2483</v>
      </c>
    </row>
    <row r="18" ht="12.75" customHeight="1" spans="1:14">
      <c r="A18" s="20" t="str">
        <f t="shared" si="0"/>
        <v/>
      </c>
      <c r="B18" s="21"/>
      <c r="C18" s="22"/>
      <c r="D18" s="22"/>
      <c r="E18" s="21"/>
      <c r="F18" s="21"/>
      <c r="G18" s="21"/>
      <c r="H18" s="23"/>
      <c r="I18" s="23"/>
      <c r="J18" s="23"/>
      <c r="K18" s="23">
        <f t="shared" si="1"/>
        <v>0</v>
      </c>
      <c r="L18" s="74" t="str">
        <f t="shared" si="2"/>
        <v/>
      </c>
      <c r="M18" s="21"/>
      <c r="N18" s="9" t="s">
        <v>2484</v>
      </c>
    </row>
    <row r="19" ht="12.75" customHeight="1" spans="1:14">
      <c r="A19" s="20" t="str">
        <f t="shared" si="0"/>
        <v/>
      </c>
      <c r="B19" s="21"/>
      <c r="C19" s="22"/>
      <c r="D19" s="22"/>
      <c r="E19" s="21"/>
      <c r="F19" s="21"/>
      <c r="G19" s="21"/>
      <c r="H19" s="23"/>
      <c r="I19" s="23"/>
      <c r="J19" s="23"/>
      <c r="K19" s="23">
        <f t="shared" si="1"/>
        <v>0</v>
      </c>
      <c r="L19" s="74" t="str">
        <f t="shared" si="2"/>
        <v/>
      </c>
      <c r="M19" s="21"/>
      <c r="N19" s="9" t="s">
        <v>2485</v>
      </c>
    </row>
    <row r="20" ht="12.75" customHeight="1" spans="1:14">
      <c r="A20" s="20" t="str">
        <f t="shared" si="0"/>
        <v/>
      </c>
      <c r="B20" s="21"/>
      <c r="C20" s="22"/>
      <c r="D20" s="22"/>
      <c r="E20" s="21"/>
      <c r="F20" s="21"/>
      <c r="G20" s="21"/>
      <c r="H20" s="23"/>
      <c r="I20" s="23"/>
      <c r="J20" s="23"/>
      <c r="K20" s="23">
        <f t="shared" si="1"/>
        <v>0</v>
      </c>
      <c r="L20" s="74" t="str">
        <f t="shared" si="2"/>
        <v/>
      </c>
      <c r="M20" s="21"/>
      <c r="N20" s="9" t="s">
        <v>2486</v>
      </c>
    </row>
    <row r="21" ht="12.75" customHeight="1" spans="1:14">
      <c r="A21" s="20" t="str">
        <f t="shared" si="0"/>
        <v/>
      </c>
      <c r="B21" s="21"/>
      <c r="C21" s="22"/>
      <c r="D21" s="22"/>
      <c r="E21" s="21"/>
      <c r="F21" s="21"/>
      <c r="G21" s="21"/>
      <c r="H21" s="23"/>
      <c r="I21" s="23"/>
      <c r="J21" s="23"/>
      <c r="K21" s="23">
        <f t="shared" si="1"/>
        <v>0</v>
      </c>
      <c r="L21" s="74" t="str">
        <f t="shared" si="2"/>
        <v/>
      </c>
      <c r="M21" s="21"/>
      <c r="N21" s="9" t="s">
        <v>2487</v>
      </c>
    </row>
    <row r="22" ht="12.75" customHeight="1" spans="1:14">
      <c r="A22" s="20" t="str">
        <f t="shared" si="0"/>
        <v/>
      </c>
      <c r="B22" s="21"/>
      <c r="C22" s="22"/>
      <c r="D22" s="22"/>
      <c r="E22" s="21"/>
      <c r="F22" s="21"/>
      <c r="G22" s="21"/>
      <c r="H22" s="23"/>
      <c r="I22" s="23"/>
      <c r="J22" s="23"/>
      <c r="K22" s="23">
        <f t="shared" si="1"/>
        <v>0</v>
      </c>
      <c r="L22" s="74" t="str">
        <f t="shared" si="2"/>
        <v/>
      </c>
      <c r="M22" s="21"/>
      <c r="N22" s="9" t="s">
        <v>2488</v>
      </c>
    </row>
    <row r="23" ht="12.75" customHeight="1" spans="1:14">
      <c r="A23" s="20" t="str">
        <f t="shared" si="0"/>
        <v/>
      </c>
      <c r="B23" s="21"/>
      <c r="C23" s="22"/>
      <c r="D23" s="22"/>
      <c r="E23" s="21"/>
      <c r="F23" s="21"/>
      <c r="G23" s="21"/>
      <c r="H23" s="23"/>
      <c r="I23" s="23"/>
      <c r="J23" s="23"/>
      <c r="K23" s="23">
        <f t="shared" si="1"/>
        <v>0</v>
      </c>
      <c r="L23" s="74" t="str">
        <f t="shared" si="2"/>
        <v/>
      </c>
      <c r="M23" s="21"/>
      <c r="N23" s="9" t="s">
        <v>2489</v>
      </c>
    </row>
    <row r="24" ht="12.75" customHeight="1" spans="1:14">
      <c r="A24" s="20" t="str">
        <f t="shared" si="0"/>
        <v/>
      </c>
      <c r="B24" s="21"/>
      <c r="C24" s="22"/>
      <c r="D24" s="22"/>
      <c r="E24" s="21"/>
      <c r="F24" s="21"/>
      <c r="G24" s="21"/>
      <c r="H24" s="23"/>
      <c r="I24" s="23"/>
      <c r="J24" s="23"/>
      <c r="K24" s="23">
        <f t="shared" si="1"/>
        <v>0</v>
      </c>
      <c r="L24" s="74" t="str">
        <f t="shared" si="2"/>
        <v/>
      </c>
      <c r="M24" s="21"/>
      <c r="N24" s="9" t="s">
        <v>2490</v>
      </c>
    </row>
    <row r="25" ht="12.75" customHeight="1" spans="1:14">
      <c r="A25" s="20" t="str">
        <f t="shared" si="0"/>
        <v/>
      </c>
      <c r="B25" s="21"/>
      <c r="C25" s="22"/>
      <c r="D25" s="22"/>
      <c r="E25" s="21"/>
      <c r="F25" s="21"/>
      <c r="G25" s="21"/>
      <c r="H25" s="23"/>
      <c r="I25" s="23"/>
      <c r="J25" s="23"/>
      <c r="K25" s="23">
        <f t="shared" si="1"/>
        <v>0</v>
      </c>
      <c r="L25" s="74" t="str">
        <f t="shared" si="2"/>
        <v/>
      </c>
      <c r="M25" s="21"/>
      <c r="N25" s="9" t="s">
        <v>2491</v>
      </c>
    </row>
    <row r="26" ht="12.75" customHeight="1" spans="1:14">
      <c r="A26" s="20" t="str">
        <f t="shared" si="0"/>
        <v/>
      </c>
      <c r="B26" s="21"/>
      <c r="C26" s="22"/>
      <c r="D26" s="22"/>
      <c r="E26" s="21"/>
      <c r="F26" s="21"/>
      <c r="G26" s="21"/>
      <c r="H26" s="23"/>
      <c r="I26" s="23"/>
      <c r="J26" s="23"/>
      <c r="K26" s="23">
        <f t="shared" si="1"/>
        <v>0</v>
      </c>
      <c r="L26" s="74" t="str">
        <f t="shared" si="2"/>
        <v/>
      </c>
      <c r="M26" s="21"/>
      <c r="N26" s="9" t="s">
        <v>2492</v>
      </c>
    </row>
    <row r="27" customHeight="1" spans="1:13">
      <c r="A27" s="24" t="s">
        <v>1524</v>
      </c>
      <c r="B27" s="25"/>
      <c r="C27" s="24"/>
      <c r="D27" s="24"/>
      <c r="E27" s="24"/>
      <c r="F27" s="24"/>
      <c r="G27" s="24"/>
      <c r="H27" s="24"/>
      <c r="I27" s="31">
        <f>SUM(I7:I26)</f>
        <v>0</v>
      </c>
      <c r="J27" s="31">
        <f>SUM(J7:J26)</f>
        <v>0</v>
      </c>
      <c r="K27" s="23">
        <f t="shared" si="1"/>
        <v>0</v>
      </c>
      <c r="L27" s="74" t="str">
        <f t="shared" si="2"/>
        <v/>
      </c>
      <c r="M27" s="27"/>
    </row>
    <row r="28" customHeight="1" spans="1:14">
      <c r="A28" s="10" t="str">
        <f>基本信息输入表!$K$6&amp;"填表人："&amp;基本信息输入表!$M$78</f>
        <v>产权持有单位填表人：刘亚鑫</v>
      </c>
      <c r="K28" s="10" t="str">
        <f>"评估人员："&amp;基本信息输入表!$Q$78</f>
        <v>评估人员：王庆国</v>
      </c>
      <c r="N28" s="10" t="s">
        <v>1483</v>
      </c>
    </row>
    <row r="29" customHeight="1" spans="1:1">
      <c r="A29" s="10" t="str">
        <f>"填表日期："&amp;YEAR(基本信息输入表!$O$78)&amp;"年"&amp;MONTH(基本信息输入表!$O$78)&amp;"月"&amp;DAY(基本信息输入表!$O$78)&amp;"日"</f>
        <v>填表日期：2025年2月22日</v>
      </c>
    </row>
  </sheetData>
  <mergeCells count="3">
    <mergeCell ref="A2:M2"/>
    <mergeCell ref="A3:M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zoomScale="96" zoomScaleNormal="96" workbookViewId="0">
      <selection activeCell="N24" sqref="N24"/>
    </sheetView>
  </sheetViews>
  <sheetFormatPr defaultColWidth="9" defaultRowHeight="15.75" customHeight="1"/>
  <cols>
    <col min="1" max="1" width="6.7" style="10" customWidth="1"/>
    <col min="2" max="2" width="23.2" style="10" customWidth="1"/>
    <col min="3" max="3" width="9.7" style="10" customWidth="1"/>
    <col min="4" max="4" width="10.7" style="10" customWidth="1"/>
    <col min="5" max="5" width="11.5" style="10" customWidth="1"/>
    <col min="6" max="7" width="9.7" style="10" customWidth="1"/>
    <col min="8" max="8" width="18.2" style="10" customWidth="1"/>
    <col min="9" max="10" width="9" style="10" customWidth="1"/>
    <col min="11" max="16384" width="9" style="10"/>
  </cols>
  <sheetData>
    <row r="1" customHeight="1" spans="1:1">
      <c r="A1" s="11" t="s">
        <v>0</v>
      </c>
    </row>
    <row r="2" s="8" customFormat="1" ht="30" customHeight="1" spans="1:1">
      <c r="A2" s="12" t="s">
        <v>155</v>
      </c>
    </row>
    <row r="3" customHeight="1" spans="1:1">
      <c r="A3" s="9" t="str">
        <f>"评估基准日："&amp;TEXT(基本信息输入表!M7,"yyyy年mm月dd日")</f>
        <v>评估基准日：2025年02月20日</v>
      </c>
    </row>
    <row r="4" ht="14.25" customHeight="1" spans="1:8">
      <c r="A4" s="9"/>
      <c r="B4" s="9"/>
      <c r="C4" s="9"/>
      <c r="D4" s="9"/>
      <c r="E4" s="9"/>
      <c r="F4" s="9"/>
      <c r="G4" s="9"/>
      <c r="H4" s="14" t="s">
        <v>2493</v>
      </c>
    </row>
    <row r="5" customHeight="1" spans="1:8">
      <c r="A5" s="10" t="str">
        <f>基本信息输入表!K6&amp;"："&amp;基本信息输入表!M6</f>
        <v>产权持有单位：中国石油天然气股份有限公司塔里木油田分公司塔西南勘探开发公司</v>
      </c>
      <c r="H5" s="14" t="s">
        <v>1444</v>
      </c>
    </row>
    <row r="6" s="85" customFormat="1" ht="12.75" customHeight="1" spans="1:9">
      <c r="A6" s="84" t="s">
        <v>4</v>
      </c>
      <c r="B6" s="84" t="s">
        <v>2466</v>
      </c>
      <c r="C6" s="18" t="s">
        <v>1648</v>
      </c>
      <c r="D6" s="19" t="s">
        <v>6</v>
      </c>
      <c r="E6" s="84" t="s">
        <v>7</v>
      </c>
      <c r="F6" s="84" t="s">
        <v>823</v>
      </c>
      <c r="G6" s="84" t="s">
        <v>686</v>
      </c>
      <c r="H6" s="84" t="s">
        <v>176</v>
      </c>
      <c r="I6" s="9" t="s">
        <v>1461</v>
      </c>
    </row>
    <row r="7" ht="12.75" customHeight="1" spans="1:9">
      <c r="A7" s="20" t="str">
        <f>IF(B7="","",ROW()-6)</f>
        <v/>
      </c>
      <c r="B7" s="21"/>
      <c r="C7" s="22"/>
      <c r="D7" s="23"/>
      <c r="E7" s="23"/>
      <c r="F7" s="23">
        <f>E7-D7</f>
        <v>0</v>
      </c>
      <c r="G7" s="74" t="str">
        <f>IF(D7=0,"",F7/D7*100)</f>
        <v/>
      </c>
      <c r="H7" s="21"/>
      <c r="I7" s="9" t="s">
        <v>2494</v>
      </c>
    </row>
    <row r="8" ht="12.75" customHeight="1" spans="1:9">
      <c r="A8" s="20" t="str">
        <f t="shared" ref="A8:A24" si="0">IF(B8="","",ROW()-6)</f>
        <v/>
      </c>
      <c r="B8" s="21"/>
      <c r="C8" s="22"/>
      <c r="D8" s="23"/>
      <c r="E8" s="23"/>
      <c r="F8" s="23">
        <f t="shared" ref="F8:F25" si="1">E8-D8</f>
        <v>0</v>
      </c>
      <c r="G8" s="74" t="str">
        <f t="shared" ref="G8:G25" si="2">IF(D8=0,"",F8/D8*100)</f>
        <v/>
      </c>
      <c r="H8" s="21"/>
      <c r="I8" s="9" t="s">
        <v>2495</v>
      </c>
    </row>
    <row r="9" ht="12.75" customHeight="1" spans="1:9">
      <c r="A9" s="20" t="str">
        <f t="shared" si="0"/>
        <v/>
      </c>
      <c r="B9" s="21"/>
      <c r="C9" s="22"/>
      <c r="D9" s="23"/>
      <c r="E9" s="23"/>
      <c r="F9" s="23">
        <f t="shared" si="1"/>
        <v>0</v>
      </c>
      <c r="G9" s="74" t="str">
        <f t="shared" si="2"/>
        <v/>
      </c>
      <c r="H9" s="21"/>
      <c r="I9" s="9" t="s">
        <v>2496</v>
      </c>
    </row>
    <row r="10" ht="12.75" customHeight="1" spans="1:9">
      <c r="A10" s="20" t="str">
        <f t="shared" si="0"/>
        <v/>
      </c>
      <c r="B10" s="21"/>
      <c r="C10" s="22"/>
      <c r="D10" s="23"/>
      <c r="E10" s="23"/>
      <c r="F10" s="23">
        <f t="shared" si="1"/>
        <v>0</v>
      </c>
      <c r="G10" s="74" t="str">
        <f t="shared" si="2"/>
        <v/>
      </c>
      <c r="H10" s="21"/>
      <c r="I10" s="9" t="s">
        <v>2497</v>
      </c>
    </row>
    <row r="11" ht="12.75" customHeight="1" spans="1:9">
      <c r="A11" s="20" t="str">
        <f t="shared" si="0"/>
        <v/>
      </c>
      <c r="B11" s="21"/>
      <c r="C11" s="22"/>
      <c r="D11" s="23"/>
      <c r="E11" s="23"/>
      <c r="F11" s="23">
        <f t="shared" si="1"/>
        <v>0</v>
      </c>
      <c r="G11" s="74" t="str">
        <f t="shared" si="2"/>
        <v/>
      </c>
      <c r="H11" s="21"/>
      <c r="I11" s="9" t="s">
        <v>2498</v>
      </c>
    </row>
    <row r="12" ht="12.75" customHeight="1" spans="1:9">
      <c r="A12" s="20" t="str">
        <f t="shared" si="0"/>
        <v/>
      </c>
      <c r="B12" s="21"/>
      <c r="C12" s="22"/>
      <c r="D12" s="23"/>
      <c r="E12" s="23"/>
      <c r="F12" s="23">
        <f t="shared" si="1"/>
        <v>0</v>
      </c>
      <c r="G12" s="74" t="str">
        <f t="shared" si="2"/>
        <v/>
      </c>
      <c r="H12" s="21"/>
      <c r="I12" s="9" t="s">
        <v>2499</v>
      </c>
    </row>
    <row r="13" ht="12.75" customHeight="1" spans="1:9">
      <c r="A13" s="20" t="str">
        <f t="shared" si="0"/>
        <v/>
      </c>
      <c r="B13" s="21"/>
      <c r="C13" s="22"/>
      <c r="D13" s="23"/>
      <c r="E13" s="23"/>
      <c r="F13" s="23">
        <f t="shared" si="1"/>
        <v>0</v>
      </c>
      <c r="G13" s="74" t="str">
        <f t="shared" si="2"/>
        <v/>
      </c>
      <c r="H13" s="21"/>
      <c r="I13" s="9" t="s">
        <v>2500</v>
      </c>
    </row>
    <row r="14" ht="12.75" customHeight="1" spans="1:9">
      <c r="A14" s="20" t="str">
        <f t="shared" si="0"/>
        <v/>
      </c>
      <c r="B14" s="21"/>
      <c r="C14" s="22"/>
      <c r="D14" s="23"/>
      <c r="E14" s="23"/>
      <c r="F14" s="23">
        <f t="shared" si="1"/>
        <v>0</v>
      </c>
      <c r="G14" s="74" t="str">
        <f t="shared" si="2"/>
        <v/>
      </c>
      <c r="H14" s="21"/>
      <c r="I14" s="9" t="s">
        <v>2501</v>
      </c>
    </row>
    <row r="15" ht="12.75" customHeight="1" spans="1:9">
      <c r="A15" s="20" t="str">
        <f t="shared" si="0"/>
        <v/>
      </c>
      <c r="B15" s="21"/>
      <c r="C15" s="22"/>
      <c r="D15" s="23"/>
      <c r="E15" s="23"/>
      <c r="F15" s="23">
        <f t="shared" si="1"/>
        <v>0</v>
      </c>
      <c r="G15" s="74" t="str">
        <f t="shared" si="2"/>
        <v/>
      </c>
      <c r="H15" s="21"/>
      <c r="I15" s="9" t="s">
        <v>2502</v>
      </c>
    </row>
    <row r="16" ht="12.75" customHeight="1" spans="1:9">
      <c r="A16" s="20" t="str">
        <f t="shared" si="0"/>
        <v/>
      </c>
      <c r="B16" s="21"/>
      <c r="C16" s="22"/>
      <c r="D16" s="23"/>
      <c r="E16" s="23"/>
      <c r="F16" s="23">
        <f t="shared" si="1"/>
        <v>0</v>
      </c>
      <c r="G16" s="74" t="str">
        <f t="shared" si="2"/>
        <v/>
      </c>
      <c r="H16" s="21"/>
      <c r="I16" s="9" t="s">
        <v>2503</v>
      </c>
    </row>
    <row r="17" ht="12.75" customHeight="1" spans="1:9">
      <c r="A17" s="20" t="str">
        <f t="shared" si="0"/>
        <v/>
      </c>
      <c r="B17" s="21"/>
      <c r="C17" s="22"/>
      <c r="D17" s="23"/>
      <c r="E17" s="23"/>
      <c r="F17" s="23">
        <f t="shared" si="1"/>
        <v>0</v>
      </c>
      <c r="G17" s="74" t="str">
        <f t="shared" si="2"/>
        <v/>
      </c>
      <c r="H17" s="21"/>
      <c r="I17" s="9" t="s">
        <v>2504</v>
      </c>
    </row>
    <row r="18" ht="12.75" customHeight="1" spans="1:9">
      <c r="A18" s="20" t="str">
        <f t="shared" si="0"/>
        <v/>
      </c>
      <c r="B18" s="21"/>
      <c r="C18" s="22"/>
      <c r="D18" s="23"/>
      <c r="E18" s="23"/>
      <c r="F18" s="23">
        <f t="shared" si="1"/>
        <v>0</v>
      </c>
      <c r="G18" s="74" t="str">
        <f t="shared" si="2"/>
        <v/>
      </c>
      <c r="H18" s="21"/>
      <c r="I18" s="9" t="s">
        <v>2505</v>
      </c>
    </row>
    <row r="19" ht="12.75" customHeight="1" spans="1:9">
      <c r="A19" s="20" t="str">
        <f t="shared" si="0"/>
        <v/>
      </c>
      <c r="B19" s="21"/>
      <c r="C19" s="22"/>
      <c r="D19" s="23"/>
      <c r="E19" s="23"/>
      <c r="F19" s="23">
        <f t="shared" si="1"/>
        <v>0</v>
      </c>
      <c r="G19" s="74" t="str">
        <f t="shared" si="2"/>
        <v/>
      </c>
      <c r="H19" s="21"/>
      <c r="I19" s="9" t="s">
        <v>2506</v>
      </c>
    </row>
    <row r="20" ht="12.75" customHeight="1" spans="1:9">
      <c r="A20" s="20" t="str">
        <f t="shared" si="0"/>
        <v/>
      </c>
      <c r="B20" s="21"/>
      <c r="C20" s="22"/>
      <c r="D20" s="23"/>
      <c r="E20" s="23"/>
      <c r="F20" s="23">
        <f t="shared" si="1"/>
        <v>0</v>
      </c>
      <c r="G20" s="74" t="str">
        <f t="shared" si="2"/>
        <v/>
      </c>
      <c r="H20" s="21"/>
      <c r="I20" s="9" t="s">
        <v>2507</v>
      </c>
    </row>
    <row r="21" ht="12.75" customHeight="1" spans="1:9">
      <c r="A21" s="20" t="str">
        <f t="shared" si="0"/>
        <v/>
      </c>
      <c r="B21" s="21"/>
      <c r="C21" s="22"/>
      <c r="D21" s="23"/>
      <c r="E21" s="23"/>
      <c r="F21" s="23">
        <f t="shared" si="1"/>
        <v>0</v>
      </c>
      <c r="G21" s="74" t="str">
        <f t="shared" si="2"/>
        <v/>
      </c>
      <c r="H21" s="21"/>
      <c r="I21" s="9" t="s">
        <v>2508</v>
      </c>
    </row>
    <row r="22" ht="12.75" customHeight="1" spans="1:9">
      <c r="A22" s="20" t="str">
        <f t="shared" si="0"/>
        <v/>
      </c>
      <c r="B22" s="21"/>
      <c r="C22" s="22"/>
      <c r="D22" s="23"/>
      <c r="E22" s="23"/>
      <c r="F22" s="23">
        <f t="shared" si="1"/>
        <v>0</v>
      </c>
      <c r="G22" s="74" t="str">
        <f t="shared" si="2"/>
        <v/>
      </c>
      <c r="H22" s="21"/>
      <c r="I22" s="9" t="s">
        <v>2509</v>
      </c>
    </row>
    <row r="23" ht="12.75" customHeight="1" spans="1:9">
      <c r="A23" s="20" t="str">
        <f t="shared" si="0"/>
        <v/>
      </c>
      <c r="B23" s="21"/>
      <c r="C23" s="22"/>
      <c r="D23" s="23"/>
      <c r="E23" s="23"/>
      <c r="F23" s="23">
        <f t="shared" si="1"/>
        <v>0</v>
      </c>
      <c r="G23" s="74" t="str">
        <f t="shared" si="2"/>
        <v/>
      </c>
      <c r="H23" s="21"/>
      <c r="I23" s="9" t="s">
        <v>2510</v>
      </c>
    </row>
    <row r="24" ht="12.75" customHeight="1" spans="1:9">
      <c r="A24" s="20" t="str">
        <f t="shared" si="0"/>
        <v/>
      </c>
      <c r="B24" s="21"/>
      <c r="C24" s="22"/>
      <c r="D24" s="23"/>
      <c r="E24" s="23"/>
      <c r="F24" s="23">
        <f t="shared" si="1"/>
        <v>0</v>
      </c>
      <c r="G24" s="74" t="str">
        <f t="shared" si="2"/>
        <v/>
      </c>
      <c r="H24" s="21"/>
      <c r="I24" s="9" t="s">
        <v>2511</v>
      </c>
    </row>
    <row r="25" ht="12.75" customHeight="1" spans="1:8">
      <c r="A25" s="20" t="s">
        <v>2512</v>
      </c>
      <c r="B25" s="86"/>
      <c r="C25" s="57"/>
      <c r="D25" s="23">
        <f>SUM(D7:D24)</f>
        <v>0</v>
      </c>
      <c r="E25" s="23">
        <f>SUM(E7:E24)</f>
        <v>0</v>
      </c>
      <c r="F25" s="23">
        <f t="shared" si="1"/>
        <v>0</v>
      </c>
      <c r="G25" s="74" t="str">
        <f t="shared" si="2"/>
        <v/>
      </c>
      <c r="H25" s="21"/>
    </row>
    <row r="26" ht="12.75" customHeight="1" spans="1:8">
      <c r="A26" s="20" t="s">
        <v>2513</v>
      </c>
      <c r="B26" s="86"/>
      <c r="C26" s="57"/>
      <c r="D26" s="23"/>
      <c r="E26" s="23"/>
      <c r="F26" s="23"/>
      <c r="G26" s="74"/>
      <c r="H26" s="21"/>
    </row>
    <row r="27" customHeight="1" spans="1:8">
      <c r="A27" s="24" t="s">
        <v>2514</v>
      </c>
      <c r="B27" s="25"/>
      <c r="C27" s="24"/>
      <c r="D27" s="31">
        <f>D25-D26</f>
        <v>0</v>
      </c>
      <c r="E27" s="31">
        <f>E25</f>
        <v>0</v>
      </c>
      <c r="F27" s="23">
        <f>E27-D27</f>
        <v>0</v>
      </c>
      <c r="G27" s="74" t="str">
        <f>IF(D27=0,"",F27/D27*100)</f>
        <v/>
      </c>
      <c r="H27" s="27"/>
    </row>
    <row r="28" customHeight="1" spans="1:9">
      <c r="A28" s="10" t="str">
        <f>基本信息输入表!$K$6&amp;"填表人："&amp;基本信息输入表!$M$79</f>
        <v>产权持有单位填表人：刘亚鑫</v>
      </c>
      <c r="F28" s="10" t="str">
        <f>"评估人员："&amp;基本信息输入表!$Q$79</f>
        <v>评估人员：王庆国</v>
      </c>
      <c r="I28" s="10" t="s">
        <v>1483</v>
      </c>
    </row>
    <row r="29" customHeight="1" spans="1:1">
      <c r="A29" s="10" t="str">
        <f>"填表日期："&amp;YEAR(基本信息输入表!$O$79)&amp;"年"&amp;MONTH(基本信息输入表!$O$79)&amp;"月"&amp;DAY(基本信息输入表!$O$79)&amp;"日"</f>
        <v>填表日期：2025年2月22日</v>
      </c>
    </row>
  </sheetData>
  <mergeCells count="5">
    <mergeCell ref="A2:H2"/>
    <mergeCell ref="A3:H3"/>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zoomScale="96" zoomScaleNormal="96" topLeftCell="A4" workbookViewId="0">
      <selection activeCell="O27" sqref="O27"/>
    </sheetView>
  </sheetViews>
  <sheetFormatPr defaultColWidth="9" defaultRowHeight="15.75" customHeight="1"/>
  <cols>
    <col min="1" max="1" width="5.2" style="10" customWidth="1"/>
    <col min="2" max="2" width="21" style="10" customWidth="1"/>
    <col min="3" max="3" width="7.7" style="10" customWidth="1"/>
    <col min="4" max="4" width="11.2" style="10" customWidth="1"/>
    <col min="5" max="5" width="13.2" style="10" customWidth="1"/>
    <col min="6" max="6" width="11.2" style="10" customWidth="1"/>
    <col min="7" max="8" width="15.7" style="10" customWidth="1"/>
    <col min="9" max="9" width="6.7" style="10" customWidth="1"/>
    <col min="10" max="10" width="8.2" style="10" customWidth="1"/>
    <col min="11" max="11" width="10" style="10" customWidth="1"/>
    <col min="12" max="13" width="9" style="10" customWidth="1"/>
    <col min="14" max="16384" width="9" style="10"/>
  </cols>
  <sheetData>
    <row r="1" customHeight="1" spans="1:1">
      <c r="A1" s="11" t="s">
        <v>0</v>
      </c>
    </row>
    <row r="2" s="8" customFormat="1" ht="30" customHeight="1" spans="1:1">
      <c r="A2" s="12" t="s">
        <v>2515</v>
      </c>
    </row>
    <row r="3" customHeight="1" spans="1:1">
      <c r="A3" s="9" t="str">
        <f>"评估基准日："&amp;TEXT(基本信息输入表!M7,"yyyy年mm月dd日")</f>
        <v>评估基准日：2025年02月20日</v>
      </c>
    </row>
    <row r="4" ht="14.25" customHeight="1" spans="1:11">
      <c r="A4" s="9"/>
      <c r="B4" s="9"/>
      <c r="C4" s="9"/>
      <c r="D4" s="9"/>
      <c r="E4" s="9"/>
      <c r="F4" s="9"/>
      <c r="G4" s="9"/>
      <c r="H4" s="9"/>
      <c r="I4" s="9"/>
      <c r="J4" s="9"/>
      <c r="K4" s="14" t="s">
        <v>2516</v>
      </c>
    </row>
    <row r="5" customHeight="1" spans="1:11">
      <c r="A5" s="10" t="str">
        <f>基本信息输入表!K6&amp;"："&amp;基本信息输入表!M6</f>
        <v>产权持有单位：中国石油天然气股份有限公司塔里木油田分公司塔西南勘探开发公司</v>
      </c>
      <c r="K5" s="14" t="s">
        <v>1444</v>
      </c>
    </row>
    <row r="6" s="85" customFormat="1" ht="12.75" customHeight="1" spans="1:12">
      <c r="A6" s="84" t="s">
        <v>4</v>
      </c>
      <c r="B6" s="84" t="s">
        <v>2517</v>
      </c>
      <c r="C6" s="84" t="s">
        <v>2322</v>
      </c>
      <c r="D6" s="84" t="s">
        <v>2518</v>
      </c>
      <c r="E6" s="84" t="s">
        <v>2519</v>
      </c>
      <c r="F6" s="84" t="s">
        <v>2520</v>
      </c>
      <c r="G6" s="19" t="s">
        <v>6</v>
      </c>
      <c r="H6" s="84" t="s">
        <v>7</v>
      </c>
      <c r="I6" s="84" t="s">
        <v>823</v>
      </c>
      <c r="J6" s="74" t="s">
        <v>686</v>
      </c>
      <c r="K6" s="84" t="s">
        <v>176</v>
      </c>
      <c r="L6" s="9" t="s">
        <v>1461</v>
      </c>
    </row>
    <row r="7" ht="12.75" customHeight="1" spans="1:12">
      <c r="A7" s="20" t="str">
        <f>IF(B7="","",ROW()-6)</f>
        <v/>
      </c>
      <c r="B7" s="21"/>
      <c r="C7" s="22"/>
      <c r="D7" s="23"/>
      <c r="E7" s="59"/>
      <c r="F7" s="59"/>
      <c r="G7" s="23"/>
      <c r="H7" s="23"/>
      <c r="I7" s="23">
        <f>H7-G7</f>
        <v>0</v>
      </c>
      <c r="J7" s="31" t="str">
        <f>IF(G7=0,"",I7/G7*100)</f>
        <v/>
      </c>
      <c r="K7" s="21"/>
      <c r="L7" s="9" t="s">
        <v>2521</v>
      </c>
    </row>
    <row r="8" ht="12.75" customHeight="1" spans="1:12">
      <c r="A8" s="20" t="str">
        <f t="shared" ref="A8:A26" si="0">IF(B8="","",ROW()-6)</f>
        <v/>
      </c>
      <c r="B8" s="21"/>
      <c r="C8" s="22"/>
      <c r="D8" s="23"/>
      <c r="E8" s="59"/>
      <c r="F8" s="59"/>
      <c r="G8" s="23"/>
      <c r="H8" s="23"/>
      <c r="I8" s="23">
        <f t="shared" ref="I8:I27" si="1">H8-G8</f>
        <v>0</v>
      </c>
      <c r="J8" s="31" t="str">
        <f t="shared" ref="J8:J27" si="2">IF(G8=0,"",I8/G8*100)</f>
        <v/>
      </c>
      <c r="K8" s="21"/>
      <c r="L8" s="9" t="s">
        <v>2522</v>
      </c>
    </row>
    <row r="9" ht="12.75" customHeight="1" spans="1:12">
      <c r="A9" s="20" t="str">
        <f t="shared" si="0"/>
        <v/>
      </c>
      <c r="B9" s="21"/>
      <c r="C9" s="22"/>
      <c r="D9" s="23"/>
      <c r="E9" s="59"/>
      <c r="F9" s="59"/>
      <c r="G9" s="23"/>
      <c r="H9" s="23"/>
      <c r="I9" s="23">
        <f t="shared" si="1"/>
        <v>0</v>
      </c>
      <c r="J9" s="31" t="str">
        <f t="shared" si="2"/>
        <v/>
      </c>
      <c r="K9" s="21"/>
      <c r="L9" s="9" t="s">
        <v>2523</v>
      </c>
    </row>
    <row r="10" ht="12.75" customHeight="1" spans="1:12">
      <c r="A10" s="20" t="str">
        <f t="shared" si="0"/>
        <v/>
      </c>
      <c r="B10" s="21"/>
      <c r="C10" s="22"/>
      <c r="D10" s="23"/>
      <c r="E10" s="59"/>
      <c r="F10" s="59"/>
      <c r="G10" s="23"/>
      <c r="H10" s="23"/>
      <c r="I10" s="23">
        <f t="shared" si="1"/>
        <v>0</v>
      </c>
      <c r="J10" s="31" t="str">
        <f t="shared" si="2"/>
        <v/>
      </c>
      <c r="K10" s="21"/>
      <c r="L10" s="9" t="s">
        <v>2524</v>
      </c>
    </row>
    <row r="11" ht="12.75" customHeight="1" spans="1:12">
      <c r="A11" s="20" t="str">
        <f t="shared" si="0"/>
        <v/>
      </c>
      <c r="B11" s="21"/>
      <c r="C11" s="22"/>
      <c r="D11" s="23"/>
      <c r="E11" s="59"/>
      <c r="F11" s="59"/>
      <c r="G11" s="23"/>
      <c r="H11" s="23"/>
      <c r="I11" s="23">
        <f t="shared" si="1"/>
        <v>0</v>
      </c>
      <c r="J11" s="31" t="str">
        <f t="shared" si="2"/>
        <v/>
      </c>
      <c r="K11" s="21"/>
      <c r="L11" s="9" t="s">
        <v>2525</v>
      </c>
    </row>
    <row r="12" ht="12.75" customHeight="1" spans="1:12">
      <c r="A12" s="20" t="str">
        <f t="shared" si="0"/>
        <v/>
      </c>
      <c r="B12" s="21"/>
      <c r="C12" s="22"/>
      <c r="D12" s="23"/>
      <c r="E12" s="59"/>
      <c r="F12" s="59"/>
      <c r="G12" s="23"/>
      <c r="H12" s="23"/>
      <c r="I12" s="23">
        <f t="shared" si="1"/>
        <v>0</v>
      </c>
      <c r="J12" s="31" t="str">
        <f t="shared" si="2"/>
        <v/>
      </c>
      <c r="K12" s="21"/>
      <c r="L12" s="9" t="s">
        <v>2526</v>
      </c>
    </row>
    <row r="13" ht="12.75" customHeight="1" spans="1:12">
      <c r="A13" s="20" t="str">
        <f t="shared" si="0"/>
        <v/>
      </c>
      <c r="B13" s="21"/>
      <c r="C13" s="22"/>
      <c r="D13" s="23"/>
      <c r="E13" s="59"/>
      <c r="F13" s="59"/>
      <c r="G13" s="23"/>
      <c r="H13" s="23"/>
      <c r="I13" s="23">
        <f t="shared" si="1"/>
        <v>0</v>
      </c>
      <c r="J13" s="31" t="str">
        <f t="shared" si="2"/>
        <v/>
      </c>
      <c r="K13" s="21"/>
      <c r="L13" s="9" t="s">
        <v>2527</v>
      </c>
    </row>
    <row r="14" ht="12.75" customHeight="1" spans="1:12">
      <c r="A14" s="20" t="str">
        <f t="shared" si="0"/>
        <v/>
      </c>
      <c r="B14" s="21"/>
      <c r="C14" s="22"/>
      <c r="D14" s="23"/>
      <c r="E14" s="59"/>
      <c r="F14" s="59"/>
      <c r="G14" s="23"/>
      <c r="H14" s="23"/>
      <c r="I14" s="23">
        <f t="shared" si="1"/>
        <v>0</v>
      </c>
      <c r="J14" s="31" t="str">
        <f t="shared" si="2"/>
        <v/>
      </c>
      <c r="K14" s="21"/>
      <c r="L14" s="9" t="s">
        <v>2528</v>
      </c>
    </row>
    <row r="15" ht="12.75" customHeight="1" spans="1:12">
      <c r="A15" s="20" t="str">
        <f t="shared" si="0"/>
        <v/>
      </c>
      <c r="B15" s="21"/>
      <c r="C15" s="22"/>
      <c r="D15" s="23"/>
      <c r="E15" s="59"/>
      <c r="F15" s="59"/>
      <c r="G15" s="23"/>
      <c r="H15" s="23"/>
      <c r="I15" s="23">
        <f t="shared" si="1"/>
        <v>0</v>
      </c>
      <c r="J15" s="31" t="str">
        <f t="shared" si="2"/>
        <v/>
      </c>
      <c r="K15" s="21"/>
      <c r="L15" s="9" t="s">
        <v>2529</v>
      </c>
    </row>
    <row r="16" ht="12.75" customHeight="1" spans="1:12">
      <c r="A16" s="20" t="str">
        <f t="shared" si="0"/>
        <v/>
      </c>
      <c r="B16" s="21"/>
      <c r="C16" s="22"/>
      <c r="D16" s="23"/>
      <c r="E16" s="59"/>
      <c r="F16" s="59"/>
      <c r="G16" s="23"/>
      <c r="H16" s="23"/>
      <c r="I16" s="23">
        <f t="shared" si="1"/>
        <v>0</v>
      </c>
      <c r="J16" s="31" t="str">
        <f t="shared" si="2"/>
        <v/>
      </c>
      <c r="K16" s="21"/>
      <c r="L16" s="9" t="s">
        <v>2530</v>
      </c>
    </row>
    <row r="17" ht="12.75" customHeight="1" spans="1:12">
      <c r="A17" s="20" t="str">
        <f t="shared" si="0"/>
        <v/>
      </c>
      <c r="B17" s="21"/>
      <c r="C17" s="22"/>
      <c r="D17" s="23"/>
      <c r="E17" s="59"/>
      <c r="F17" s="59"/>
      <c r="G17" s="23"/>
      <c r="H17" s="23"/>
      <c r="I17" s="23">
        <f t="shared" si="1"/>
        <v>0</v>
      </c>
      <c r="J17" s="31" t="str">
        <f t="shared" si="2"/>
        <v/>
      </c>
      <c r="K17" s="21"/>
      <c r="L17" s="9" t="s">
        <v>2531</v>
      </c>
    </row>
    <row r="18" ht="12.75" customHeight="1" spans="1:12">
      <c r="A18" s="20" t="str">
        <f t="shared" si="0"/>
        <v/>
      </c>
      <c r="B18" s="21"/>
      <c r="C18" s="22"/>
      <c r="D18" s="23"/>
      <c r="E18" s="59"/>
      <c r="F18" s="59"/>
      <c r="G18" s="23"/>
      <c r="H18" s="23"/>
      <c r="I18" s="23">
        <f t="shared" si="1"/>
        <v>0</v>
      </c>
      <c r="J18" s="31" t="str">
        <f t="shared" si="2"/>
        <v/>
      </c>
      <c r="K18" s="21"/>
      <c r="L18" s="9" t="s">
        <v>2532</v>
      </c>
    </row>
    <row r="19" ht="12.75" customHeight="1" spans="1:12">
      <c r="A19" s="20" t="str">
        <f t="shared" si="0"/>
        <v/>
      </c>
      <c r="B19" s="21"/>
      <c r="C19" s="22"/>
      <c r="D19" s="23"/>
      <c r="E19" s="59"/>
      <c r="F19" s="59"/>
      <c r="G19" s="23"/>
      <c r="H19" s="23"/>
      <c r="I19" s="23">
        <f t="shared" si="1"/>
        <v>0</v>
      </c>
      <c r="J19" s="31" t="str">
        <f t="shared" si="2"/>
        <v/>
      </c>
      <c r="K19" s="21"/>
      <c r="L19" s="9" t="s">
        <v>2533</v>
      </c>
    </row>
    <row r="20" ht="12.75" customHeight="1" spans="1:12">
      <c r="A20" s="20" t="str">
        <f t="shared" si="0"/>
        <v/>
      </c>
      <c r="B20" s="21"/>
      <c r="C20" s="22"/>
      <c r="D20" s="23"/>
      <c r="E20" s="59"/>
      <c r="F20" s="59"/>
      <c r="G20" s="23"/>
      <c r="H20" s="23"/>
      <c r="I20" s="23">
        <f t="shared" si="1"/>
        <v>0</v>
      </c>
      <c r="J20" s="31" t="str">
        <f t="shared" si="2"/>
        <v/>
      </c>
      <c r="K20" s="21"/>
      <c r="L20" s="9" t="s">
        <v>2534</v>
      </c>
    </row>
    <row r="21" ht="12.75" customHeight="1" spans="1:12">
      <c r="A21" s="20" t="str">
        <f t="shared" si="0"/>
        <v/>
      </c>
      <c r="B21" s="21"/>
      <c r="C21" s="22"/>
      <c r="D21" s="23"/>
      <c r="E21" s="59"/>
      <c r="F21" s="59"/>
      <c r="G21" s="23"/>
      <c r="H21" s="23"/>
      <c r="I21" s="23">
        <f t="shared" si="1"/>
        <v>0</v>
      </c>
      <c r="J21" s="31" t="str">
        <f t="shared" si="2"/>
        <v/>
      </c>
      <c r="K21" s="21"/>
      <c r="L21" s="9" t="s">
        <v>2535</v>
      </c>
    </row>
    <row r="22" ht="12.75" customHeight="1" spans="1:12">
      <c r="A22" s="20" t="str">
        <f t="shared" si="0"/>
        <v/>
      </c>
      <c r="B22" s="21"/>
      <c r="C22" s="22"/>
      <c r="D22" s="23"/>
      <c r="E22" s="59"/>
      <c r="F22" s="59"/>
      <c r="G22" s="23"/>
      <c r="H22" s="23"/>
      <c r="I22" s="23">
        <f t="shared" si="1"/>
        <v>0</v>
      </c>
      <c r="J22" s="31" t="str">
        <f t="shared" si="2"/>
        <v/>
      </c>
      <c r="K22" s="21"/>
      <c r="L22" s="9" t="s">
        <v>2536</v>
      </c>
    </row>
    <row r="23" ht="12.75" customHeight="1" spans="1:12">
      <c r="A23" s="20" t="str">
        <f t="shared" si="0"/>
        <v/>
      </c>
      <c r="B23" s="21"/>
      <c r="C23" s="22"/>
      <c r="D23" s="23"/>
      <c r="E23" s="59"/>
      <c r="F23" s="59"/>
      <c r="G23" s="23"/>
      <c r="H23" s="23"/>
      <c r="I23" s="23">
        <f t="shared" si="1"/>
        <v>0</v>
      </c>
      <c r="J23" s="31" t="str">
        <f t="shared" si="2"/>
        <v/>
      </c>
      <c r="K23" s="21"/>
      <c r="L23" s="9" t="s">
        <v>2537</v>
      </c>
    </row>
    <row r="24" ht="12.75" customHeight="1" spans="1:12">
      <c r="A24" s="20" t="str">
        <f t="shared" si="0"/>
        <v/>
      </c>
      <c r="B24" s="21"/>
      <c r="C24" s="22"/>
      <c r="D24" s="23"/>
      <c r="E24" s="59"/>
      <c r="F24" s="59"/>
      <c r="G24" s="23"/>
      <c r="H24" s="23"/>
      <c r="I24" s="23">
        <f t="shared" si="1"/>
        <v>0</v>
      </c>
      <c r="J24" s="31" t="str">
        <f t="shared" si="2"/>
        <v/>
      </c>
      <c r="K24" s="21"/>
      <c r="L24" s="9" t="s">
        <v>2538</v>
      </c>
    </row>
    <row r="25" ht="12.75" customHeight="1" spans="1:12">
      <c r="A25" s="20" t="str">
        <f t="shared" si="0"/>
        <v/>
      </c>
      <c r="B25" s="21"/>
      <c r="C25" s="22"/>
      <c r="D25" s="23"/>
      <c r="E25" s="59"/>
      <c r="F25" s="59"/>
      <c r="G25" s="23"/>
      <c r="H25" s="23"/>
      <c r="I25" s="23">
        <f t="shared" si="1"/>
        <v>0</v>
      </c>
      <c r="J25" s="31" t="str">
        <f t="shared" si="2"/>
        <v/>
      </c>
      <c r="K25" s="21"/>
      <c r="L25" s="9" t="s">
        <v>2539</v>
      </c>
    </row>
    <row r="26" ht="12.75" customHeight="1" spans="1:12">
      <c r="A26" s="20" t="str">
        <f t="shared" si="0"/>
        <v/>
      </c>
      <c r="B26" s="21"/>
      <c r="C26" s="22"/>
      <c r="D26" s="23"/>
      <c r="E26" s="59"/>
      <c r="F26" s="59"/>
      <c r="G26" s="23"/>
      <c r="H26" s="23"/>
      <c r="I26" s="23">
        <f t="shared" si="1"/>
        <v>0</v>
      </c>
      <c r="J26" s="31" t="str">
        <f t="shared" si="2"/>
        <v/>
      </c>
      <c r="K26" s="21"/>
      <c r="L26" s="9" t="s">
        <v>2540</v>
      </c>
    </row>
    <row r="27" customHeight="1" spans="1:11">
      <c r="A27" s="24" t="s">
        <v>2541</v>
      </c>
      <c r="B27" s="25"/>
      <c r="C27" s="24"/>
      <c r="D27" s="31"/>
      <c r="E27" s="24"/>
      <c r="F27" s="24"/>
      <c r="G27" s="31">
        <f>SUM(G7:G26)</f>
        <v>0</v>
      </c>
      <c r="H27" s="31">
        <f>SUM(H7:H26)</f>
        <v>0</v>
      </c>
      <c r="I27" s="23">
        <f t="shared" si="1"/>
        <v>0</v>
      </c>
      <c r="J27" s="31" t="str">
        <f t="shared" si="2"/>
        <v/>
      </c>
      <c r="K27" s="27"/>
    </row>
    <row r="28" customHeight="1" spans="1:12">
      <c r="A28" s="10" t="str">
        <f>基本信息输入表!$K$6&amp;"填表人："&amp;基本信息输入表!$M$80</f>
        <v>产权持有单位填表人：刘亚鑫</v>
      </c>
      <c r="I28" s="10" t="str">
        <f>"评估人员："&amp;基本信息输入表!$Q$80</f>
        <v>评估人员：王庆国</v>
      </c>
      <c r="L28" s="10" t="s">
        <v>1483</v>
      </c>
    </row>
    <row r="29" customHeight="1" spans="1:1">
      <c r="A29" s="10" t="str">
        <f>"填表日期："&amp;YEAR(基本信息输入表!$O$80)&amp;"年"&amp;MONTH(基本信息输入表!$O$80)&amp;"月"&amp;DAY(基本信息输入表!$O$80)&amp;"日"</f>
        <v>填表日期：2025年2月22日</v>
      </c>
    </row>
  </sheetData>
  <mergeCells count="3">
    <mergeCell ref="A2:K2"/>
    <mergeCell ref="A3:K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zoomScale="96" zoomScaleNormal="96" topLeftCell="A2" workbookViewId="0">
      <selection activeCell="L24" sqref="L24"/>
    </sheetView>
  </sheetViews>
  <sheetFormatPr defaultColWidth="9" defaultRowHeight="15.75" customHeight="1"/>
  <cols>
    <col min="1" max="1" width="8.2" style="10" customWidth="1"/>
    <col min="2" max="2" width="26.5" style="10" customWidth="1"/>
    <col min="3" max="7" width="15.2" style="10" customWidth="1"/>
    <col min="8" max="8" width="16.7" style="10" customWidth="1"/>
    <col min="9" max="9" width="8.7" style="10" customWidth="1"/>
    <col min="10" max="11" width="9" style="10" customWidth="1"/>
    <col min="12" max="16384" width="9" style="10"/>
  </cols>
  <sheetData>
    <row r="1" customHeight="1" spans="1:1">
      <c r="A1" s="11" t="s">
        <v>0</v>
      </c>
    </row>
    <row r="2" s="8" customFormat="1" ht="30" customHeight="1" spans="1:1">
      <c r="A2" s="12" t="s">
        <v>2542</v>
      </c>
    </row>
    <row r="3" customHeight="1" spans="1:1">
      <c r="A3" s="9" t="str">
        <f>"评估基准日："&amp;TEXT(基本信息输入表!M7,"yyyy年mm月dd日")</f>
        <v>评估基准日：2025年02月20日</v>
      </c>
    </row>
    <row r="4" ht="14.25" customHeight="1" spans="1:8">
      <c r="A4" s="9"/>
      <c r="B4" s="9"/>
      <c r="C4" s="9"/>
      <c r="D4" s="9"/>
      <c r="E4" s="9"/>
      <c r="F4" s="9"/>
      <c r="G4" s="9"/>
      <c r="H4" s="14" t="s">
        <v>2543</v>
      </c>
    </row>
    <row r="5" customHeight="1" spans="1:8">
      <c r="A5" s="10" t="str">
        <f>基本信息输入表!K6&amp;"："&amp;基本信息输入表!M6</f>
        <v>产权持有单位：中国石油天然气股份有限公司塔里木油田分公司塔西南勘探开发公司</v>
      </c>
      <c r="H5" s="14" t="s">
        <v>1444</v>
      </c>
    </row>
    <row r="6" s="9" customFormat="1" customHeight="1" spans="1:9">
      <c r="A6" s="18" t="s">
        <v>4</v>
      </c>
      <c r="B6" s="18" t="s">
        <v>2466</v>
      </c>
      <c r="C6" s="18" t="s">
        <v>1147</v>
      </c>
      <c r="D6" s="19" t="s">
        <v>6</v>
      </c>
      <c r="E6" s="18" t="s">
        <v>7</v>
      </c>
      <c r="F6" s="84" t="s">
        <v>823</v>
      </c>
      <c r="G6" s="74" t="s">
        <v>686</v>
      </c>
      <c r="H6" s="18" t="s">
        <v>176</v>
      </c>
      <c r="I6" s="9" t="s">
        <v>1461</v>
      </c>
    </row>
    <row r="7" ht="12.75" customHeight="1" spans="1:9">
      <c r="A7" s="20" t="str">
        <f>IF(B7="","",ROW()-6)</f>
        <v/>
      </c>
      <c r="B7" s="21"/>
      <c r="C7" s="22"/>
      <c r="D7" s="23"/>
      <c r="E7" s="23"/>
      <c r="F7" s="23">
        <f>E7-D7</f>
        <v>0</v>
      </c>
      <c r="G7" s="31" t="str">
        <f>IF(D7=0,"",F7/D7*100)</f>
        <v/>
      </c>
      <c r="H7" s="21"/>
      <c r="I7" s="9" t="s">
        <v>2544</v>
      </c>
    </row>
    <row r="8" ht="12.75" customHeight="1" spans="1:9">
      <c r="A8" s="20" t="str">
        <f t="shared" ref="A8:A26" si="0">IF(B8="","",ROW()-6)</f>
        <v/>
      </c>
      <c r="B8" s="21"/>
      <c r="C8" s="22"/>
      <c r="D8" s="23"/>
      <c r="E8" s="23"/>
      <c r="F8" s="23">
        <f t="shared" ref="F8:F27" si="1">E8-D8</f>
        <v>0</v>
      </c>
      <c r="G8" s="31" t="str">
        <f t="shared" ref="G8:G27" si="2">IF(D8=0,"",F8/D8*100)</f>
        <v/>
      </c>
      <c r="H8" s="21"/>
      <c r="I8" s="9" t="s">
        <v>2545</v>
      </c>
    </row>
    <row r="9" ht="12.75" customHeight="1" spans="1:9">
      <c r="A9" s="20" t="str">
        <f t="shared" si="0"/>
        <v/>
      </c>
      <c r="B9" s="21"/>
      <c r="C9" s="22"/>
      <c r="D9" s="23"/>
      <c r="E9" s="23"/>
      <c r="F9" s="23">
        <f t="shared" si="1"/>
        <v>0</v>
      </c>
      <c r="G9" s="31" t="str">
        <f t="shared" si="2"/>
        <v/>
      </c>
      <c r="H9" s="21"/>
      <c r="I9" s="9" t="s">
        <v>2546</v>
      </c>
    </row>
    <row r="10" ht="12.75" customHeight="1" spans="1:9">
      <c r="A10" s="20" t="str">
        <f t="shared" si="0"/>
        <v/>
      </c>
      <c r="B10" s="21"/>
      <c r="C10" s="22"/>
      <c r="D10" s="23"/>
      <c r="E10" s="23"/>
      <c r="F10" s="23">
        <f t="shared" si="1"/>
        <v>0</v>
      </c>
      <c r="G10" s="31" t="str">
        <f t="shared" si="2"/>
        <v/>
      </c>
      <c r="H10" s="21"/>
      <c r="I10" s="9" t="s">
        <v>2547</v>
      </c>
    </row>
    <row r="11" ht="12.75" customHeight="1" spans="1:9">
      <c r="A11" s="20" t="str">
        <f t="shared" si="0"/>
        <v/>
      </c>
      <c r="B11" s="21"/>
      <c r="C11" s="22"/>
      <c r="D11" s="23"/>
      <c r="E11" s="23"/>
      <c r="F11" s="23">
        <f t="shared" si="1"/>
        <v>0</v>
      </c>
      <c r="G11" s="31" t="str">
        <f t="shared" si="2"/>
        <v/>
      </c>
      <c r="H11" s="21"/>
      <c r="I11" s="9" t="s">
        <v>2548</v>
      </c>
    </row>
    <row r="12" ht="12.75" customHeight="1" spans="1:9">
      <c r="A12" s="20" t="str">
        <f t="shared" si="0"/>
        <v/>
      </c>
      <c r="B12" s="21"/>
      <c r="C12" s="22"/>
      <c r="D12" s="23"/>
      <c r="E12" s="23"/>
      <c r="F12" s="23">
        <f t="shared" si="1"/>
        <v>0</v>
      </c>
      <c r="G12" s="31" t="str">
        <f t="shared" si="2"/>
        <v/>
      </c>
      <c r="H12" s="21"/>
      <c r="I12" s="9" t="s">
        <v>2549</v>
      </c>
    </row>
    <row r="13" ht="12.75" customHeight="1" spans="1:9">
      <c r="A13" s="20" t="str">
        <f t="shared" si="0"/>
        <v/>
      </c>
      <c r="B13" s="21"/>
      <c r="C13" s="22"/>
      <c r="D13" s="23"/>
      <c r="E13" s="23"/>
      <c r="F13" s="23">
        <f t="shared" si="1"/>
        <v>0</v>
      </c>
      <c r="G13" s="31" t="str">
        <f t="shared" si="2"/>
        <v/>
      </c>
      <c r="H13" s="21"/>
      <c r="I13" s="9" t="s">
        <v>2550</v>
      </c>
    </row>
    <row r="14" ht="12.75" customHeight="1" spans="1:9">
      <c r="A14" s="20" t="str">
        <f t="shared" si="0"/>
        <v/>
      </c>
      <c r="B14" s="21"/>
      <c r="C14" s="22"/>
      <c r="D14" s="23"/>
      <c r="E14" s="23"/>
      <c r="F14" s="23">
        <f t="shared" si="1"/>
        <v>0</v>
      </c>
      <c r="G14" s="31" t="str">
        <f t="shared" si="2"/>
        <v/>
      </c>
      <c r="H14" s="21"/>
      <c r="I14" s="9" t="s">
        <v>2551</v>
      </c>
    </row>
    <row r="15" ht="12.75" customHeight="1" spans="1:9">
      <c r="A15" s="20" t="str">
        <f t="shared" si="0"/>
        <v/>
      </c>
      <c r="B15" s="21"/>
      <c r="C15" s="22"/>
      <c r="D15" s="23"/>
      <c r="E15" s="23"/>
      <c r="F15" s="23">
        <f t="shared" si="1"/>
        <v>0</v>
      </c>
      <c r="G15" s="31" t="str">
        <f t="shared" si="2"/>
        <v/>
      </c>
      <c r="H15" s="21"/>
      <c r="I15" s="9" t="s">
        <v>2552</v>
      </c>
    </row>
    <row r="16" ht="12.75" customHeight="1" spans="1:9">
      <c r="A16" s="20" t="str">
        <f t="shared" si="0"/>
        <v/>
      </c>
      <c r="B16" s="21"/>
      <c r="C16" s="22"/>
      <c r="D16" s="23"/>
      <c r="E16" s="23"/>
      <c r="F16" s="23">
        <f t="shared" si="1"/>
        <v>0</v>
      </c>
      <c r="G16" s="31" t="str">
        <f t="shared" si="2"/>
        <v/>
      </c>
      <c r="H16" s="21"/>
      <c r="I16" s="9" t="s">
        <v>2553</v>
      </c>
    </row>
    <row r="17" ht="12.75" customHeight="1" spans="1:9">
      <c r="A17" s="20" t="str">
        <f t="shared" si="0"/>
        <v/>
      </c>
      <c r="B17" s="21"/>
      <c r="C17" s="22"/>
      <c r="D17" s="23"/>
      <c r="E17" s="23"/>
      <c r="F17" s="23">
        <f t="shared" si="1"/>
        <v>0</v>
      </c>
      <c r="G17" s="31" t="str">
        <f t="shared" si="2"/>
        <v/>
      </c>
      <c r="H17" s="21"/>
      <c r="I17" s="9" t="s">
        <v>2554</v>
      </c>
    </row>
    <row r="18" ht="12.75" customHeight="1" spans="1:9">
      <c r="A18" s="20" t="str">
        <f t="shared" si="0"/>
        <v/>
      </c>
      <c r="B18" s="21"/>
      <c r="C18" s="22"/>
      <c r="D18" s="23"/>
      <c r="E18" s="23"/>
      <c r="F18" s="23">
        <f t="shared" si="1"/>
        <v>0</v>
      </c>
      <c r="G18" s="31" t="str">
        <f t="shared" si="2"/>
        <v/>
      </c>
      <c r="H18" s="21"/>
      <c r="I18" s="9" t="s">
        <v>2555</v>
      </c>
    </row>
    <row r="19" ht="12.75" customHeight="1" spans="1:9">
      <c r="A19" s="20" t="str">
        <f t="shared" si="0"/>
        <v/>
      </c>
      <c r="B19" s="21"/>
      <c r="C19" s="22"/>
      <c r="D19" s="23"/>
      <c r="E19" s="23"/>
      <c r="F19" s="23">
        <f t="shared" si="1"/>
        <v>0</v>
      </c>
      <c r="G19" s="31" t="str">
        <f t="shared" si="2"/>
        <v/>
      </c>
      <c r="H19" s="21"/>
      <c r="I19" s="9" t="s">
        <v>2556</v>
      </c>
    </row>
    <row r="20" ht="12.75" customHeight="1" spans="1:9">
      <c r="A20" s="20" t="str">
        <f t="shared" si="0"/>
        <v/>
      </c>
      <c r="B20" s="21"/>
      <c r="C20" s="22"/>
      <c r="D20" s="23"/>
      <c r="E20" s="23"/>
      <c r="F20" s="23">
        <f t="shared" si="1"/>
        <v>0</v>
      </c>
      <c r="G20" s="31" t="str">
        <f t="shared" si="2"/>
        <v/>
      </c>
      <c r="H20" s="21"/>
      <c r="I20" s="9" t="s">
        <v>2557</v>
      </c>
    </row>
    <row r="21" ht="12.75" customHeight="1" spans="1:9">
      <c r="A21" s="20" t="str">
        <f t="shared" si="0"/>
        <v/>
      </c>
      <c r="B21" s="21"/>
      <c r="C21" s="22"/>
      <c r="D21" s="23"/>
      <c r="E21" s="23"/>
      <c r="F21" s="23">
        <f t="shared" si="1"/>
        <v>0</v>
      </c>
      <c r="G21" s="31" t="str">
        <f t="shared" si="2"/>
        <v/>
      </c>
      <c r="H21" s="21"/>
      <c r="I21" s="9" t="s">
        <v>2558</v>
      </c>
    </row>
    <row r="22" ht="12.75" customHeight="1" spans="1:9">
      <c r="A22" s="20" t="str">
        <f t="shared" si="0"/>
        <v/>
      </c>
      <c r="B22" s="21"/>
      <c r="C22" s="22"/>
      <c r="D22" s="23"/>
      <c r="E22" s="23"/>
      <c r="F22" s="23">
        <f t="shared" si="1"/>
        <v>0</v>
      </c>
      <c r="G22" s="31" t="str">
        <f t="shared" si="2"/>
        <v/>
      </c>
      <c r="H22" s="21"/>
      <c r="I22" s="9" t="s">
        <v>2559</v>
      </c>
    </row>
    <row r="23" ht="12.75" customHeight="1" spans="1:9">
      <c r="A23" s="20" t="str">
        <f t="shared" si="0"/>
        <v/>
      </c>
      <c r="B23" s="21"/>
      <c r="C23" s="22"/>
      <c r="D23" s="23"/>
      <c r="E23" s="23"/>
      <c r="F23" s="23">
        <f t="shared" si="1"/>
        <v>0</v>
      </c>
      <c r="G23" s="31" t="str">
        <f t="shared" si="2"/>
        <v/>
      </c>
      <c r="H23" s="21"/>
      <c r="I23" s="9" t="s">
        <v>2560</v>
      </c>
    </row>
    <row r="24" ht="12.75" customHeight="1" spans="1:9">
      <c r="A24" s="20" t="str">
        <f t="shared" si="0"/>
        <v/>
      </c>
      <c r="B24" s="21"/>
      <c r="C24" s="22"/>
      <c r="D24" s="23"/>
      <c r="E24" s="23"/>
      <c r="F24" s="23">
        <f t="shared" si="1"/>
        <v>0</v>
      </c>
      <c r="G24" s="31" t="str">
        <f t="shared" si="2"/>
        <v/>
      </c>
      <c r="H24" s="21"/>
      <c r="I24" s="9" t="s">
        <v>2561</v>
      </c>
    </row>
    <row r="25" ht="12.75" customHeight="1" spans="1:9">
      <c r="A25" s="20" t="str">
        <f t="shared" si="0"/>
        <v/>
      </c>
      <c r="B25" s="21"/>
      <c r="C25" s="22"/>
      <c r="D25" s="23"/>
      <c r="E25" s="23"/>
      <c r="F25" s="23">
        <f t="shared" si="1"/>
        <v>0</v>
      </c>
      <c r="G25" s="31" t="str">
        <f t="shared" si="2"/>
        <v/>
      </c>
      <c r="H25" s="21"/>
      <c r="I25" s="9" t="s">
        <v>2562</v>
      </c>
    </row>
    <row r="26" ht="12.75" customHeight="1" spans="1:9">
      <c r="A26" s="20" t="str">
        <f t="shared" si="0"/>
        <v/>
      </c>
      <c r="B26" s="21"/>
      <c r="C26" s="22"/>
      <c r="D26" s="23"/>
      <c r="E26" s="23"/>
      <c r="F26" s="23">
        <f t="shared" si="1"/>
        <v>0</v>
      </c>
      <c r="G26" s="31" t="str">
        <f t="shared" si="2"/>
        <v/>
      </c>
      <c r="H26" s="21"/>
      <c r="I26" s="9" t="s">
        <v>2563</v>
      </c>
    </row>
    <row r="27" ht="15" customHeight="1" spans="1:9">
      <c r="A27" s="24" t="s">
        <v>2541</v>
      </c>
      <c r="B27" s="25"/>
      <c r="C27" s="24"/>
      <c r="D27" s="31">
        <f>SUM(D7:D26)</f>
        <v>0</v>
      </c>
      <c r="E27" s="27">
        <f>SUM(E7:E26)</f>
        <v>0</v>
      </c>
      <c r="F27" s="23">
        <f t="shared" si="1"/>
        <v>0</v>
      </c>
      <c r="G27" s="31" t="str">
        <f t="shared" si="2"/>
        <v/>
      </c>
      <c r="H27" s="27"/>
      <c r="I27" s="9"/>
    </row>
    <row r="28" customHeight="1" spans="1:9">
      <c r="A28" s="10" t="str">
        <f>基本信息输入表!$K$6&amp;"填表人："&amp;基本信息输入表!$M$82</f>
        <v>产权持有单位填表人：刘亚鑫</v>
      </c>
      <c r="E28" s="10" t="str">
        <f>"评估人员："&amp;基本信息输入表!$Q$82</f>
        <v>评估人员：王庆国</v>
      </c>
      <c r="I28" s="10" t="s">
        <v>1483</v>
      </c>
    </row>
    <row r="29" customHeight="1" spans="1:1">
      <c r="A29" s="10" t="str">
        <f>"填表日期："&amp;YEAR(基本信息输入表!$O$82)&amp;"年"&amp;MONTH(基本信息输入表!$O$82)&amp;"月"&amp;DAY(基本信息输入表!$O$82)&amp;"日"</f>
        <v>填表日期：2025年2月22日</v>
      </c>
    </row>
  </sheetData>
  <mergeCells count="3">
    <mergeCell ref="A2:H2"/>
    <mergeCell ref="A3:H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1"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showGridLines="0" zoomScale="96" zoomScaleNormal="96" workbookViewId="0">
      <selection activeCell="F16" sqref="F16"/>
    </sheetView>
  </sheetViews>
  <sheetFormatPr defaultColWidth="9" defaultRowHeight="15.75" customHeight="1"/>
  <cols>
    <col min="1" max="1" width="7.7" style="10" customWidth="1"/>
    <col min="2" max="2" width="23" style="10" customWidth="1"/>
    <col min="3" max="3" width="11" style="10" customWidth="1"/>
    <col min="4" max="6" width="15.7" style="10" customWidth="1"/>
    <col min="7" max="7" width="12.2" style="10" customWidth="1"/>
    <col min="8" max="8" width="17.2" style="10" customWidth="1"/>
    <col min="9" max="10" width="9" style="10" customWidth="1"/>
    <col min="11" max="16384" width="9" style="10"/>
  </cols>
  <sheetData>
    <row r="1" customHeight="1" spans="1:1">
      <c r="A1" s="11" t="s">
        <v>0</v>
      </c>
    </row>
    <row r="2" s="8" customFormat="1" ht="30" customHeight="1" spans="1:15">
      <c r="A2" s="12" t="s">
        <v>2564</v>
      </c>
      <c r="J2" s="10"/>
      <c r="K2" s="10"/>
      <c r="L2" s="10"/>
      <c r="M2" s="10"/>
      <c r="N2" s="10"/>
      <c r="O2" s="10"/>
    </row>
    <row r="3" customHeight="1" spans="1:1">
      <c r="A3" s="9" t="str">
        <f>"评估基准日："&amp;TEXT(基本信息输入表!M7,"yyyy年mm月dd日")</f>
        <v>评估基准日：2025年02月20日</v>
      </c>
    </row>
    <row r="4" ht="14.25" customHeight="1" spans="1:8">
      <c r="A4" s="9"/>
      <c r="B4" s="9"/>
      <c r="C4" s="9"/>
      <c r="D4" s="9"/>
      <c r="E4" s="9"/>
      <c r="F4" s="9"/>
      <c r="G4" s="9"/>
      <c r="H4" s="14" t="s">
        <v>2565</v>
      </c>
    </row>
    <row r="5" customHeight="1" spans="1:8">
      <c r="A5" s="15" t="str">
        <f>基本信息输入表!K6&amp;"："&amp;基本信息输入表!M6</f>
        <v>产权持有单位：中国石油天然气股份有限公司塔里木油田分公司塔西南勘探开发公司</v>
      </c>
      <c r="B5" s="16"/>
      <c r="C5" s="16"/>
      <c r="D5" s="16"/>
      <c r="H5" s="14" t="s">
        <v>1444</v>
      </c>
    </row>
    <row r="6" s="9" customFormat="1" customHeight="1" spans="1:15">
      <c r="A6" s="18" t="s">
        <v>4</v>
      </c>
      <c r="B6" s="18" t="s">
        <v>2466</v>
      </c>
      <c r="C6" s="18" t="s">
        <v>1648</v>
      </c>
      <c r="D6" s="19" t="s">
        <v>6</v>
      </c>
      <c r="E6" s="18" t="s">
        <v>7</v>
      </c>
      <c r="F6" s="84" t="s">
        <v>823</v>
      </c>
      <c r="G6" s="18" t="s">
        <v>686</v>
      </c>
      <c r="H6" s="18" t="s">
        <v>176</v>
      </c>
      <c r="I6" s="9" t="s">
        <v>1461</v>
      </c>
      <c r="J6" s="10"/>
      <c r="K6" s="10"/>
      <c r="L6" s="10"/>
      <c r="M6" s="10"/>
      <c r="N6" s="10"/>
      <c r="O6" s="10"/>
    </row>
    <row r="7" ht="12.75" customHeight="1" spans="1:9">
      <c r="A7" s="20" t="str">
        <f>IF(B7="","",ROW()-6)</f>
        <v/>
      </c>
      <c r="B7" s="21"/>
      <c r="C7" s="22"/>
      <c r="D7" s="23"/>
      <c r="E7" s="23"/>
      <c r="F7" s="23">
        <f>E7-D7</f>
        <v>0</v>
      </c>
      <c r="G7" s="74" t="str">
        <f>IF(D7=0,"",(E7-D7)/D7*100)</f>
        <v/>
      </c>
      <c r="H7" s="21"/>
      <c r="I7" s="9" t="s">
        <v>2566</v>
      </c>
    </row>
    <row r="8" ht="12.75" customHeight="1" spans="1:9">
      <c r="A8" s="20" t="str">
        <f t="shared" ref="A8:A26" si="0">IF(B8="","",ROW()-6)</f>
        <v/>
      </c>
      <c r="B8" s="21"/>
      <c r="C8" s="22"/>
      <c r="D8" s="23"/>
      <c r="E8" s="23"/>
      <c r="F8" s="23">
        <f t="shared" ref="F8:F27" si="1">E8-D8</f>
        <v>0</v>
      </c>
      <c r="G8" s="74" t="str">
        <f t="shared" ref="G8:G27" si="2">IF(D8=0,"",(E8-D8)/D8*100)</f>
        <v/>
      </c>
      <c r="H8" s="21"/>
      <c r="I8" s="9" t="s">
        <v>2567</v>
      </c>
    </row>
    <row r="9" ht="12.75" customHeight="1" spans="1:9">
      <c r="A9" s="20" t="str">
        <f t="shared" si="0"/>
        <v/>
      </c>
      <c r="B9" s="21"/>
      <c r="C9" s="22"/>
      <c r="D9" s="23"/>
      <c r="E9" s="23"/>
      <c r="F9" s="23">
        <f t="shared" si="1"/>
        <v>0</v>
      </c>
      <c r="G9" s="74" t="str">
        <f t="shared" si="2"/>
        <v/>
      </c>
      <c r="H9" s="21"/>
      <c r="I9" s="9" t="s">
        <v>2568</v>
      </c>
    </row>
    <row r="10" ht="12.75" customHeight="1" spans="1:9">
      <c r="A10" s="20" t="str">
        <f t="shared" si="0"/>
        <v/>
      </c>
      <c r="B10" s="21"/>
      <c r="C10" s="22"/>
      <c r="D10" s="23"/>
      <c r="E10" s="23"/>
      <c r="F10" s="23">
        <f t="shared" si="1"/>
        <v>0</v>
      </c>
      <c r="G10" s="74" t="str">
        <f t="shared" si="2"/>
        <v/>
      </c>
      <c r="H10" s="21"/>
      <c r="I10" s="9" t="s">
        <v>2569</v>
      </c>
    </row>
    <row r="11" ht="12.75" customHeight="1" spans="1:9">
      <c r="A11" s="20" t="str">
        <f t="shared" si="0"/>
        <v/>
      </c>
      <c r="B11" s="21"/>
      <c r="C11" s="22"/>
      <c r="D11" s="23"/>
      <c r="E11" s="23"/>
      <c r="F11" s="23">
        <f t="shared" si="1"/>
        <v>0</v>
      </c>
      <c r="G11" s="74" t="str">
        <f t="shared" si="2"/>
        <v/>
      </c>
      <c r="H11" s="21"/>
      <c r="I11" s="9" t="s">
        <v>2570</v>
      </c>
    </row>
    <row r="12" ht="12.75" customHeight="1" spans="1:9">
      <c r="A12" s="20" t="str">
        <f t="shared" si="0"/>
        <v/>
      </c>
      <c r="B12" s="21"/>
      <c r="C12" s="22"/>
      <c r="D12" s="23"/>
      <c r="E12" s="23"/>
      <c r="F12" s="23">
        <f t="shared" si="1"/>
        <v>0</v>
      </c>
      <c r="G12" s="74" t="str">
        <f t="shared" si="2"/>
        <v/>
      </c>
      <c r="H12" s="21"/>
      <c r="I12" s="9" t="s">
        <v>2571</v>
      </c>
    </row>
    <row r="13" ht="12.75" customHeight="1" spans="1:9">
      <c r="A13" s="20" t="str">
        <f t="shared" si="0"/>
        <v/>
      </c>
      <c r="B13" s="21"/>
      <c r="C13" s="22"/>
      <c r="D13" s="23"/>
      <c r="E13" s="23"/>
      <c r="F13" s="23">
        <f t="shared" si="1"/>
        <v>0</v>
      </c>
      <c r="G13" s="74" t="str">
        <f t="shared" si="2"/>
        <v/>
      </c>
      <c r="H13" s="21"/>
      <c r="I13" s="9" t="s">
        <v>2572</v>
      </c>
    </row>
    <row r="14" ht="12.75" customHeight="1" spans="1:9">
      <c r="A14" s="20" t="str">
        <f t="shared" si="0"/>
        <v/>
      </c>
      <c r="B14" s="21"/>
      <c r="C14" s="22"/>
      <c r="D14" s="23"/>
      <c r="E14" s="23"/>
      <c r="F14" s="23">
        <f t="shared" si="1"/>
        <v>0</v>
      </c>
      <c r="G14" s="74" t="str">
        <f t="shared" si="2"/>
        <v/>
      </c>
      <c r="H14" s="21"/>
      <c r="I14" s="9" t="s">
        <v>2573</v>
      </c>
    </row>
    <row r="15" ht="12.75" customHeight="1" spans="1:9">
      <c r="A15" s="20" t="str">
        <f t="shared" si="0"/>
        <v/>
      </c>
      <c r="B15" s="21"/>
      <c r="C15" s="22"/>
      <c r="D15" s="23"/>
      <c r="E15" s="23"/>
      <c r="F15" s="23">
        <f t="shared" si="1"/>
        <v>0</v>
      </c>
      <c r="G15" s="74" t="str">
        <f t="shared" si="2"/>
        <v/>
      </c>
      <c r="H15" s="21"/>
      <c r="I15" s="9" t="s">
        <v>2574</v>
      </c>
    </row>
    <row r="16" ht="12.75" customHeight="1" spans="1:9">
      <c r="A16" s="20" t="str">
        <f t="shared" si="0"/>
        <v/>
      </c>
      <c r="B16" s="21"/>
      <c r="C16" s="22"/>
      <c r="D16" s="23"/>
      <c r="E16" s="23"/>
      <c r="F16" s="23"/>
      <c r="G16" s="74" t="str">
        <f t="shared" si="2"/>
        <v/>
      </c>
      <c r="H16" s="21"/>
      <c r="I16" s="9" t="s">
        <v>2575</v>
      </c>
    </row>
    <row r="17" ht="12.75" customHeight="1" spans="1:9">
      <c r="A17" s="20" t="str">
        <f t="shared" si="0"/>
        <v/>
      </c>
      <c r="B17" s="21"/>
      <c r="C17" s="22"/>
      <c r="D17" s="23"/>
      <c r="E17" s="23"/>
      <c r="F17" s="23">
        <f t="shared" si="1"/>
        <v>0</v>
      </c>
      <c r="G17" s="74" t="str">
        <f t="shared" si="2"/>
        <v/>
      </c>
      <c r="H17" s="21"/>
      <c r="I17" s="9" t="s">
        <v>2576</v>
      </c>
    </row>
    <row r="18" ht="12.75" customHeight="1" spans="1:9">
      <c r="A18" s="20" t="str">
        <f t="shared" si="0"/>
        <v/>
      </c>
      <c r="B18" s="21"/>
      <c r="C18" s="22"/>
      <c r="D18" s="23"/>
      <c r="E18" s="23"/>
      <c r="F18" s="23">
        <f t="shared" si="1"/>
        <v>0</v>
      </c>
      <c r="G18" s="74" t="str">
        <f t="shared" si="2"/>
        <v/>
      </c>
      <c r="H18" s="21"/>
      <c r="I18" s="9" t="s">
        <v>2577</v>
      </c>
    </row>
    <row r="19" ht="12.75" customHeight="1" spans="1:9">
      <c r="A19" s="20" t="str">
        <f t="shared" si="0"/>
        <v/>
      </c>
      <c r="B19" s="21"/>
      <c r="C19" s="22"/>
      <c r="D19" s="23"/>
      <c r="E19" s="23"/>
      <c r="F19" s="23">
        <f t="shared" si="1"/>
        <v>0</v>
      </c>
      <c r="G19" s="74" t="str">
        <f t="shared" si="2"/>
        <v/>
      </c>
      <c r="H19" s="21"/>
      <c r="I19" s="9" t="s">
        <v>2578</v>
      </c>
    </row>
    <row r="20" ht="12.75" customHeight="1" spans="1:9">
      <c r="A20" s="20" t="str">
        <f t="shared" si="0"/>
        <v/>
      </c>
      <c r="B20" s="21"/>
      <c r="C20" s="22"/>
      <c r="D20" s="23"/>
      <c r="E20" s="23"/>
      <c r="F20" s="23">
        <f t="shared" si="1"/>
        <v>0</v>
      </c>
      <c r="G20" s="74" t="str">
        <f t="shared" si="2"/>
        <v/>
      </c>
      <c r="H20" s="21"/>
      <c r="I20" s="9" t="s">
        <v>2579</v>
      </c>
    </row>
    <row r="21" ht="12.75" customHeight="1" spans="1:9">
      <c r="A21" s="20" t="str">
        <f t="shared" si="0"/>
        <v/>
      </c>
      <c r="B21" s="21"/>
      <c r="C21" s="22"/>
      <c r="D21" s="23"/>
      <c r="E21" s="23"/>
      <c r="F21" s="23">
        <f t="shared" si="1"/>
        <v>0</v>
      </c>
      <c r="G21" s="74" t="str">
        <f t="shared" si="2"/>
        <v/>
      </c>
      <c r="H21" s="21"/>
      <c r="I21" s="9" t="s">
        <v>2580</v>
      </c>
    </row>
    <row r="22" ht="12.75" customHeight="1" spans="1:9">
      <c r="A22" s="20" t="str">
        <f t="shared" si="0"/>
        <v/>
      </c>
      <c r="B22" s="21"/>
      <c r="C22" s="22"/>
      <c r="D22" s="23"/>
      <c r="E22" s="23"/>
      <c r="F22" s="23">
        <f t="shared" si="1"/>
        <v>0</v>
      </c>
      <c r="G22" s="74" t="str">
        <f t="shared" si="2"/>
        <v/>
      </c>
      <c r="H22" s="21"/>
      <c r="I22" s="9" t="s">
        <v>2581</v>
      </c>
    </row>
    <row r="23" ht="12.75" customHeight="1" spans="1:9">
      <c r="A23" s="20" t="str">
        <f t="shared" si="0"/>
        <v/>
      </c>
      <c r="B23" s="21"/>
      <c r="C23" s="22"/>
      <c r="D23" s="23"/>
      <c r="E23" s="23"/>
      <c r="F23" s="23">
        <f t="shared" si="1"/>
        <v>0</v>
      </c>
      <c r="G23" s="74" t="str">
        <f t="shared" si="2"/>
        <v/>
      </c>
      <c r="H23" s="21"/>
      <c r="I23" s="9" t="s">
        <v>2582</v>
      </c>
    </row>
    <row r="24" ht="12.75" customHeight="1" spans="1:9">
      <c r="A24" s="20" t="str">
        <f t="shared" si="0"/>
        <v/>
      </c>
      <c r="B24" s="21"/>
      <c r="C24" s="22"/>
      <c r="D24" s="23"/>
      <c r="E24" s="23"/>
      <c r="F24" s="23">
        <f t="shared" si="1"/>
        <v>0</v>
      </c>
      <c r="G24" s="74" t="str">
        <f t="shared" si="2"/>
        <v/>
      </c>
      <c r="H24" s="21"/>
      <c r="I24" s="9" t="s">
        <v>2583</v>
      </c>
    </row>
    <row r="25" ht="12.75" customHeight="1" spans="1:9">
      <c r="A25" s="20" t="str">
        <f t="shared" si="0"/>
        <v/>
      </c>
      <c r="B25" s="21"/>
      <c r="C25" s="22"/>
      <c r="D25" s="23"/>
      <c r="E25" s="23"/>
      <c r="F25" s="23">
        <f t="shared" si="1"/>
        <v>0</v>
      </c>
      <c r="G25" s="74" t="str">
        <f t="shared" si="2"/>
        <v/>
      </c>
      <c r="H25" s="21"/>
      <c r="I25" s="9" t="s">
        <v>2584</v>
      </c>
    </row>
    <row r="26" ht="12.75" customHeight="1" spans="1:9">
      <c r="A26" s="20" t="str">
        <f t="shared" si="0"/>
        <v/>
      </c>
      <c r="B26" s="21"/>
      <c r="C26" s="22"/>
      <c r="D26" s="23"/>
      <c r="E26" s="23"/>
      <c r="F26" s="23">
        <f t="shared" si="1"/>
        <v>0</v>
      </c>
      <c r="G26" s="74" t="str">
        <f t="shared" si="2"/>
        <v/>
      </c>
      <c r="H26" s="21"/>
      <c r="I26" s="9" t="s">
        <v>2585</v>
      </c>
    </row>
    <row r="27" customHeight="1" spans="1:8">
      <c r="A27" s="24" t="s">
        <v>2541</v>
      </c>
      <c r="B27" s="25"/>
      <c r="C27" s="24"/>
      <c r="D27" s="31">
        <f>SUM(D7:D26)</f>
        <v>0</v>
      </c>
      <c r="E27" s="31">
        <f>SUM(E7:E26)</f>
        <v>0</v>
      </c>
      <c r="F27" s="23">
        <f t="shared" si="1"/>
        <v>0</v>
      </c>
      <c r="G27" s="74" t="str">
        <f t="shared" si="2"/>
        <v/>
      </c>
      <c r="H27" s="27"/>
    </row>
    <row r="28" customHeight="1" spans="1:9">
      <c r="A28" s="10" t="str">
        <f>基本信息输入表!$K$6&amp;"填表人："&amp;基本信息输入表!$M$83</f>
        <v>产权持有单位填表人：刘亚鑫</v>
      </c>
      <c r="E28" s="10" t="str">
        <f>"评估人员："&amp;基本信息输入表!$Q$83</f>
        <v>评估人员：王庆国</v>
      </c>
      <c r="I28" s="10" t="s">
        <v>1483</v>
      </c>
    </row>
    <row r="29" customHeight="1" spans="1:1">
      <c r="A29" s="10" t="str">
        <f>"填表日期："&amp;YEAR(基本信息输入表!$O$83)&amp;"年"&amp;MONTH(基本信息输入表!$O$83)&amp;"月"&amp;DAY(基本信息输入表!$O$83)&amp;"日"</f>
        <v>填表日期：2025年2月22日</v>
      </c>
    </row>
  </sheetData>
  <mergeCells count="4">
    <mergeCell ref="A2:H2"/>
    <mergeCell ref="A3:H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zoomScale="96" zoomScaleNormal="96" topLeftCell="A5" workbookViewId="0">
      <selection activeCell="J20" sqref="J20"/>
    </sheetView>
  </sheetViews>
  <sheetFormatPr defaultColWidth="9" defaultRowHeight="15.75" outlineLevelCol="6"/>
  <cols>
    <col min="1" max="1" width="9" style="77" customWidth="1"/>
    <col min="2" max="2" width="21.7" style="77" customWidth="1"/>
    <col min="3" max="5" width="18.7" style="77" customWidth="1"/>
    <col min="6" max="6" width="16.7" style="77" customWidth="1"/>
    <col min="7" max="8" width="9" style="77" customWidth="1"/>
    <col min="9" max="16384" width="9" style="77"/>
  </cols>
  <sheetData>
    <row r="1" spans="1:1">
      <c r="A1" s="45" t="s">
        <v>0</v>
      </c>
    </row>
    <row r="2" s="76" customFormat="1" ht="22.5" customHeight="1" spans="1:1">
      <c r="A2" s="46" t="s">
        <v>2586</v>
      </c>
    </row>
    <row r="3" customHeight="1" spans="1:1">
      <c r="A3" s="43" t="str">
        <f>"评估基准日："&amp;TEXT(基本信息输入表!M7,"yyyy年mm月dd日")</f>
        <v>评估基准日：2025年02月20日</v>
      </c>
    </row>
    <row r="4" spans="1:6">
      <c r="A4" s="43"/>
      <c r="B4" s="43"/>
      <c r="C4" s="43"/>
      <c r="D4" s="43"/>
      <c r="E4" s="43"/>
      <c r="F4" s="47" t="s">
        <v>2587</v>
      </c>
    </row>
    <row r="5" spans="1:6">
      <c r="A5" s="48" t="str">
        <f>基本信息输入表!K6&amp;"："&amp;基本信息输入表!M6</f>
        <v>产权持有单位：中国石油天然气股份有限公司塔里木油田分公司塔西南勘探开发公司</v>
      </c>
      <c r="B5" s="78"/>
      <c r="C5" s="78"/>
      <c r="D5" s="44"/>
      <c r="E5" s="44"/>
      <c r="F5" s="47" t="s">
        <v>821</v>
      </c>
    </row>
    <row r="6" spans="1:6">
      <c r="A6" s="49" t="s">
        <v>822</v>
      </c>
      <c r="B6" s="49" t="s">
        <v>5</v>
      </c>
      <c r="C6" s="49" t="s">
        <v>6</v>
      </c>
      <c r="D6" s="49" t="s">
        <v>7</v>
      </c>
      <c r="E6" s="79" t="s">
        <v>8</v>
      </c>
      <c r="F6" s="49" t="s">
        <v>686</v>
      </c>
    </row>
    <row r="7" spans="1:6">
      <c r="A7" s="49" t="s">
        <v>2588</v>
      </c>
      <c r="B7" s="80" t="s">
        <v>334</v>
      </c>
      <c r="C7" s="81">
        <f>'5-1短期借款'!I27</f>
        <v>0</v>
      </c>
      <c r="D7" s="81">
        <f>'5-1短期借款'!J27</f>
        <v>0</v>
      </c>
      <c r="E7" s="51">
        <f t="shared" ref="E7:E19" si="0">D7-C7</f>
        <v>0</v>
      </c>
      <c r="F7" s="82" t="str">
        <f t="shared" ref="F7:F20" si="1">IF(C7=0,"",E7/C7*100)</f>
        <v/>
      </c>
    </row>
    <row r="8" spans="1:6">
      <c r="A8" s="49" t="s">
        <v>2589</v>
      </c>
      <c r="B8" s="80" t="s">
        <v>336</v>
      </c>
      <c r="C8" s="81">
        <f>'5-2交易性金融负债'!F27</f>
        <v>0</v>
      </c>
      <c r="D8" s="81">
        <f>'5-2交易性金融负债'!G27</f>
        <v>0</v>
      </c>
      <c r="E8" s="51">
        <f t="shared" si="0"/>
        <v>0</v>
      </c>
      <c r="F8" s="82" t="str">
        <f t="shared" si="1"/>
        <v/>
      </c>
    </row>
    <row r="9" spans="1:6">
      <c r="A9" s="49" t="s">
        <v>2590</v>
      </c>
      <c r="B9" s="83" t="s">
        <v>338</v>
      </c>
      <c r="C9" s="81">
        <f>'5-3衍生金融负债'!AC28</f>
        <v>0</v>
      </c>
      <c r="D9" s="81">
        <f>'5-3衍生金融负债'!AD28</f>
        <v>0</v>
      </c>
      <c r="E9" s="51">
        <f t="shared" si="0"/>
        <v>0</v>
      </c>
      <c r="F9" s="82" t="str">
        <f t="shared" si="1"/>
        <v/>
      </c>
    </row>
    <row r="10" spans="1:6">
      <c r="A10" s="49" t="s">
        <v>2591</v>
      </c>
      <c r="B10" s="80" t="s">
        <v>341</v>
      </c>
      <c r="C10" s="81">
        <f>'5-4应付票据'!F27</f>
        <v>0</v>
      </c>
      <c r="D10" s="81">
        <f>'5-4应付票据'!G27</f>
        <v>0</v>
      </c>
      <c r="E10" s="51">
        <f t="shared" si="0"/>
        <v>0</v>
      </c>
      <c r="F10" s="82" t="str">
        <f t="shared" si="1"/>
        <v/>
      </c>
    </row>
    <row r="11" spans="1:6">
      <c r="A11" s="49" t="s">
        <v>2592</v>
      </c>
      <c r="B11" s="80" t="s">
        <v>343</v>
      </c>
      <c r="C11" s="81">
        <f>'5-5应付账款'!G27</f>
        <v>0</v>
      </c>
      <c r="D11" s="81">
        <f>'5-5应付账款'!H27</f>
        <v>0</v>
      </c>
      <c r="E11" s="51">
        <f t="shared" si="0"/>
        <v>0</v>
      </c>
      <c r="F11" s="82" t="str">
        <f t="shared" si="1"/>
        <v/>
      </c>
    </row>
    <row r="12" spans="1:6">
      <c r="A12" s="49" t="s">
        <v>2593</v>
      </c>
      <c r="B12" s="83" t="s">
        <v>345</v>
      </c>
      <c r="C12" s="81">
        <f>'5-6预收款项'!G27</f>
        <v>0</v>
      </c>
      <c r="D12" s="81">
        <f>'5-6预收款项'!H27</f>
        <v>0</v>
      </c>
      <c r="E12" s="51">
        <f t="shared" si="0"/>
        <v>0</v>
      </c>
      <c r="F12" s="82" t="str">
        <f t="shared" si="1"/>
        <v/>
      </c>
    </row>
    <row r="13" spans="1:6">
      <c r="A13" s="49" t="s">
        <v>2594</v>
      </c>
      <c r="B13" s="83" t="s">
        <v>347</v>
      </c>
      <c r="C13" s="81">
        <f>'5-7合同负债'!H27</f>
        <v>0</v>
      </c>
      <c r="D13" s="81">
        <f>'5-7合同负债'!I27</f>
        <v>0</v>
      </c>
      <c r="E13" s="51">
        <f t="shared" si="0"/>
        <v>0</v>
      </c>
      <c r="F13" s="82" t="str">
        <f t="shared" si="1"/>
        <v/>
      </c>
    </row>
    <row r="14" spans="1:6">
      <c r="A14" s="49" t="s">
        <v>2595</v>
      </c>
      <c r="B14" s="80" t="s">
        <v>349</v>
      </c>
      <c r="C14" s="81">
        <f>'5-8应付职工薪酬'!D27</f>
        <v>0</v>
      </c>
      <c r="D14" s="81">
        <f>'5-8应付职工薪酬'!E27</f>
        <v>0</v>
      </c>
      <c r="E14" s="51">
        <f t="shared" si="0"/>
        <v>0</v>
      </c>
      <c r="F14" s="82" t="str">
        <f t="shared" si="1"/>
        <v/>
      </c>
    </row>
    <row r="15" spans="1:6">
      <c r="A15" s="49" t="s">
        <v>2596</v>
      </c>
      <c r="B15" s="80" t="s">
        <v>351</v>
      </c>
      <c r="C15" s="81">
        <f>'5-9应交税费'!E27</f>
        <v>0</v>
      </c>
      <c r="D15" s="81">
        <f>'5-9应交税费'!F27</f>
        <v>0</v>
      </c>
      <c r="E15" s="51">
        <f t="shared" si="0"/>
        <v>0</v>
      </c>
      <c r="F15" s="82" t="str">
        <f t="shared" si="1"/>
        <v/>
      </c>
    </row>
    <row r="16" spans="1:6">
      <c r="A16" s="49" t="s">
        <v>2597</v>
      </c>
      <c r="B16" s="80" t="s">
        <v>353</v>
      </c>
      <c r="C16" s="81">
        <f>'5-10其他应付款'!G27</f>
        <v>0</v>
      </c>
      <c r="D16" s="81">
        <f>'5-10其他应付款'!H27</f>
        <v>0</v>
      </c>
      <c r="E16" s="51">
        <f t="shared" si="0"/>
        <v>0</v>
      </c>
      <c r="F16" s="82" t="str">
        <f t="shared" si="1"/>
        <v/>
      </c>
    </row>
    <row r="17" spans="1:6">
      <c r="A17" s="49" t="s">
        <v>2598</v>
      </c>
      <c r="B17" s="83" t="s">
        <v>355</v>
      </c>
      <c r="C17" s="81">
        <f>'5-11持有待售负债'!E27</f>
        <v>0</v>
      </c>
      <c r="D17" s="81">
        <f>'5-11持有待售负债'!F27</f>
        <v>0</v>
      </c>
      <c r="E17" s="51">
        <f t="shared" si="0"/>
        <v>0</v>
      </c>
      <c r="F17" s="82" t="str">
        <f t="shared" si="1"/>
        <v/>
      </c>
    </row>
    <row r="18" spans="1:6">
      <c r="A18" s="49" t="s">
        <v>2599</v>
      </c>
      <c r="B18" s="80" t="s">
        <v>357</v>
      </c>
      <c r="C18" s="81">
        <f>'5-12一年内到期非流动负债'!F27</f>
        <v>0</v>
      </c>
      <c r="D18" s="81">
        <f>'5-12一年内到期非流动负债'!G27</f>
        <v>0</v>
      </c>
      <c r="E18" s="51">
        <f t="shared" si="0"/>
        <v>0</v>
      </c>
      <c r="F18" s="82" t="str">
        <f t="shared" si="1"/>
        <v/>
      </c>
    </row>
    <row r="19" spans="1:6">
      <c r="A19" s="49" t="s">
        <v>2600</v>
      </c>
      <c r="B19" s="80" t="s">
        <v>359</v>
      </c>
      <c r="C19" s="81">
        <f>'5-13其他流动负债'!E27</f>
        <v>0</v>
      </c>
      <c r="D19" s="81">
        <f>'5-13其他流动负债'!F27</f>
        <v>0</v>
      </c>
      <c r="E19" s="51">
        <f t="shared" si="0"/>
        <v>0</v>
      </c>
      <c r="F19" s="82" t="str">
        <f t="shared" si="1"/>
        <v/>
      </c>
    </row>
    <row r="20" spans="1:6">
      <c r="A20" s="49"/>
      <c r="B20" s="80"/>
      <c r="C20" s="81"/>
      <c r="D20" s="51"/>
      <c r="E20" s="51"/>
      <c r="F20" s="82" t="str">
        <f t="shared" si="1"/>
        <v/>
      </c>
    </row>
    <row r="21" spans="1:6">
      <c r="A21" s="49"/>
      <c r="B21" s="80"/>
      <c r="C21" s="81"/>
      <c r="D21" s="51"/>
      <c r="E21" s="51"/>
      <c r="F21" s="82"/>
    </row>
    <row r="22" spans="1:6">
      <c r="A22" s="49"/>
      <c r="B22" s="80"/>
      <c r="C22" s="81"/>
      <c r="D22" s="51"/>
      <c r="E22" s="51"/>
      <c r="F22" s="82"/>
    </row>
    <row r="23" spans="1:6">
      <c r="A23" s="49"/>
      <c r="B23" s="80"/>
      <c r="C23" s="81"/>
      <c r="D23" s="51"/>
      <c r="E23" s="51"/>
      <c r="F23" s="82"/>
    </row>
    <row r="24" spans="1:6">
      <c r="A24" s="49"/>
      <c r="B24" s="80"/>
      <c r="C24" s="81"/>
      <c r="D24" s="51"/>
      <c r="E24" s="51"/>
      <c r="F24" s="82"/>
    </row>
    <row r="25" spans="1:6">
      <c r="A25" s="49"/>
      <c r="B25" s="80"/>
      <c r="C25" s="81"/>
      <c r="D25" s="51"/>
      <c r="E25" s="51"/>
      <c r="F25" s="82"/>
    </row>
    <row r="26" spans="1:6">
      <c r="A26" s="49"/>
      <c r="B26" s="80"/>
      <c r="C26" s="81"/>
      <c r="D26" s="51"/>
      <c r="E26" s="51"/>
      <c r="F26" s="82"/>
    </row>
    <row r="27" spans="1:6">
      <c r="A27" s="49"/>
      <c r="B27" s="80"/>
      <c r="C27" s="81"/>
      <c r="D27" s="51"/>
      <c r="E27" s="51"/>
      <c r="F27" s="82"/>
    </row>
    <row r="28" spans="1:6">
      <c r="A28" s="49"/>
      <c r="B28" s="80"/>
      <c r="C28" s="81"/>
      <c r="D28" s="51"/>
      <c r="E28" s="51"/>
      <c r="F28" s="82"/>
    </row>
    <row r="29" spans="1:6">
      <c r="A29" s="49" t="s">
        <v>757</v>
      </c>
      <c r="B29" s="54"/>
      <c r="C29" s="81">
        <f>SUM(C7:C28)</f>
        <v>0</v>
      </c>
      <c r="D29" s="81">
        <f>SUM(D7:D28)</f>
        <v>0</v>
      </c>
      <c r="E29" s="51">
        <f>D29-C29</f>
        <v>0</v>
      </c>
      <c r="F29" s="82" t="str">
        <f>IF(C29=0,"",E29/C29*100)</f>
        <v/>
      </c>
    </row>
    <row r="30" s="44" customFormat="1" customHeight="1" spans="4:7">
      <c r="D30" s="44" t="str">
        <f>"评估人员："&amp;基本信息输入表!$Q$84</f>
        <v>评估人员：王庆国</v>
      </c>
      <c r="G30" s="52" t="s">
        <v>837</v>
      </c>
    </row>
    <row r="31" s="44" customFormat="1" customHeight="1" spans="7:7">
      <c r="G31" s="52"/>
    </row>
  </sheetData>
  <mergeCells count="4">
    <mergeCell ref="A2:F2"/>
    <mergeCell ref="A3:F3"/>
    <mergeCell ref="A5:C5"/>
    <mergeCell ref="A29:B29"/>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showGridLines="0" zoomScale="96" zoomScaleNormal="96" topLeftCell="A2" workbookViewId="0">
      <selection activeCell="E26" sqref="E26"/>
    </sheetView>
  </sheetViews>
  <sheetFormatPr defaultColWidth="9" defaultRowHeight="15.75" customHeight="1"/>
  <cols>
    <col min="1" max="1" width="8.7" style="10" customWidth="1"/>
    <col min="2" max="2" width="19.7" style="10" customWidth="1"/>
    <col min="3" max="3" width="9.2" style="10" customWidth="1"/>
    <col min="4" max="4" width="7.5" style="10" customWidth="1"/>
    <col min="5" max="5" width="7.7" style="10" customWidth="1"/>
    <col min="6" max="7" width="7.2" style="10" customWidth="1"/>
    <col min="8" max="8" width="10.7" style="10" customWidth="1"/>
    <col min="9" max="10" width="15.7" style="10" customWidth="1"/>
    <col min="11" max="11" width="12.7" style="10" customWidth="1"/>
    <col min="12" max="12" width="10.7" style="10" customWidth="1"/>
    <col min="13" max="14" width="9" style="10" customWidth="1"/>
    <col min="15" max="16384" width="9" style="10"/>
  </cols>
  <sheetData>
    <row r="1" customHeight="1" spans="1:1">
      <c r="A1" s="11" t="s">
        <v>0</v>
      </c>
    </row>
    <row r="2" s="8" customFormat="1" ht="30" customHeight="1" spans="1:1">
      <c r="A2" s="12" t="s">
        <v>2601</v>
      </c>
    </row>
    <row r="3" customHeight="1" spans="1:1">
      <c r="A3" s="9" t="str">
        <f>"评估基准日："&amp;TEXT(基本信息输入表!M7,"yyyy年mm月dd日")</f>
        <v>评估基准日：2025年02月20日</v>
      </c>
    </row>
    <row r="4" ht="14.25" customHeight="1" spans="1:12">
      <c r="A4" s="9"/>
      <c r="B4" s="9"/>
      <c r="C4" s="9"/>
      <c r="D4" s="9"/>
      <c r="E4" s="9"/>
      <c r="F4" s="9"/>
      <c r="G4" s="9"/>
      <c r="H4" s="9"/>
      <c r="I4" s="9"/>
      <c r="J4" s="9"/>
      <c r="K4" s="9"/>
      <c r="L4" s="14" t="s">
        <v>2602</v>
      </c>
    </row>
    <row r="5" customHeight="1" spans="1:12">
      <c r="A5" s="10" t="str">
        <f>基本信息输入表!K6&amp;"："&amp;基本信息输入表!M6</f>
        <v>产权持有单位：中国石油天然气股份有限公司塔里木油田分公司塔西南勘探开发公司</v>
      </c>
      <c r="L5" s="14" t="s">
        <v>1444</v>
      </c>
    </row>
    <row r="6" s="9" customFormat="1" customHeight="1" spans="1:13">
      <c r="A6" s="18" t="s">
        <v>4</v>
      </c>
      <c r="B6" s="18" t="s">
        <v>2603</v>
      </c>
      <c r="C6" s="18" t="s">
        <v>2604</v>
      </c>
      <c r="D6" s="18" t="s">
        <v>1147</v>
      </c>
      <c r="E6" s="18" t="s">
        <v>2605</v>
      </c>
      <c r="F6" s="18" t="s">
        <v>2606</v>
      </c>
      <c r="G6" s="18" t="s">
        <v>848</v>
      </c>
      <c r="H6" s="18" t="s">
        <v>2607</v>
      </c>
      <c r="I6" s="19" t="s">
        <v>6</v>
      </c>
      <c r="J6" s="18" t="s">
        <v>7</v>
      </c>
      <c r="K6" s="18" t="s">
        <v>2608</v>
      </c>
      <c r="L6" s="18" t="s">
        <v>176</v>
      </c>
      <c r="M6" s="9" t="s">
        <v>1461</v>
      </c>
    </row>
    <row r="7" ht="12.75" customHeight="1" spans="1:13">
      <c r="A7" s="20" t="str">
        <f>IF(B7="","",ROW()-6)</f>
        <v/>
      </c>
      <c r="B7" s="21"/>
      <c r="C7" s="21"/>
      <c r="D7" s="22"/>
      <c r="E7" s="22"/>
      <c r="F7" s="39"/>
      <c r="G7" s="21"/>
      <c r="H7" s="70"/>
      <c r="I7" s="70"/>
      <c r="J7" s="70"/>
      <c r="K7" s="70"/>
      <c r="L7" s="21"/>
      <c r="M7" s="9" t="s">
        <v>2609</v>
      </c>
    </row>
    <row r="8" ht="12.75" customHeight="1" spans="1:13">
      <c r="A8" s="20" t="str">
        <f t="shared" ref="A8:A26" si="0">IF(B8="","",ROW()-6)</f>
        <v/>
      </c>
      <c r="B8" s="21"/>
      <c r="C8" s="21"/>
      <c r="D8" s="22"/>
      <c r="E8" s="22"/>
      <c r="F8" s="39"/>
      <c r="G8" s="21"/>
      <c r="H8" s="70"/>
      <c r="I8" s="70"/>
      <c r="J8" s="70"/>
      <c r="K8" s="70"/>
      <c r="L8" s="21"/>
      <c r="M8" s="9" t="s">
        <v>2610</v>
      </c>
    </row>
    <row r="9" ht="12.75" customHeight="1" spans="1:13">
      <c r="A9" s="20" t="str">
        <f t="shared" si="0"/>
        <v/>
      </c>
      <c r="B9" s="21"/>
      <c r="C9" s="21"/>
      <c r="D9" s="22"/>
      <c r="E9" s="22"/>
      <c r="F9" s="39"/>
      <c r="G9" s="21"/>
      <c r="H9" s="70"/>
      <c r="I9" s="70"/>
      <c r="J9" s="70"/>
      <c r="K9" s="70"/>
      <c r="L9" s="21"/>
      <c r="M9" s="9" t="s">
        <v>2611</v>
      </c>
    </row>
    <row r="10" ht="12.75" customHeight="1" spans="1:13">
      <c r="A10" s="20" t="str">
        <f t="shared" si="0"/>
        <v/>
      </c>
      <c r="B10" s="21"/>
      <c r="C10" s="21"/>
      <c r="D10" s="22"/>
      <c r="E10" s="22"/>
      <c r="F10" s="39"/>
      <c r="G10" s="21"/>
      <c r="H10" s="70"/>
      <c r="I10" s="70"/>
      <c r="J10" s="70"/>
      <c r="K10" s="70"/>
      <c r="L10" s="21"/>
      <c r="M10" s="9" t="s">
        <v>2612</v>
      </c>
    </row>
    <row r="11" ht="12.75" customHeight="1" spans="1:13">
      <c r="A11" s="20" t="str">
        <f t="shared" si="0"/>
        <v/>
      </c>
      <c r="B11" s="21"/>
      <c r="C11" s="21"/>
      <c r="D11" s="22"/>
      <c r="E11" s="22"/>
      <c r="F11" s="39"/>
      <c r="G11" s="21"/>
      <c r="H11" s="70"/>
      <c r="I11" s="70"/>
      <c r="J11" s="70"/>
      <c r="K11" s="70"/>
      <c r="L11" s="21"/>
      <c r="M11" s="9" t="s">
        <v>2613</v>
      </c>
    </row>
    <row r="12" ht="12.75" customHeight="1" spans="1:13">
      <c r="A12" s="20" t="str">
        <f t="shared" si="0"/>
        <v/>
      </c>
      <c r="B12" s="21"/>
      <c r="C12" s="21"/>
      <c r="D12" s="22"/>
      <c r="E12" s="22"/>
      <c r="F12" s="39"/>
      <c r="G12" s="21"/>
      <c r="H12" s="70"/>
      <c r="I12" s="70"/>
      <c r="J12" s="70"/>
      <c r="K12" s="70"/>
      <c r="L12" s="21"/>
      <c r="M12" s="9" t="s">
        <v>2614</v>
      </c>
    </row>
    <row r="13" ht="12.75" customHeight="1" spans="1:13">
      <c r="A13" s="20" t="str">
        <f t="shared" si="0"/>
        <v/>
      </c>
      <c r="B13" s="21"/>
      <c r="C13" s="21"/>
      <c r="D13" s="22"/>
      <c r="E13" s="22"/>
      <c r="F13" s="39"/>
      <c r="G13" s="21"/>
      <c r="H13" s="70"/>
      <c r="I13" s="70"/>
      <c r="J13" s="70"/>
      <c r="K13" s="70"/>
      <c r="L13" s="21"/>
      <c r="M13" s="9" t="s">
        <v>2615</v>
      </c>
    </row>
    <row r="14" ht="12.75" customHeight="1" spans="1:13">
      <c r="A14" s="20" t="str">
        <f t="shared" si="0"/>
        <v/>
      </c>
      <c r="B14" s="21"/>
      <c r="C14" s="21"/>
      <c r="D14" s="22"/>
      <c r="E14" s="22"/>
      <c r="F14" s="39"/>
      <c r="G14" s="21"/>
      <c r="H14" s="70"/>
      <c r="I14" s="70"/>
      <c r="J14" s="70"/>
      <c r="K14" s="70"/>
      <c r="L14" s="21"/>
      <c r="M14" s="9" t="s">
        <v>2616</v>
      </c>
    </row>
    <row r="15" ht="12.75" customHeight="1" spans="1:13">
      <c r="A15" s="20" t="str">
        <f t="shared" si="0"/>
        <v/>
      </c>
      <c r="B15" s="21"/>
      <c r="C15" s="21"/>
      <c r="D15" s="22"/>
      <c r="E15" s="22"/>
      <c r="F15" s="39"/>
      <c r="G15" s="21"/>
      <c r="H15" s="70"/>
      <c r="I15" s="70"/>
      <c r="J15" s="70"/>
      <c r="K15" s="70"/>
      <c r="L15" s="21"/>
      <c r="M15" s="9" t="s">
        <v>2617</v>
      </c>
    </row>
    <row r="16" ht="12.75" customHeight="1" spans="1:13">
      <c r="A16" s="20" t="str">
        <f t="shared" si="0"/>
        <v/>
      </c>
      <c r="B16" s="21"/>
      <c r="C16" s="21"/>
      <c r="D16" s="22"/>
      <c r="E16" s="22"/>
      <c r="F16" s="39"/>
      <c r="G16" s="21"/>
      <c r="H16" s="70"/>
      <c r="I16" s="70"/>
      <c r="J16" s="70"/>
      <c r="K16" s="70"/>
      <c r="L16" s="21"/>
      <c r="M16" s="9" t="s">
        <v>2618</v>
      </c>
    </row>
    <row r="17" ht="12.75" customHeight="1" spans="1:13">
      <c r="A17" s="20" t="str">
        <f t="shared" si="0"/>
        <v/>
      </c>
      <c r="B17" s="21"/>
      <c r="C17" s="21"/>
      <c r="D17" s="22"/>
      <c r="E17" s="22"/>
      <c r="F17" s="39"/>
      <c r="G17" s="21"/>
      <c r="H17" s="70"/>
      <c r="I17" s="70"/>
      <c r="J17" s="70"/>
      <c r="K17" s="70"/>
      <c r="L17" s="21"/>
      <c r="M17" s="9" t="s">
        <v>2619</v>
      </c>
    </row>
    <row r="18" ht="12.75" customHeight="1" spans="1:13">
      <c r="A18" s="20" t="str">
        <f t="shared" si="0"/>
        <v/>
      </c>
      <c r="B18" s="21"/>
      <c r="C18" s="21"/>
      <c r="D18" s="22"/>
      <c r="E18" s="22"/>
      <c r="F18" s="39"/>
      <c r="G18" s="21"/>
      <c r="H18" s="70"/>
      <c r="I18" s="70"/>
      <c r="J18" s="70"/>
      <c r="K18" s="70"/>
      <c r="L18" s="21"/>
      <c r="M18" s="9" t="s">
        <v>2620</v>
      </c>
    </row>
    <row r="19" ht="12.75" customHeight="1" spans="1:13">
      <c r="A19" s="20" t="str">
        <f t="shared" si="0"/>
        <v/>
      </c>
      <c r="B19" s="21"/>
      <c r="C19" s="21"/>
      <c r="D19" s="22"/>
      <c r="E19" s="22"/>
      <c r="F19" s="39"/>
      <c r="G19" s="21"/>
      <c r="H19" s="70"/>
      <c r="I19" s="70"/>
      <c r="J19" s="70"/>
      <c r="K19" s="70"/>
      <c r="L19" s="21"/>
      <c r="M19" s="9" t="s">
        <v>2621</v>
      </c>
    </row>
    <row r="20" ht="12.75" customHeight="1" spans="1:13">
      <c r="A20" s="20" t="str">
        <f t="shared" si="0"/>
        <v/>
      </c>
      <c r="B20" s="21"/>
      <c r="C20" s="21"/>
      <c r="D20" s="22"/>
      <c r="E20" s="22"/>
      <c r="F20" s="39"/>
      <c r="G20" s="21"/>
      <c r="H20" s="70"/>
      <c r="I20" s="70"/>
      <c r="J20" s="70"/>
      <c r="K20" s="70"/>
      <c r="L20" s="21"/>
      <c r="M20" s="9" t="s">
        <v>2622</v>
      </c>
    </row>
    <row r="21" ht="12.75" customHeight="1" spans="1:13">
      <c r="A21" s="20" t="str">
        <f t="shared" si="0"/>
        <v/>
      </c>
      <c r="B21" s="21"/>
      <c r="C21" s="21"/>
      <c r="D21" s="22"/>
      <c r="E21" s="22"/>
      <c r="F21" s="39"/>
      <c r="G21" s="21"/>
      <c r="H21" s="70"/>
      <c r="I21" s="70"/>
      <c r="J21" s="70"/>
      <c r="K21" s="70"/>
      <c r="L21" s="21"/>
      <c r="M21" s="9" t="s">
        <v>2623</v>
      </c>
    </row>
    <row r="22" ht="12.75" customHeight="1" spans="1:13">
      <c r="A22" s="20" t="str">
        <f t="shared" si="0"/>
        <v/>
      </c>
      <c r="B22" s="21"/>
      <c r="C22" s="21"/>
      <c r="D22" s="22"/>
      <c r="E22" s="22"/>
      <c r="F22" s="39"/>
      <c r="G22" s="21"/>
      <c r="H22" s="70"/>
      <c r="I22" s="70"/>
      <c r="J22" s="70"/>
      <c r="K22" s="70"/>
      <c r="L22" s="21"/>
      <c r="M22" s="9" t="s">
        <v>2624</v>
      </c>
    </row>
    <row r="23" ht="12.75" customHeight="1" spans="1:13">
      <c r="A23" s="20" t="str">
        <f t="shared" si="0"/>
        <v/>
      </c>
      <c r="B23" s="21"/>
      <c r="C23" s="21"/>
      <c r="D23" s="22"/>
      <c r="E23" s="22"/>
      <c r="F23" s="39"/>
      <c r="G23" s="21"/>
      <c r="H23" s="70"/>
      <c r="I23" s="70"/>
      <c r="J23" s="70"/>
      <c r="K23" s="70"/>
      <c r="L23" s="21"/>
      <c r="M23" s="9" t="s">
        <v>2625</v>
      </c>
    </row>
    <row r="24" ht="12.75" customHeight="1" spans="1:13">
      <c r="A24" s="20" t="str">
        <f t="shared" si="0"/>
        <v/>
      </c>
      <c r="B24" s="21"/>
      <c r="C24" s="21"/>
      <c r="D24" s="22"/>
      <c r="E24" s="22"/>
      <c r="F24" s="39"/>
      <c r="G24" s="21"/>
      <c r="H24" s="70"/>
      <c r="I24" s="70"/>
      <c r="J24" s="70"/>
      <c r="K24" s="70"/>
      <c r="L24" s="21"/>
      <c r="M24" s="9" t="s">
        <v>2626</v>
      </c>
    </row>
    <row r="25" ht="12.75" customHeight="1" spans="1:13">
      <c r="A25" s="20" t="str">
        <f t="shared" si="0"/>
        <v/>
      </c>
      <c r="B25" s="21"/>
      <c r="C25" s="21"/>
      <c r="D25" s="22"/>
      <c r="E25" s="22"/>
      <c r="F25" s="39"/>
      <c r="G25" s="21"/>
      <c r="H25" s="70"/>
      <c r="I25" s="70"/>
      <c r="J25" s="70"/>
      <c r="K25" s="70"/>
      <c r="L25" s="21"/>
      <c r="M25" s="9" t="s">
        <v>2627</v>
      </c>
    </row>
    <row r="26" ht="12.75" customHeight="1" spans="1:13">
      <c r="A26" s="20" t="str">
        <f t="shared" si="0"/>
        <v/>
      </c>
      <c r="B26" s="21"/>
      <c r="C26" s="21"/>
      <c r="D26" s="22"/>
      <c r="E26" s="22"/>
      <c r="F26" s="39"/>
      <c r="G26" s="21"/>
      <c r="H26" s="70"/>
      <c r="I26" s="70"/>
      <c r="J26" s="70"/>
      <c r="K26" s="70"/>
      <c r="L26" s="21"/>
      <c r="M26" s="9" t="s">
        <v>2628</v>
      </c>
    </row>
    <row r="27" customHeight="1" spans="1:12">
      <c r="A27" s="24" t="s">
        <v>1524</v>
      </c>
      <c r="B27" s="25"/>
      <c r="C27" s="41"/>
      <c r="D27" s="24"/>
      <c r="E27" s="24"/>
      <c r="F27" s="40"/>
      <c r="G27" s="24"/>
      <c r="H27" s="75"/>
      <c r="I27" s="75">
        <f>SUM(I7:I26)</f>
        <v>0</v>
      </c>
      <c r="J27" s="75">
        <f>SUM(J7:J26)</f>
        <v>0</v>
      </c>
      <c r="K27" s="75"/>
      <c r="L27" s="27"/>
    </row>
    <row r="28" customHeight="1" spans="1:13">
      <c r="A28" s="10" t="str">
        <f>基本信息输入表!$K$6&amp;"填表人："&amp;基本信息输入表!$M$85</f>
        <v>产权持有单位填表人：刘亚鑫</v>
      </c>
      <c r="J28" s="10" t="str">
        <f>"评估人员："&amp;基本信息输入表!$Q$85</f>
        <v>评估人员：王庆国</v>
      </c>
      <c r="M28" s="10" t="s">
        <v>1483</v>
      </c>
    </row>
    <row r="29" customHeight="1" spans="1:1">
      <c r="A29" s="10" t="str">
        <f>"填表日期："&amp;YEAR(基本信息输入表!$O$85)&amp;"年"&amp;MONTH(基本信息输入表!$O$85)&amp;"月"&amp;DAY(基本信息输入表!$O$85)&amp;"日"</f>
        <v>填表日期：2025年2月22日</v>
      </c>
    </row>
  </sheetData>
  <mergeCells count="3">
    <mergeCell ref="A2:L2"/>
    <mergeCell ref="A3:L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showGridLines="0" zoomScale="96" zoomScaleNormal="96" topLeftCell="A2" workbookViewId="0">
      <selection activeCell="O21" sqref="O21:P21"/>
    </sheetView>
  </sheetViews>
  <sheetFormatPr defaultColWidth="9" defaultRowHeight="15.75" customHeight="1"/>
  <cols>
    <col min="1" max="1" width="5.7" style="10" customWidth="1"/>
    <col min="2" max="2" width="26.2" style="10" customWidth="1"/>
    <col min="3" max="4" width="7.7" style="10" customWidth="1"/>
    <col min="5" max="5" width="18" style="10" customWidth="1"/>
    <col min="6" max="7" width="15.7" style="10" customWidth="1"/>
    <col min="8" max="8" width="17.5" style="10" customWidth="1"/>
    <col min="9" max="9" width="16.7" style="10" customWidth="1"/>
    <col min="10" max="11" width="9" style="10" customWidth="1"/>
    <col min="12" max="16384" width="9" style="10"/>
  </cols>
  <sheetData>
    <row r="1" customHeight="1" spans="1:1">
      <c r="A1" s="11" t="s">
        <v>0</v>
      </c>
    </row>
    <row r="2" s="8" customFormat="1" ht="30" customHeight="1" spans="1:1">
      <c r="A2" s="12" t="s">
        <v>2629</v>
      </c>
    </row>
    <row r="3" customHeight="1" spans="1:1">
      <c r="A3" s="9" t="str">
        <f>"评估基准日："&amp;TEXT(基本信息输入表!M7,"yyyy年mm月dd日")</f>
        <v>评估基准日：2025年02月20日</v>
      </c>
    </row>
    <row r="4" ht="14.25" customHeight="1" spans="1:9">
      <c r="A4" s="9"/>
      <c r="B4" s="9"/>
      <c r="C4" s="9"/>
      <c r="D4" s="9"/>
      <c r="E4" s="9"/>
      <c r="F4" s="9"/>
      <c r="G4" s="9"/>
      <c r="H4" s="9"/>
      <c r="I4" s="14" t="s">
        <v>2630</v>
      </c>
    </row>
    <row r="5" customHeight="1" spans="1:9">
      <c r="A5" s="15" t="str">
        <f>基本信息输入表!K6&amp;"："&amp;基本信息输入表!M6</f>
        <v>产权持有单位：中国石油天然气股份有限公司塔里木油田分公司塔西南勘探开发公司</v>
      </c>
      <c r="B5" s="16"/>
      <c r="C5" s="16"/>
      <c r="D5" s="16"/>
      <c r="E5" s="17"/>
      <c r="I5" s="14" t="s">
        <v>1444</v>
      </c>
    </row>
    <row r="6" s="9" customFormat="1" customHeight="1" spans="1:10">
      <c r="A6" s="18" t="s">
        <v>4</v>
      </c>
      <c r="B6" s="18" t="s">
        <v>2631</v>
      </c>
      <c r="C6" s="18" t="s">
        <v>2632</v>
      </c>
      <c r="D6" s="18" t="s">
        <v>1456</v>
      </c>
      <c r="E6" s="18" t="s">
        <v>2633</v>
      </c>
      <c r="F6" s="19" t="s">
        <v>6</v>
      </c>
      <c r="G6" s="18" t="s">
        <v>7</v>
      </c>
      <c r="H6" s="18" t="s">
        <v>2608</v>
      </c>
      <c r="I6" s="18" t="s">
        <v>176</v>
      </c>
      <c r="J6" s="9" t="s">
        <v>1461</v>
      </c>
    </row>
    <row r="7" ht="12.75" customHeight="1" spans="1:10">
      <c r="A7" s="20" t="str">
        <f>IF(B7="","",ROW()-6)</f>
        <v/>
      </c>
      <c r="B7" s="21"/>
      <c r="C7" s="57"/>
      <c r="D7" s="23"/>
      <c r="E7" s="23"/>
      <c r="F7" s="23"/>
      <c r="G7" s="23"/>
      <c r="H7" s="23"/>
      <c r="I7" s="21"/>
      <c r="J7" s="9" t="s">
        <v>2634</v>
      </c>
    </row>
    <row r="8" ht="12.75" customHeight="1" spans="1:10">
      <c r="A8" s="20" t="str">
        <f t="shared" ref="A8:A26" si="0">IF(B8="","",ROW()-6)</f>
        <v/>
      </c>
      <c r="B8" s="21"/>
      <c r="C8" s="57"/>
      <c r="D8" s="23"/>
      <c r="E8" s="23"/>
      <c r="F8" s="23"/>
      <c r="G8" s="23"/>
      <c r="H8" s="23"/>
      <c r="I8" s="21"/>
      <c r="J8" s="9" t="s">
        <v>2635</v>
      </c>
    </row>
    <row r="9" ht="12.75" customHeight="1" spans="1:10">
      <c r="A9" s="20" t="str">
        <f t="shared" si="0"/>
        <v/>
      </c>
      <c r="B9" s="21"/>
      <c r="C9" s="57"/>
      <c r="D9" s="23"/>
      <c r="E9" s="23"/>
      <c r="F9" s="23"/>
      <c r="G9" s="23"/>
      <c r="H9" s="23"/>
      <c r="I9" s="21"/>
      <c r="J9" s="9" t="s">
        <v>2636</v>
      </c>
    </row>
    <row r="10" ht="12.75" customHeight="1" spans="1:10">
      <c r="A10" s="20" t="str">
        <f t="shared" si="0"/>
        <v/>
      </c>
      <c r="B10" s="21"/>
      <c r="C10" s="57"/>
      <c r="D10" s="23"/>
      <c r="E10" s="23"/>
      <c r="F10" s="23"/>
      <c r="G10" s="23"/>
      <c r="H10" s="23"/>
      <c r="I10" s="21"/>
      <c r="J10" s="9" t="s">
        <v>2637</v>
      </c>
    </row>
    <row r="11" ht="12.75" customHeight="1" spans="1:10">
      <c r="A11" s="20" t="str">
        <f t="shared" si="0"/>
        <v/>
      </c>
      <c r="B11" s="21"/>
      <c r="C11" s="57"/>
      <c r="D11" s="23"/>
      <c r="E11" s="23"/>
      <c r="F11" s="23"/>
      <c r="G11" s="23"/>
      <c r="H11" s="23"/>
      <c r="I11" s="21"/>
      <c r="J11" s="9" t="s">
        <v>2638</v>
      </c>
    </row>
    <row r="12" ht="12.75" customHeight="1" spans="1:10">
      <c r="A12" s="20" t="str">
        <f t="shared" si="0"/>
        <v/>
      </c>
      <c r="B12" s="21"/>
      <c r="C12" s="57"/>
      <c r="D12" s="23"/>
      <c r="E12" s="23"/>
      <c r="F12" s="23"/>
      <c r="G12" s="23"/>
      <c r="H12" s="23"/>
      <c r="I12" s="21"/>
      <c r="J12" s="9" t="s">
        <v>2639</v>
      </c>
    </row>
    <row r="13" ht="12.75" customHeight="1" spans="1:10">
      <c r="A13" s="20" t="str">
        <f t="shared" si="0"/>
        <v/>
      </c>
      <c r="B13" s="21"/>
      <c r="C13" s="57"/>
      <c r="D13" s="23"/>
      <c r="E13" s="23"/>
      <c r="F13" s="23"/>
      <c r="G13" s="23"/>
      <c r="H13" s="23"/>
      <c r="I13" s="21"/>
      <c r="J13" s="9" t="s">
        <v>2640</v>
      </c>
    </row>
    <row r="14" ht="12.75" customHeight="1" spans="1:10">
      <c r="A14" s="20" t="str">
        <f t="shared" si="0"/>
        <v/>
      </c>
      <c r="B14" s="21"/>
      <c r="C14" s="57"/>
      <c r="D14" s="23"/>
      <c r="E14" s="23"/>
      <c r="F14" s="23"/>
      <c r="G14" s="23"/>
      <c r="H14" s="23"/>
      <c r="I14" s="21"/>
      <c r="J14" s="9" t="s">
        <v>2641</v>
      </c>
    </row>
    <row r="15" ht="12.75" customHeight="1" spans="1:10">
      <c r="A15" s="20" t="str">
        <f t="shared" si="0"/>
        <v/>
      </c>
      <c r="B15" s="21"/>
      <c r="C15" s="57"/>
      <c r="D15" s="23"/>
      <c r="E15" s="23"/>
      <c r="F15" s="23"/>
      <c r="G15" s="23"/>
      <c r="H15" s="23"/>
      <c r="I15" s="21"/>
      <c r="J15" s="9" t="s">
        <v>2642</v>
      </c>
    </row>
    <row r="16" ht="12.75" customHeight="1" spans="1:10">
      <c r="A16" s="20" t="str">
        <f t="shared" si="0"/>
        <v/>
      </c>
      <c r="B16" s="21"/>
      <c r="C16" s="57"/>
      <c r="D16" s="23"/>
      <c r="E16" s="23"/>
      <c r="F16" s="23"/>
      <c r="G16" s="23"/>
      <c r="H16" s="23"/>
      <c r="I16" s="21"/>
      <c r="J16" s="9" t="s">
        <v>2643</v>
      </c>
    </row>
    <row r="17" ht="12.75" customHeight="1" spans="1:10">
      <c r="A17" s="20" t="str">
        <f t="shared" si="0"/>
        <v/>
      </c>
      <c r="B17" s="21"/>
      <c r="C17" s="57"/>
      <c r="D17" s="23"/>
      <c r="E17" s="23"/>
      <c r="F17" s="23"/>
      <c r="G17" s="23"/>
      <c r="H17" s="23"/>
      <c r="I17" s="21"/>
      <c r="J17" s="9" t="s">
        <v>2644</v>
      </c>
    </row>
    <row r="18" ht="12.75" customHeight="1" spans="1:10">
      <c r="A18" s="20" t="str">
        <f t="shared" si="0"/>
        <v/>
      </c>
      <c r="B18" s="21"/>
      <c r="C18" s="57"/>
      <c r="D18" s="23"/>
      <c r="E18" s="23"/>
      <c r="F18" s="23"/>
      <c r="G18" s="23"/>
      <c r="H18" s="23"/>
      <c r="I18" s="21"/>
      <c r="J18" s="9" t="s">
        <v>2645</v>
      </c>
    </row>
    <row r="19" ht="12.75" customHeight="1" spans="1:10">
      <c r="A19" s="20" t="str">
        <f t="shared" si="0"/>
        <v/>
      </c>
      <c r="B19" s="21"/>
      <c r="C19" s="57"/>
      <c r="D19" s="23"/>
      <c r="E19" s="23"/>
      <c r="F19" s="23"/>
      <c r="G19" s="23"/>
      <c r="H19" s="23"/>
      <c r="I19" s="21"/>
      <c r="J19" s="9" t="s">
        <v>2646</v>
      </c>
    </row>
    <row r="20" ht="12.75" customHeight="1" spans="1:10">
      <c r="A20" s="20" t="str">
        <f t="shared" si="0"/>
        <v/>
      </c>
      <c r="B20" s="21"/>
      <c r="C20" s="57"/>
      <c r="D20" s="23"/>
      <c r="E20" s="23"/>
      <c r="F20" s="23"/>
      <c r="G20" s="23"/>
      <c r="H20" s="23"/>
      <c r="I20" s="21"/>
      <c r="J20" s="9" t="s">
        <v>2647</v>
      </c>
    </row>
    <row r="21" ht="12.75" customHeight="1" spans="1:10">
      <c r="A21" s="20" t="str">
        <f t="shared" si="0"/>
        <v/>
      </c>
      <c r="B21" s="21"/>
      <c r="C21" s="57"/>
      <c r="D21" s="23"/>
      <c r="E21" s="23"/>
      <c r="F21" s="23"/>
      <c r="G21" s="23"/>
      <c r="H21" s="23"/>
      <c r="I21" s="21"/>
      <c r="J21" s="9" t="s">
        <v>2648</v>
      </c>
    </row>
    <row r="22" ht="12.75" customHeight="1" spans="1:10">
      <c r="A22" s="20" t="str">
        <f t="shared" si="0"/>
        <v/>
      </c>
      <c r="B22" s="21"/>
      <c r="C22" s="57"/>
      <c r="D22" s="23"/>
      <c r="E22" s="23"/>
      <c r="F22" s="23"/>
      <c r="G22" s="23"/>
      <c r="H22" s="23"/>
      <c r="I22" s="21"/>
      <c r="J22" s="9" t="s">
        <v>2649</v>
      </c>
    </row>
    <row r="23" ht="12.75" customHeight="1" spans="1:10">
      <c r="A23" s="20" t="str">
        <f t="shared" si="0"/>
        <v/>
      </c>
      <c r="B23" s="21"/>
      <c r="C23" s="57"/>
      <c r="D23" s="23"/>
      <c r="E23" s="23"/>
      <c r="F23" s="23"/>
      <c r="G23" s="23"/>
      <c r="H23" s="23"/>
      <c r="I23" s="21"/>
      <c r="J23" s="9" t="s">
        <v>2650</v>
      </c>
    </row>
    <row r="24" ht="12.75" customHeight="1" spans="1:10">
      <c r="A24" s="20" t="str">
        <f t="shared" si="0"/>
        <v/>
      </c>
      <c r="B24" s="21"/>
      <c r="C24" s="57"/>
      <c r="D24" s="23"/>
      <c r="E24" s="23"/>
      <c r="F24" s="23"/>
      <c r="G24" s="23"/>
      <c r="H24" s="23"/>
      <c r="I24" s="21"/>
      <c r="J24" s="9" t="s">
        <v>2651</v>
      </c>
    </row>
    <row r="25" ht="12.75" customHeight="1" spans="1:10">
      <c r="A25" s="20" t="str">
        <f t="shared" si="0"/>
        <v/>
      </c>
      <c r="B25" s="21"/>
      <c r="C25" s="57"/>
      <c r="D25" s="23"/>
      <c r="E25" s="23"/>
      <c r="F25" s="23"/>
      <c r="G25" s="23"/>
      <c r="H25" s="23"/>
      <c r="I25" s="21"/>
      <c r="J25" s="9" t="s">
        <v>2652</v>
      </c>
    </row>
    <row r="26" ht="12.75" customHeight="1" spans="1:10">
      <c r="A26" s="20" t="str">
        <f t="shared" si="0"/>
        <v/>
      </c>
      <c r="B26" s="21"/>
      <c r="C26" s="57"/>
      <c r="D26" s="23"/>
      <c r="E26" s="23"/>
      <c r="F26" s="23"/>
      <c r="G26" s="23"/>
      <c r="H26" s="23"/>
      <c r="I26" s="21"/>
      <c r="J26" s="9" t="s">
        <v>2653</v>
      </c>
    </row>
    <row r="27" customHeight="1" spans="1:9">
      <c r="A27" s="24" t="s">
        <v>1524</v>
      </c>
      <c r="B27" s="25"/>
      <c r="C27" s="24"/>
      <c r="D27" s="24"/>
      <c r="E27" s="24"/>
      <c r="F27" s="31">
        <f>SUM(F7:F26)</f>
        <v>0</v>
      </c>
      <c r="G27" s="31">
        <f>SUM(G7:G26)</f>
        <v>0</v>
      </c>
      <c r="H27" s="31"/>
      <c r="I27" s="27"/>
    </row>
    <row r="28" customHeight="1" spans="1:10">
      <c r="A28" s="10" t="str">
        <f>基本信息输入表!$K$6&amp;"填表人："&amp;基本信息输入表!$M$86</f>
        <v>产权持有单位填表人：刘亚鑫</v>
      </c>
      <c r="G28" s="10" t="str">
        <f>"评估人员："&amp;基本信息输入表!$Q$86</f>
        <v>评估人员：王庆国</v>
      </c>
      <c r="J28" s="10" t="s">
        <v>1483</v>
      </c>
    </row>
    <row r="29" customHeight="1" spans="1:1">
      <c r="A29" s="10" t="str">
        <f>"填表日期："&amp;YEAR(基本信息输入表!$O$86)&amp;"年"&amp;MONTH(基本信息输入表!$O$86)&amp;"月"&amp;DAY(基本信息输入表!$O$86)&amp;"日"</f>
        <v>填表日期：2025年2月22日</v>
      </c>
    </row>
  </sheetData>
  <mergeCells count="4">
    <mergeCell ref="A2:I2"/>
    <mergeCell ref="A3:I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30"/>
  <sheetViews>
    <sheetView showGridLines="0" zoomScale="77" zoomScaleNormal="77" topLeftCell="Q1" workbookViewId="0">
      <selection activeCell="G21" sqref="G21"/>
    </sheetView>
  </sheetViews>
  <sheetFormatPr defaultColWidth="9" defaultRowHeight="15.75" customHeight="1"/>
  <cols>
    <col min="1" max="1" width="6.5" style="10" customWidth="1"/>
    <col min="2" max="2" width="22" style="10" customWidth="1"/>
    <col min="3" max="6" width="12.2" style="10" customWidth="1"/>
    <col min="7" max="7" width="11.7" style="10" customWidth="1"/>
    <col min="8" max="8" width="16.7" style="10" customWidth="1"/>
    <col min="9" max="9" width="10.7" style="10" customWidth="1"/>
    <col min="10" max="10" width="10.2" style="10" customWidth="1"/>
    <col min="11" max="11" width="18.2" style="10" customWidth="1"/>
    <col min="12" max="12" width="16.5" style="10" customWidth="1"/>
    <col min="13" max="13" width="14.7" style="10" customWidth="1"/>
    <col min="14" max="15" width="10.7" style="10" customWidth="1"/>
    <col min="16" max="16" width="9.7" style="10" customWidth="1"/>
    <col min="17" max="17" width="13.7" style="10" customWidth="1"/>
    <col min="18" max="18" width="12.2" style="10" customWidth="1"/>
    <col min="19" max="19" width="11.5" style="10" customWidth="1"/>
    <col min="20" max="20" width="21.2" style="10" customWidth="1"/>
    <col min="21" max="23" width="9.7" style="10" customWidth="1"/>
    <col min="24" max="24" width="13.5" style="10" customWidth="1"/>
    <col min="25" max="26" width="9.7" style="10" customWidth="1"/>
    <col min="27" max="27" width="4.7" style="10" customWidth="1"/>
    <col min="28" max="28" width="11" style="10" customWidth="1"/>
    <col min="29" max="30" width="15.7" style="10" customWidth="1"/>
    <col min="31" max="31" width="9.7" style="10" customWidth="1"/>
    <col min="32" max="33" width="9" style="10" customWidth="1"/>
    <col min="34" max="16384" width="9" style="10"/>
  </cols>
  <sheetData>
    <row r="1" customHeight="1" spans="1:1">
      <c r="A1" s="11" t="s">
        <v>0</v>
      </c>
    </row>
    <row r="2" s="8" customFormat="1" ht="30" customHeight="1" spans="1:1">
      <c r="A2" s="12" t="s">
        <v>2654</v>
      </c>
    </row>
    <row r="3" customHeight="1" spans="1:1">
      <c r="A3" s="9" t="str">
        <f>"评估基准日："&amp;TEXT(基本信息输入表!M7,"yyyy年mm月dd日")</f>
        <v>评估基准日：2025年02月20日</v>
      </c>
    </row>
    <row r="4" ht="14.25" customHeight="1" spans="1:3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14" t="s">
        <v>2655</v>
      </c>
    </row>
    <row r="5" customHeight="1" spans="1:31">
      <c r="A5" s="62" t="str">
        <f>基本信息输入表!K6&amp;"："&amp;基本信息输入表!M6</f>
        <v>产权持有单位：中国石油天然气股份有限公司塔里木油田分公司塔西南勘探开发公司</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E5" s="14" t="s">
        <v>1444</v>
      </c>
    </row>
    <row r="6" s="9" customFormat="1" customHeight="1" spans="1:32">
      <c r="A6" s="36" t="s">
        <v>4</v>
      </c>
      <c r="B6" s="36" t="s">
        <v>1039</v>
      </c>
      <c r="C6" s="36" t="s">
        <v>1040</v>
      </c>
      <c r="D6" s="36" t="s">
        <v>740</v>
      </c>
      <c r="E6" s="36" t="s">
        <v>1041</v>
      </c>
      <c r="F6" s="36" t="s">
        <v>1042</v>
      </c>
      <c r="G6" s="63" t="s">
        <v>2656</v>
      </c>
      <c r="H6" s="63" t="s">
        <v>2657</v>
      </c>
      <c r="I6" s="67" t="s">
        <v>2658</v>
      </c>
      <c r="J6" s="68" t="s">
        <v>2659</v>
      </c>
      <c r="K6" s="63" t="s">
        <v>2660</v>
      </c>
      <c r="L6" s="67" t="s">
        <v>2633</v>
      </c>
      <c r="M6" s="67" t="s">
        <v>2661</v>
      </c>
      <c r="N6" s="69" t="s">
        <v>2662</v>
      </c>
      <c r="O6" s="69"/>
      <c r="P6" s="69"/>
      <c r="Q6" s="69"/>
      <c r="R6" s="69"/>
      <c r="S6" s="69"/>
      <c r="T6" s="69" t="s">
        <v>2663</v>
      </c>
      <c r="U6" s="69"/>
      <c r="V6" s="69"/>
      <c r="W6" s="69"/>
      <c r="X6" s="69" t="s">
        <v>2664</v>
      </c>
      <c r="Y6" s="69"/>
      <c r="Z6" s="69"/>
      <c r="AA6" s="36" t="s">
        <v>2665</v>
      </c>
      <c r="AB6" s="36" t="s">
        <v>1456</v>
      </c>
      <c r="AC6" s="36" t="s">
        <v>6</v>
      </c>
      <c r="AD6" s="36" t="s">
        <v>7</v>
      </c>
      <c r="AE6" s="36" t="s">
        <v>176</v>
      </c>
      <c r="AF6" s="9" t="s">
        <v>1461</v>
      </c>
    </row>
    <row r="7" s="9" customFormat="1" ht="31.95" customHeight="1" spans="1:31">
      <c r="A7" s="36"/>
      <c r="B7" s="36"/>
      <c r="C7" s="36"/>
      <c r="D7" s="36"/>
      <c r="E7" s="36"/>
      <c r="F7" s="36"/>
      <c r="G7" s="63"/>
      <c r="H7" s="63"/>
      <c r="I7" s="67"/>
      <c r="J7" s="68"/>
      <c r="K7" s="63"/>
      <c r="L7" s="67"/>
      <c r="M7" s="67"/>
      <c r="N7" s="69" t="s">
        <v>2666</v>
      </c>
      <c r="O7" s="69" t="s">
        <v>2667</v>
      </c>
      <c r="P7" s="69" t="s">
        <v>2668</v>
      </c>
      <c r="Q7" s="69" t="s">
        <v>2669</v>
      </c>
      <c r="R7" s="69" t="s">
        <v>2670</v>
      </c>
      <c r="S7" s="69" t="s">
        <v>2671</v>
      </c>
      <c r="T7" s="69" t="s">
        <v>2672</v>
      </c>
      <c r="U7" s="69" t="s">
        <v>2673</v>
      </c>
      <c r="V7" s="69" t="s">
        <v>2674</v>
      </c>
      <c r="W7" s="69" t="s">
        <v>2675</v>
      </c>
      <c r="X7" s="69" t="s">
        <v>2676</v>
      </c>
      <c r="Y7" s="69" t="s">
        <v>2677</v>
      </c>
      <c r="Z7" s="69" t="s">
        <v>2678</v>
      </c>
      <c r="AA7" s="36"/>
      <c r="AB7" s="36"/>
      <c r="AC7" s="36"/>
      <c r="AD7" s="36"/>
      <c r="AE7" s="36"/>
    </row>
    <row r="8" ht="12.75" customHeight="1" spans="1:32">
      <c r="A8" s="20" t="str">
        <f>IF(B8="","",ROW()-6)</f>
        <v/>
      </c>
      <c r="B8" s="21"/>
      <c r="C8" s="21"/>
      <c r="D8" s="37"/>
      <c r="E8" s="64"/>
      <c r="F8" s="64"/>
      <c r="G8" s="39"/>
      <c r="H8" s="23"/>
      <c r="I8" s="23"/>
      <c r="J8" s="23"/>
      <c r="K8" s="23"/>
      <c r="L8" s="23"/>
      <c r="M8" s="21"/>
      <c r="N8" s="21"/>
      <c r="O8" s="21"/>
      <c r="P8" s="23"/>
      <c r="Q8" s="23"/>
      <c r="R8" s="23"/>
      <c r="S8" s="23"/>
      <c r="T8" s="21"/>
      <c r="U8" s="64"/>
      <c r="V8" s="64"/>
      <c r="W8" s="64"/>
      <c r="X8" s="21"/>
      <c r="Y8" s="64"/>
      <c r="Z8" s="64"/>
      <c r="AA8" s="72"/>
      <c r="AB8" s="59"/>
      <c r="AC8" s="23"/>
      <c r="AD8" s="23"/>
      <c r="AE8" s="21"/>
      <c r="AF8" s="9" t="s">
        <v>2679</v>
      </c>
    </row>
    <row r="9" ht="12.75" customHeight="1" spans="1:32">
      <c r="A9" s="20" t="str">
        <f t="shared" ref="A9:A27" si="0">IF(B9="","",ROW()-6)</f>
        <v/>
      </c>
      <c r="B9" s="21"/>
      <c r="C9" s="21"/>
      <c r="D9" s="37"/>
      <c r="E9" s="64"/>
      <c r="F9" s="64"/>
      <c r="G9" s="39"/>
      <c r="H9" s="23"/>
      <c r="I9" s="23"/>
      <c r="J9" s="23"/>
      <c r="K9" s="23"/>
      <c r="L9" s="23"/>
      <c r="M9" s="21"/>
      <c r="N9" s="21"/>
      <c r="O9" s="21"/>
      <c r="P9" s="23"/>
      <c r="Q9" s="23"/>
      <c r="R9" s="23"/>
      <c r="S9" s="23"/>
      <c r="T9" s="21"/>
      <c r="U9" s="64"/>
      <c r="V9" s="64"/>
      <c r="W9" s="64"/>
      <c r="X9" s="21"/>
      <c r="Y9" s="64"/>
      <c r="Z9" s="64"/>
      <c r="AA9" s="72"/>
      <c r="AB9" s="59"/>
      <c r="AC9" s="23"/>
      <c r="AD9" s="23"/>
      <c r="AE9" s="21"/>
      <c r="AF9" s="9" t="s">
        <v>2680</v>
      </c>
    </row>
    <row r="10" ht="12.75" customHeight="1" spans="1:32">
      <c r="A10" s="20" t="str">
        <f t="shared" si="0"/>
        <v/>
      </c>
      <c r="B10" s="21"/>
      <c r="C10" s="21"/>
      <c r="D10" s="37"/>
      <c r="E10" s="64"/>
      <c r="F10" s="64"/>
      <c r="G10" s="39"/>
      <c r="H10" s="23"/>
      <c r="I10" s="23"/>
      <c r="J10" s="23"/>
      <c r="K10" s="23"/>
      <c r="L10" s="23"/>
      <c r="M10" s="21"/>
      <c r="N10" s="21"/>
      <c r="O10" s="21"/>
      <c r="P10" s="23"/>
      <c r="Q10" s="23"/>
      <c r="R10" s="23"/>
      <c r="S10" s="23"/>
      <c r="T10" s="21"/>
      <c r="U10" s="64"/>
      <c r="V10" s="64"/>
      <c r="W10" s="64"/>
      <c r="X10" s="21"/>
      <c r="Y10" s="64"/>
      <c r="Z10" s="64"/>
      <c r="AA10" s="72"/>
      <c r="AB10" s="59"/>
      <c r="AC10" s="23"/>
      <c r="AD10" s="23"/>
      <c r="AE10" s="21"/>
      <c r="AF10" s="9" t="s">
        <v>2681</v>
      </c>
    </row>
    <row r="11" ht="12.75" customHeight="1" spans="1:32">
      <c r="A11" s="20" t="str">
        <f t="shared" si="0"/>
        <v/>
      </c>
      <c r="B11" s="21"/>
      <c r="C11" s="21"/>
      <c r="D11" s="37"/>
      <c r="E11" s="64"/>
      <c r="F11" s="64"/>
      <c r="G11" s="39"/>
      <c r="H11" s="23"/>
      <c r="I11" s="23"/>
      <c r="J11" s="23"/>
      <c r="K11" s="23"/>
      <c r="L11" s="23"/>
      <c r="M11" s="21"/>
      <c r="N11" s="21"/>
      <c r="O11" s="21"/>
      <c r="P11" s="23"/>
      <c r="Q11" s="23"/>
      <c r="R11" s="23"/>
      <c r="S11" s="23"/>
      <c r="T11" s="21"/>
      <c r="U11" s="64"/>
      <c r="V11" s="64"/>
      <c r="W11" s="64"/>
      <c r="X11" s="21"/>
      <c r="Y11" s="64"/>
      <c r="Z11" s="64"/>
      <c r="AA11" s="72"/>
      <c r="AB11" s="59"/>
      <c r="AC11" s="23"/>
      <c r="AD11" s="23"/>
      <c r="AE11" s="21"/>
      <c r="AF11" s="9" t="s">
        <v>2682</v>
      </c>
    </row>
    <row r="12" ht="12.75" customHeight="1" spans="1:32">
      <c r="A12" s="20" t="str">
        <f t="shared" si="0"/>
        <v/>
      </c>
      <c r="B12" s="21"/>
      <c r="C12" s="21"/>
      <c r="D12" s="37"/>
      <c r="E12" s="64"/>
      <c r="F12" s="64"/>
      <c r="G12" s="39"/>
      <c r="H12" s="23"/>
      <c r="I12" s="23"/>
      <c r="J12" s="23"/>
      <c r="K12" s="23"/>
      <c r="L12" s="23"/>
      <c r="M12" s="21"/>
      <c r="N12" s="21"/>
      <c r="O12" s="21"/>
      <c r="P12" s="23"/>
      <c r="Q12" s="23"/>
      <c r="R12" s="23"/>
      <c r="S12" s="23"/>
      <c r="T12" s="21"/>
      <c r="U12" s="64"/>
      <c r="V12" s="64"/>
      <c r="W12" s="64"/>
      <c r="X12" s="21"/>
      <c r="Y12" s="64"/>
      <c r="Z12" s="64"/>
      <c r="AA12" s="72"/>
      <c r="AB12" s="59"/>
      <c r="AC12" s="23"/>
      <c r="AD12" s="23"/>
      <c r="AE12" s="21"/>
      <c r="AF12" s="9" t="s">
        <v>2683</v>
      </c>
    </row>
    <row r="13" ht="12.75" customHeight="1" spans="1:32">
      <c r="A13" s="20" t="str">
        <f t="shared" si="0"/>
        <v/>
      </c>
      <c r="B13" s="21"/>
      <c r="C13" s="21"/>
      <c r="D13" s="37"/>
      <c r="E13" s="64"/>
      <c r="F13" s="64"/>
      <c r="G13" s="39"/>
      <c r="H13" s="23"/>
      <c r="I13" s="23"/>
      <c r="J13" s="23"/>
      <c r="K13" s="23"/>
      <c r="L13" s="23"/>
      <c r="M13" s="21"/>
      <c r="N13" s="21"/>
      <c r="O13" s="21"/>
      <c r="P13" s="23"/>
      <c r="Q13" s="23"/>
      <c r="R13" s="23"/>
      <c r="S13" s="23"/>
      <c r="T13" s="21"/>
      <c r="U13" s="64"/>
      <c r="V13" s="64"/>
      <c r="W13" s="64"/>
      <c r="X13" s="21"/>
      <c r="Y13" s="64"/>
      <c r="Z13" s="64"/>
      <c r="AA13" s="72"/>
      <c r="AB13" s="59"/>
      <c r="AC13" s="23"/>
      <c r="AD13" s="23"/>
      <c r="AE13" s="21"/>
      <c r="AF13" s="9" t="s">
        <v>2684</v>
      </c>
    </row>
    <row r="14" ht="12.75" customHeight="1" spans="1:32">
      <c r="A14" s="20" t="str">
        <f t="shared" si="0"/>
        <v/>
      </c>
      <c r="B14" s="21"/>
      <c r="C14" s="21"/>
      <c r="D14" s="37"/>
      <c r="E14" s="64"/>
      <c r="F14" s="64"/>
      <c r="G14" s="39"/>
      <c r="H14" s="23"/>
      <c r="I14" s="23"/>
      <c r="J14" s="23"/>
      <c r="K14" s="23"/>
      <c r="L14" s="23"/>
      <c r="M14" s="21"/>
      <c r="N14" s="21"/>
      <c r="O14" s="21"/>
      <c r="P14" s="23"/>
      <c r="Q14" s="23"/>
      <c r="R14" s="23"/>
      <c r="S14" s="23"/>
      <c r="T14" s="21"/>
      <c r="U14" s="64"/>
      <c r="V14" s="64"/>
      <c r="W14" s="64"/>
      <c r="X14" s="21"/>
      <c r="Y14" s="64"/>
      <c r="Z14" s="64"/>
      <c r="AA14" s="72"/>
      <c r="AB14" s="59"/>
      <c r="AC14" s="23"/>
      <c r="AD14" s="23"/>
      <c r="AE14" s="21"/>
      <c r="AF14" s="9" t="s">
        <v>2685</v>
      </c>
    </row>
    <row r="15" ht="12.75" customHeight="1" spans="1:32">
      <c r="A15" s="20" t="str">
        <f t="shared" si="0"/>
        <v/>
      </c>
      <c r="B15" s="21"/>
      <c r="C15" s="21"/>
      <c r="D15" s="37"/>
      <c r="E15" s="64"/>
      <c r="F15" s="64"/>
      <c r="G15" s="39"/>
      <c r="H15" s="23"/>
      <c r="I15" s="23"/>
      <c r="J15" s="23"/>
      <c r="K15" s="23"/>
      <c r="L15" s="23"/>
      <c r="M15" s="21"/>
      <c r="N15" s="21"/>
      <c r="O15" s="21"/>
      <c r="P15" s="23"/>
      <c r="Q15" s="23"/>
      <c r="R15" s="23"/>
      <c r="S15" s="23"/>
      <c r="T15" s="21"/>
      <c r="U15" s="64"/>
      <c r="V15" s="64"/>
      <c r="W15" s="64"/>
      <c r="X15" s="21"/>
      <c r="Y15" s="64"/>
      <c r="Z15" s="64"/>
      <c r="AA15" s="72"/>
      <c r="AB15" s="59"/>
      <c r="AC15" s="23"/>
      <c r="AD15" s="23"/>
      <c r="AE15" s="21"/>
      <c r="AF15" s="9" t="s">
        <v>2686</v>
      </c>
    </row>
    <row r="16" ht="12.75" customHeight="1" spans="1:32">
      <c r="A16" s="20" t="str">
        <f t="shared" si="0"/>
        <v/>
      </c>
      <c r="B16" s="21"/>
      <c r="C16" s="21"/>
      <c r="D16" s="37"/>
      <c r="E16" s="64"/>
      <c r="F16" s="64"/>
      <c r="G16" s="39"/>
      <c r="H16" s="23"/>
      <c r="I16" s="23"/>
      <c r="J16" s="23"/>
      <c r="K16" s="23"/>
      <c r="L16" s="23"/>
      <c r="M16" s="21"/>
      <c r="N16" s="21"/>
      <c r="O16" s="21"/>
      <c r="P16" s="23"/>
      <c r="Q16" s="23"/>
      <c r="R16" s="23"/>
      <c r="S16" s="23"/>
      <c r="T16" s="21"/>
      <c r="U16" s="64"/>
      <c r="V16" s="64"/>
      <c r="W16" s="64"/>
      <c r="X16" s="21"/>
      <c r="Y16" s="64"/>
      <c r="Z16" s="64"/>
      <c r="AA16" s="72"/>
      <c r="AB16" s="59"/>
      <c r="AC16" s="23"/>
      <c r="AD16" s="23"/>
      <c r="AE16" s="21"/>
      <c r="AF16" s="9" t="s">
        <v>2687</v>
      </c>
    </row>
    <row r="17" ht="12.75" customHeight="1" spans="1:32">
      <c r="A17" s="20" t="str">
        <f t="shared" si="0"/>
        <v/>
      </c>
      <c r="B17" s="21"/>
      <c r="C17" s="21"/>
      <c r="D17" s="37"/>
      <c r="E17" s="64"/>
      <c r="F17" s="64"/>
      <c r="G17" s="39"/>
      <c r="H17" s="23"/>
      <c r="I17" s="23"/>
      <c r="J17" s="23"/>
      <c r="K17" s="23"/>
      <c r="L17" s="23"/>
      <c r="M17" s="21"/>
      <c r="N17" s="21"/>
      <c r="O17" s="21"/>
      <c r="P17" s="23"/>
      <c r="Q17" s="23"/>
      <c r="R17" s="23"/>
      <c r="S17" s="23"/>
      <c r="T17" s="21"/>
      <c r="U17" s="64"/>
      <c r="V17" s="64"/>
      <c r="W17" s="64"/>
      <c r="X17" s="21"/>
      <c r="Y17" s="64"/>
      <c r="Z17" s="64"/>
      <c r="AA17" s="72"/>
      <c r="AB17" s="59"/>
      <c r="AC17" s="23"/>
      <c r="AD17" s="23"/>
      <c r="AE17" s="21"/>
      <c r="AF17" s="9" t="s">
        <v>2688</v>
      </c>
    </row>
    <row r="18" ht="12.75" customHeight="1" spans="1:32">
      <c r="A18" s="20" t="str">
        <f t="shared" si="0"/>
        <v/>
      </c>
      <c r="B18" s="21"/>
      <c r="C18" s="21"/>
      <c r="D18" s="37"/>
      <c r="E18" s="64"/>
      <c r="F18" s="64"/>
      <c r="G18" s="39"/>
      <c r="H18" s="23"/>
      <c r="I18" s="23"/>
      <c r="J18" s="23"/>
      <c r="K18" s="23"/>
      <c r="L18" s="23"/>
      <c r="M18" s="21"/>
      <c r="N18" s="21"/>
      <c r="O18" s="21"/>
      <c r="P18" s="23"/>
      <c r="Q18" s="23"/>
      <c r="R18" s="23"/>
      <c r="S18" s="23"/>
      <c r="T18" s="21"/>
      <c r="U18" s="64"/>
      <c r="V18" s="64"/>
      <c r="W18" s="64"/>
      <c r="X18" s="21"/>
      <c r="Y18" s="64"/>
      <c r="Z18" s="64"/>
      <c r="AA18" s="72"/>
      <c r="AB18" s="59"/>
      <c r="AC18" s="23"/>
      <c r="AD18" s="23"/>
      <c r="AE18" s="21"/>
      <c r="AF18" s="9" t="s">
        <v>2689</v>
      </c>
    </row>
    <row r="19" ht="12.75" customHeight="1" spans="1:32">
      <c r="A19" s="20" t="str">
        <f t="shared" si="0"/>
        <v/>
      </c>
      <c r="B19" s="21"/>
      <c r="C19" s="21"/>
      <c r="D19" s="37"/>
      <c r="E19" s="64"/>
      <c r="F19" s="64"/>
      <c r="G19" s="39"/>
      <c r="H19" s="23"/>
      <c r="I19" s="23"/>
      <c r="J19" s="23"/>
      <c r="K19" s="23"/>
      <c r="L19" s="23"/>
      <c r="M19" s="21"/>
      <c r="N19" s="21"/>
      <c r="O19" s="21"/>
      <c r="P19" s="23"/>
      <c r="Q19" s="23"/>
      <c r="R19" s="23"/>
      <c r="S19" s="23"/>
      <c r="T19" s="21"/>
      <c r="U19" s="64"/>
      <c r="V19" s="64"/>
      <c r="W19" s="64"/>
      <c r="X19" s="21"/>
      <c r="Y19" s="64"/>
      <c r="Z19" s="64"/>
      <c r="AA19" s="72"/>
      <c r="AB19" s="59"/>
      <c r="AC19" s="23"/>
      <c r="AD19" s="23"/>
      <c r="AE19" s="21"/>
      <c r="AF19" s="9" t="s">
        <v>2690</v>
      </c>
    </row>
    <row r="20" ht="12.75" customHeight="1" spans="1:32">
      <c r="A20" s="20" t="str">
        <f t="shared" si="0"/>
        <v/>
      </c>
      <c r="B20" s="21"/>
      <c r="C20" s="21"/>
      <c r="D20" s="37"/>
      <c r="E20" s="64"/>
      <c r="F20" s="64"/>
      <c r="G20" s="39"/>
      <c r="H20" s="23"/>
      <c r="I20" s="23"/>
      <c r="J20" s="23"/>
      <c r="K20" s="23"/>
      <c r="L20" s="23"/>
      <c r="M20" s="21"/>
      <c r="N20" s="21"/>
      <c r="O20" s="21"/>
      <c r="P20" s="23"/>
      <c r="Q20" s="23"/>
      <c r="R20" s="23"/>
      <c r="S20" s="23"/>
      <c r="T20" s="21"/>
      <c r="U20" s="64"/>
      <c r="V20" s="64"/>
      <c r="W20" s="64"/>
      <c r="X20" s="21"/>
      <c r="Y20" s="64"/>
      <c r="Z20" s="64"/>
      <c r="AA20" s="72"/>
      <c r="AB20" s="59"/>
      <c r="AC20" s="23"/>
      <c r="AD20" s="23"/>
      <c r="AE20" s="21"/>
      <c r="AF20" s="9" t="s">
        <v>2691</v>
      </c>
    </row>
    <row r="21" ht="12.75" customHeight="1" spans="1:32">
      <c r="A21" s="20" t="str">
        <f t="shared" si="0"/>
        <v/>
      </c>
      <c r="B21" s="21"/>
      <c r="C21" s="21"/>
      <c r="D21" s="37"/>
      <c r="E21" s="64"/>
      <c r="F21" s="64"/>
      <c r="G21" s="39"/>
      <c r="H21" s="23"/>
      <c r="I21" s="23"/>
      <c r="J21" s="23"/>
      <c r="K21" s="23"/>
      <c r="L21" s="23"/>
      <c r="M21" s="21"/>
      <c r="N21" s="21"/>
      <c r="O21" s="21"/>
      <c r="P21" s="23"/>
      <c r="Q21" s="23"/>
      <c r="R21" s="23"/>
      <c r="S21" s="23"/>
      <c r="T21" s="21"/>
      <c r="U21" s="64"/>
      <c r="V21" s="64"/>
      <c r="W21" s="64"/>
      <c r="X21" s="21"/>
      <c r="Y21" s="64"/>
      <c r="Z21" s="64"/>
      <c r="AA21" s="72"/>
      <c r="AB21" s="59"/>
      <c r="AC21" s="23"/>
      <c r="AD21" s="23"/>
      <c r="AE21" s="21"/>
      <c r="AF21" s="9" t="s">
        <v>2692</v>
      </c>
    </row>
    <row r="22" ht="12.75" customHeight="1" spans="1:32">
      <c r="A22" s="20" t="str">
        <f t="shared" si="0"/>
        <v/>
      </c>
      <c r="B22" s="21"/>
      <c r="C22" s="21"/>
      <c r="D22" s="37"/>
      <c r="E22" s="64"/>
      <c r="F22" s="64"/>
      <c r="G22" s="39"/>
      <c r="H22" s="23"/>
      <c r="I22" s="23"/>
      <c r="J22" s="23"/>
      <c r="K22" s="23"/>
      <c r="L22" s="23"/>
      <c r="M22" s="21"/>
      <c r="N22" s="21"/>
      <c r="O22" s="21"/>
      <c r="P22" s="23"/>
      <c r="Q22" s="23"/>
      <c r="R22" s="23"/>
      <c r="S22" s="23"/>
      <c r="T22" s="21"/>
      <c r="U22" s="64"/>
      <c r="V22" s="64"/>
      <c r="W22" s="64"/>
      <c r="X22" s="21"/>
      <c r="Y22" s="64"/>
      <c r="Z22" s="64"/>
      <c r="AA22" s="72"/>
      <c r="AB22" s="59"/>
      <c r="AC22" s="23"/>
      <c r="AD22" s="23"/>
      <c r="AE22" s="21"/>
      <c r="AF22" s="9" t="s">
        <v>2693</v>
      </c>
    </row>
    <row r="23" ht="12.75" customHeight="1" spans="1:32">
      <c r="A23" s="20" t="str">
        <f t="shared" si="0"/>
        <v/>
      </c>
      <c r="B23" s="21"/>
      <c r="C23" s="21"/>
      <c r="D23" s="37"/>
      <c r="E23" s="64"/>
      <c r="F23" s="64"/>
      <c r="G23" s="39"/>
      <c r="H23" s="23"/>
      <c r="I23" s="23"/>
      <c r="J23" s="23"/>
      <c r="K23" s="23"/>
      <c r="L23" s="23"/>
      <c r="M23" s="21"/>
      <c r="N23" s="21"/>
      <c r="O23" s="21"/>
      <c r="P23" s="23"/>
      <c r="Q23" s="23"/>
      <c r="R23" s="23"/>
      <c r="S23" s="23"/>
      <c r="T23" s="21"/>
      <c r="U23" s="64"/>
      <c r="V23" s="64"/>
      <c r="W23" s="64"/>
      <c r="X23" s="21"/>
      <c r="Y23" s="64"/>
      <c r="Z23" s="64"/>
      <c r="AA23" s="72"/>
      <c r="AB23" s="59"/>
      <c r="AC23" s="23"/>
      <c r="AD23" s="23"/>
      <c r="AE23" s="21"/>
      <c r="AF23" s="9" t="s">
        <v>2694</v>
      </c>
    </row>
    <row r="24" ht="12.75" customHeight="1" spans="1:32">
      <c r="A24" s="20" t="str">
        <f t="shared" si="0"/>
        <v/>
      </c>
      <c r="B24" s="21"/>
      <c r="C24" s="21"/>
      <c r="D24" s="37"/>
      <c r="E24" s="64"/>
      <c r="F24" s="64"/>
      <c r="G24" s="39"/>
      <c r="H24" s="23"/>
      <c r="I24" s="23"/>
      <c r="J24" s="23"/>
      <c r="K24" s="23"/>
      <c r="L24" s="23"/>
      <c r="M24" s="21"/>
      <c r="N24" s="21"/>
      <c r="O24" s="21"/>
      <c r="P24" s="23"/>
      <c r="Q24" s="23"/>
      <c r="R24" s="23"/>
      <c r="S24" s="23"/>
      <c r="T24" s="21"/>
      <c r="U24" s="64"/>
      <c r="V24" s="64"/>
      <c r="W24" s="64"/>
      <c r="X24" s="21"/>
      <c r="Y24" s="64"/>
      <c r="Z24" s="64"/>
      <c r="AA24" s="72"/>
      <c r="AB24" s="59"/>
      <c r="AC24" s="23"/>
      <c r="AD24" s="23"/>
      <c r="AE24" s="21"/>
      <c r="AF24" s="9" t="s">
        <v>2695</v>
      </c>
    </row>
    <row r="25" ht="12.75" customHeight="1" spans="1:32">
      <c r="A25" s="20" t="str">
        <f t="shared" si="0"/>
        <v/>
      </c>
      <c r="B25" s="21"/>
      <c r="C25" s="21"/>
      <c r="D25" s="37"/>
      <c r="E25" s="64"/>
      <c r="F25" s="64"/>
      <c r="G25" s="39"/>
      <c r="H25" s="23"/>
      <c r="I25" s="23"/>
      <c r="J25" s="23"/>
      <c r="K25" s="23"/>
      <c r="L25" s="23"/>
      <c r="M25" s="21"/>
      <c r="N25" s="21"/>
      <c r="O25" s="21"/>
      <c r="P25" s="23"/>
      <c r="Q25" s="23"/>
      <c r="R25" s="23"/>
      <c r="S25" s="23"/>
      <c r="T25" s="21"/>
      <c r="U25" s="64"/>
      <c r="V25" s="64"/>
      <c r="W25" s="64"/>
      <c r="X25" s="21"/>
      <c r="Y25" s="64"/>
      <c r="Z25" s="64"/>
      <c r="AA25" s="72"/>
      <c r="AB25" s="59"/>
      <c r="AC25" s="23"/>
      <c r="AD25" s="23"/>
      <c r="AE25" s="21"/>
      <c r="AF25" s="9" t="s">
        <v>2696</v>
      </c>
    </row>
    <row r="26" ht="12.75" customHeight="1" spans="1:32">
      <c r="A26" s="20" t="str">
        <f t="shared" si="0"/>
        <v/>
      </c>
      <c r="B26" s="21"/>
      <c r="C26" s="21"/>
      <c r="D26" s="37"/>
      <c r="E26" s="64"/>
      <c r="F26" s="64"/>
      <c r="G26" s="39"/>
      <c r="H26" s="23"/>
      <c r="I26" s="23"/>
      <c r="J26" s="23"/>
      <c r="K26" s="23"/>
      <c r="L26" s="23"/>
      <c r="M26" s="21"/>
      <c r="N26" s="21"/>
      <c r="O26" s="21"/>
      <c r="P26" s="23"/>
      <c r="Q26" s="23"/>
      <c r="R26" s="23"/>
      <c r="S26" s="23"/>
      <c r="T26" s="21"/>
      <c r="U26" s="64"/>
      <c r="V26" s="64"/>
      <c r="W26" s="64"/>
      <c r="X26" s="21"/>
      <c r="Y26" s="64"/>
      <c r="Z26" s="64"/>
      <c r="AA26" s="72"/>
      <c r="AB26" s="59"/>
      <c r="AC26" s="23"/>
      <c r="AD26" s="23"/>
      <c r="AE26" s="21"/>
      <c r="AF26" s="9" t="s">
        <v>2697</v>
      </c>
    </row>
    <row r="27" ht="12.75" customHeight="1" spans="1:32">
      <c r="A27" s="20" t="str">
        <f t="shared" si="0"/>
        <v/>
      </c>
      <c r="B27" s="21"/>
      <c r="C27" s="21"/>
      <c r="D27" s="37"/>
      <c r="E27" s="64"/>
      <c r="F27" s="64"/>
      <c r="G27" s="39"/>
      <c r="H27" s="23"/>
      <c r="I27" s="23"/>
      <c r="J27" s="23"/>
      <c r="K27" s="23"/>
      <c r="L27" s="23"/>
      <c r="M27" s="21"/>
      <c r="N27" s="21"/>
      <c r="O27" s="21"/>
      <c r="P27" s="23"/>
      <c r="Q27" s="23"/>
      <c r="R27" s="23"/>
      <c r="S27" s="23"/>
      <c r="T27" s="21"/>
      <c r="U27" s="64"/>
      <c r="V27" s="64"/>
      <c r="W27" s="64"/>
      <c r="X27" s="21"/>
      <c r="Y27" s="64"/>
      <c r="Z27" s="64"/>
      <c r="AA27" s="72"/>
      <c r="AB27" s="59"/>
      <c r="AC27" s="23"/>
      <c r="AD27" s="23"/>
      <c r="AE27" s="21"/>
      <c r="AF27" s="9" t="s">
        <v>2698</v>
      </c>
    </row>
    <row r="28" customHeight="1" spans="1:31">
      <c r="A28" s="36" t="s">
        <v>1524</v>
      </c>
      <c r="B28" s="65"/>
      <c r="C28" s="65"/>
      <c r="D28" s="65"/>
      <c r="E28" s="66"/>
      <c r="F28" s="66"/>
      <c r="G28" s="39"/>
      <c r="H28" s="23"/>
      <c r="I28" s="23"/>
      <c r="J28" s="23"/>
      <c r="K28" s="23"/>
      <c r="L28" s="23"/>
      <c r="M28" s="70"/>
      <c r="N28" s="65"/>
      <c r="O28" s="70"/>
      <c r="P28" s="23"/>
      <c r="Q28" s="23"/>
      <c r="R28" s="23"/>
      <c r="S28" s="23"/>
      <c r="T28" s="65"/>
      <c r="U28" s="71"/>
      <c r="V28" s="71"/>
      <c r="W28" s="71"/>
      <c r="X28" s="65"/>
      <c r="Y28" s="66"/>
      <c r="Z28" s="71"/>
      <c r="AA28" s="73"/>
      <c r="AB28" s="71"/>
      <c r="AC28" s="74">
        <f>SUM(AC8:AC27)</f>
        <v>0</v>
      </c>
      <c r="AD28" s="74">
        <f>SUM(AD8:AD27)</f>
        <v>0</v>
      </c>
      <c r="AE28" s="71"/>
    </row>
    <row r="29" customHeight="1" spans="1:32">
      <c r="A29" s="10" t="str">
        <f>基本信息输入表!$K$6&amp;"填表人："&amp;基本信息输入表!$M$87</f>
        <v>产权持有单位填表人：刘亚鑫</v>
      </c>
      <c r="AD29" s="10" t="str">
        <f>"评估人员："&amp;基本信息输入表!$Q$87</f>
        <v>评估人员：王庆国</v>
      </c>
      <c r="AF29" s="10" t="s">
        <v>1483</v>
      </c>
    </row>
    <row r="30" customHeight="1" spans="1:1">
      <c r="A30" s="10" t="str">
        <f>"填表日期："&amp;YEAR(基本信息输入表!$O$87)&amp;"年"&amp;MONTH(基本信息输入表!$O$87)&amp;"月"&amp;DAY(基本信息输入表!$O$87)&amp;"日"</f>
        <v>填表日期：2025年2月22日</v>
      </c>
    </row>
  </sheetData>
  <mergeCells count="25">
    <mergeCell ref="A2:AE2"/>
    <mergeCell ref="A3:AE3"/>
    <mergeCell ref="A5:AB5"/>
    <mergeCell ref="N6:S6"/>
    <mergeCell ref="T6:W6"/>
    <mergeCell ref="X6:Z6"/>
    <mergeCell ref="A28:B28"/>
    <mergeCell ref="A6:A7"/>
    <mergeCell ref="B6:B7"/>
    <mergeCell ref="C6:C7"/>
    <mergeCell ref="D6:D7"/>
    <mergeCell ref="E6:E7"/>
    <mergeCell ref="F6:F7"/>
    <mergeCell ref="G6:G7"/>
    <mergeCell ref="H6:H7"/>
    <mergeCell ref="I6:I7"/>
    <mergeCell ref="J6:J7"/>
    <mergeCell ref="K6:K7"/>
    <mergeCell ref="L6:L7"/>
    <mergeCell ref="M6:M7"/>
    <mergeCell ref="AA6:AA7"/>
    <mergeCell ref="AB6:AB7"/>
    <mergeCell ref="AC6:AC7"/>
    <mergeCell ref="AD6:AD7"/>
    <mergeCell ref="AE6:AE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3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showGridLines="0" zoomScale="75" zoomScaleNormal="75" workbookViewId="0">
      <selection activeCell="G20" sqref="G20"/>
    </sheetView>
  </sheetViews>
  <sheetFormatPr defaultColWidth="9" defaultRowHeight="15.75" customHeight="1"/>
  <cols>
    <col min="1" max="1" width="6.2" style="10" customWidth="1"/>
    <col min="2" max="2" width="23.2" style="10" customWidth="1"/>
    <col min="3" max="3" width="11" style="10" customWidth="1"/>
    <col min="4" max="4" width="11.7" style="10" customWidth="1"/>
    <col min="5" max="5" width="10" style="10" customWidth="1"/>
    <col min="6" max="7" width="15.7" style="10" customWidth="1"/>
    <col min="8" max="8" width="16.2" style="10" customWidth="1"/>
    <col min="9" max="10" width="9" style="10" customWidth="1"/>
    <col min="11" max="16384" width="9" style="10"/>
  </cols>
  <sheetData>
    <row r="1" customHeight="1" spans="1:1">
      <c r="A1" s="11" t="s">
        <v>0</v>
      </c>
    </row>
    <row r="2" s="8" customFormat="1" ht="30" customHeight="1" spans="1:10">
      <c r="A2" s="12" t="s">
        <v>2699</v>
      </c>
      <c r="I2" s="10"/>
      <c r="J2" s="10"/>
    </row>
    <row r="3" customHeight="1" spans="1:1">
      <c r="A3" s="9" t="str">
        <f>"评估基准日："&amp;TEXT(基本信息输入表!M7,"yyyy年mm月dd日")</f>
        <v>评估基准日：2025年02月20日</v>
      </c>
    </row>
    <row r="4" ht="14.25" customHeight="1" spans="1:8">
      <c r="A4" s="9"/>
      <c r="B4" s="9"/>
      <c r="C4" s="9"/>
      <c r="D4" s="9"/>
      <c r="E4" s="9"/>
      <c r="F4" s="9"/>
      <c r="G4" s="9"/>
      <c r="H4" s="14" t="s">
        <v>2700</v>
      </c>
    </row>
    <row r="5" customHeight="1" spans="1:8">
      <c r="A5" s="15" t="str">
        <f>基本信息输入表!K6&amp;"："&amp;基本信息输入表!M6</f>
        <v>产权持有单位：中国石油天然气股份有限公司塔里木油田分公司塔西南勘探开发公司</v>
      </c>
      <c r="B5" s="16"/>
      <c r="C5" s="16"/>
      <c r="H5" s="14" t="s">
        <v>1444</v>
      </c>
    </row>
    <row r="6" s="9" customFormat="1" customHeight="1" spans="1:10">
      <c r="A6" s="18" t="s">
        <v>4</v>
      </c>
      <c r="B6" s="18" t="s">
        <v>1065</v>
      </c>
      <c r="C6" s="18" t="s">
        <v>1147</v>
      </c>
      <c r="D6" s="18" t="s">
        <v>2605</v>
      </c>
      <c r="E6" s="18" t="s">
        <v>961</v>
      </c>
      <c r="F6" s="19" t="s">
        <v>2701</v>
      </c>
      <c r="G6" s="18" t="s">
        <v>7</v>
      </c>
      <c r="H6" s="18" t="s">
        <v>176</v>
      </c>
      <c r="I6" s="9" t="s">
        <v>1461</v>
      </c>
      <c r="J6" s="10"/>
    </row>
    <row r="7" ht="12.75" customHeight="1" spans="1:9">
      <c r="A7" s="20" t="str">
        <f>IF(B7="","",ROW()-6)</f>
        <v/>
      </c>
      <c r="B7" s="21"/>
      <c r="C7" s="22"/>
      <c r="D7" s="22"/>
      <c r="E7" s="39"/>
      <c r="F7" s="23"/>
      <c r="G7" s="23"/>
      <c r="H7" s="21"/>
      <c r="I7" s="9" t="s">
        <v>2702</v>
      </c>
    </row>
    <row r="8" ht="12.75" customHeight="1" spans="1:9">
      <c r="A8" s="20" t="str">
        <f t="shared" ref="A8:A26" si="0">IF(B8="","",ROW()-6)</f>
        <v/>
      </c>
      <c r="B8" s="21"/>
      <c r="C8" s="22"/>
      <c r="D8" s="22"/>
      <c r="E8" s="39"/>
      <c r="F8" s="23"/>
      <c r="G8" s="23"/>
      <c r="H8" s="21"/>
      <c r="I8" s="9" t="s">
        <v>2703</v>
      </c>
    </row>
    <row r="9" ht="12.75" customHeight="1" spans="1:9">
      <c r="A9" s="20" t="str">
        <f t="shared" si="0"/>
        <v/>
      </c>
      <c r="B9" s="21"/>
      <c r="C9" s="22"/>
      <c r="D9" s="22"/>
      <c r="E9" s="39"/>
      <c r="F9" s="23"/>
      <c r="G9" s="23"/>
      <c r="H9" s="21"/>
      <c r="I9" s="9" t="s">
        <v>2704</v>
      </c>
    </row>
    <row r="10" ht="12.75" customHeight="1" spans="1:9">
      <c r="A10" s="20" t="str">
        <f t="shared" si="0"/>
        <v/>
      </c>
      <c r="B10" s="21"/>
      <c r="C10" s="22"/>
      <c r="D10" s="22"/>
      <c r="E10" s="39"/>
      <c r="F10" s="23"/>
      <c r="G10" s="23"/>
      <c r="H10" s="21"/>
      <c r="I10" s="9" t="s">
        <v>2705</v>
      </c>
    </row>
    <row r="11" ht="12.75" customHeight="1" spans="1:9">
      <c r="A11" s="20" t="str">
        <f t="shared" si="0"/>
        <v/>
      </c>
      <c r="B11" s="21"/>
      <c r="C11" s="22"/>
      <c r="D11" s="22"/>
      <c r="E11" s="39"/>
      <c r="F11" s="23"/>
      <c r="G11" s="23"/>
      <c r="H11" s="21"/>
      <c r="I11" s="9" t="s">
        <v>2706</v>
      </c>
    </row>
    <row r="12" ht="12.75" customHeight="1" spans="1:9">
      <c r="A12" s="20" t="str">
        <f t="shared" si="0"/>
        <v/>
      </c>
      <c r="B12" s="21"/>
      <c r="C12" s="22"/>
      <c r="D12" s="22"/>
      <c r="E12" s="39"/>
      <c r="F12" s="23"/>
      <c r="G12" s="23"/>
      <c r="H12" s="21"/>
      <c r="I12" s="9" t="s">
        <v>2707</v>
      </c>
    </row>
    <row r="13" ht="12.75" customHeight="1" spans="1:9">
      <c r="A13" s="20" t="str">
        <f t="shared" si="0"/>
        <v/>
      </c>
      <c r="B13" s="21"/>
      <c r="C13" s="22"/>
      <c r="D13" s="22"/>
      <c r="E13" s="39"/>
      <c r="F13" s="23"/>
      <c r="G13" s="23"/>
      <c r="H13" s="21"/>
      <c r="I13" s="9" t="s">
        <v>2708</v>
      </c>
    </row>
    <row r="14" ht="12.75" customHeight="1" spans="1:9">
      <c r="A14" s="20" t="str">
        <f t="shared" si="0"/>
        <v/>
      </c>
      <c r="B14" s="21"/>
      <c r="C14" s="22"/>
      <c r="D14" s="22"/>
      <c r="E14" s="39"/>
      <c r="F14" s="23"/>
      <c r="G14" s="23"/>
      <c r="H14" s="21"/>
      <c r="I14" s="9" t="s">
        <v>2709</v>
      </c>
    </row>
    <row r="15" ht="12.75" customHeight="1" spans="1:9">
      <c r="A15" s="20" t="str">
        <f t="shared" si="0"/>
        <v/>
      </c>
      <c r="B15" s="21"/>
      <c r="C15" s="22"/>
      <c r="D15" s="22"/>
      <c r="E15" s="39"/>
      <c r="F15" s="23"/>
      <c r="G15" s="23"/>
      <c r="H15" s="21"/>
      <c r="I15" s="9" t="s">
        <v>2710</v>
      </c>
    </row>
    <row r="16" ht="12.75" customHeight="1" spans="1:9">
      <c r="A16" s="20" t="str">
        <f t="shared" si="0"/>
        <v/>
      </c>
      <c r="B16" s="21"/>
      <c r="C16" s="22"/>
      <c r="D16" s="22"/>
      <c r="E16" s="39"/>
      <c r="F16" s="23"/>
      <c r="G16" s="23"/>
      <c r="H16" s="21"/>
      <c r="I16" s="9" t="s">
        <v>2711</v>
      </c>
    </row>
    <row r="17" ht="12.75" customHeight="1" spans="1:9">
      <c r="A17" s="20" t="str">
        <f t="shared" si="0"/>
        <v/>
      </c>
      <c r="B17" s="21"/>
      <c r="C17" s="22"/>
      <c r="D17" s="22"/>
      <c r="E17" s="39"/>
      <c r="F17" s="23"/>
      <c r="G17" s="23"/>
      <c r="H17" s="21"/>
      <c r="I17" s="9" t="s">
        <v>2712</v>
      </c>
    </row>
    <row r="18" ht="12.75" customHeight="1" spans="1:9">
      <c r="A18" s="20" t="str">
        <f t="shared" si="0"/>
        <v/>
      </c>
      <c r="B18" s="21"/>
      <c r="C18" s="22"/>
      <c r="D18" s="22"/>
      <c r="E18" s="39"/>
      <c r="F18" s="23"/>
      <c r="G18" s="23"/>
      <c r="H18" s="21"/>
      <c r="I18" s="9" t="s">
        <v>2713</v>
      </c>
    </row>
    <row r="19" ht="12.75" customHeight="1" spans="1:9">
      <c r="A19" s="20" t="str">
        <f t="shared" si="0"/>
        <v/>
      </c>
      <c r="B19" s="21"/>
      <c r="C19" s="22"/>
      <c r="D19" s="22"/>
      <c r="E19" s="39"/>
      <c r="F19" s="23"/>
      <c r="G19" s="23"/>
      <c r="H19" s="21"/>
      <c r="I19" s="9" t="s">
        <v>2714</v>
      </c>
    </row>
    <row r="20" ht="12.75" customHeight="1" spans="1:9">
      <c r="A20" s="20" t="str">
        <f t="shared" si="0"/>
        <v/>
      </c>
      <c r="B20" s="21"/>
      <c r="C20" s="22"/>
      <c r="D20" s="22"/>
      <c r="E20" s="39"/>
      <c r="F20" s="23"/>
      <c r="G20" s="23"/>
      <c r="H20" s="21"/>
      <c r="I20" s="9" t="s">
        <v>2715</v>
      </c>
    </row>
    <row r="21" ht="12.75" customHeight="1" spans="1:9">
      <c r="A21" s="20" t="str">
        <f t="shared" si="0"/>
        <v/>
      </c>
      <c r="B21" s="21"/>
      <c r="C21" s="22"/>
      <c r="D21" s="22"/>
      <c r="E21" s="39"/>
      <c r="F21" s="23"/>
      <c r="G21" s="23"/>
      <c r="H21" s="21"/>
      <c r="I21" s="9" t="s">
        <v>2716</v>
      </c>
    </row>
    <row r="22" ht="12.75" customHeight="1" spans="1:9">
      <c r="A22" s="20" t="str">
        <f t="shared" si="0"/>
        <v/>
      </c>
      <c r="B22" s="21"/>
      <c r="C22" s="22"/>
      <c r="D22" s="22"/>
      <c r="E22" s="39"/>
      <c r="F22" s="23"/>
      <c r="G22" s="23"/>
      <c r="H22" s="21"/>
      <c r="I22" s="9" t="s">
        <v>2717</v>
      </c>
    </row>
    <row r="23" ht="12.75" customHeight="1" spans="1:9">
      <c r="A23" s="20" t="str">
        <f t="shared" si="0"/>
        <v/>
      </c>
      <c r="B23" s="21"/>
      <c r="C23" s="22"/>
      <c r="D23" s="22"/>
      <c r="E23" s="39"/>
      <c r="F23" s="23"/>
      <c r="G23" s="23"/>
      <c r="H23" s="21"/>
      <c r="I23" s="9" t="s">
        <v>2718</v>
      </c>
    </row>
    <row r="24" ht="12.75" customHeight="1" spans="1:9">
      <c r="A24" s="20" t="str">
        <f t="shared" si="0"/>
        <v/>
      </c>
      <c r="B24" s="21"/>
      <c r="C24" s="22"/>
      <c r="D24" s="22"/>
      <c r="E24" s="39"/>
      <c r="F24" s="23"/>
      <c r="G24" s="23"/>
      <c r="H24" s="21"/>
      <c r="I24" s="9" t="s">
        <v>2719</v>
      </c>
    </row>
    <row r="25" ht="12.75" customHeight="1" spans="1:9">
      <c r="A25" s="20" t="str">
        <f t="shared" si="0"/>
        <v/>
      </c>
      <c r="B25" s="21"/>
      <c r="C25" s="22"/>
      <c r="D25" s="22"/>
      <c r="E25" s="39"/>
      <c r="F25" s="23"/>
      <c r="G25" s="23"/>
      <c r="H25" s="21"/>
      <c r="I25" s="9" t="s">
        <v>2720</v>
      </c>
    </row>
    <row r="26" ht="12.75" customHeight="1" spans="1:9">
      <c r="A26" s="20" t="str">
        <f t="shared" si="0"/>
        <v/>
      </c>
      <c r="B26" s="21"/>
      <c r="C26" s="22"/>
      <c r="D26" s="22"/>
      <c r="E26" s="39"/>
      <c r="F26" s="23"/>
      <c r="G26" s="23"/>
      <c r="H26" s="21"/>
      <c r="I26" s="9" t="s">
        <v>2721</v>
      </c>
    </row>
    <row r="27" customHeight="1" spans="1:8">
      <c r="A27" s="24" t="s">
        <v>1524</v>
      </c>
      <c r="B27" s="25"/>
      <c r="C27" s="24"/>
      <c r="D27" s="24"/>
      <c r="E27" s="40"/>
      <c r="F27" s="31">
        <f>SUM(F7:F26)</f>
        <v>0</v>
      </c>
      <c r="G27" s="31">
        <f>SUM(G7:G26)</f>
        <v>0</v>
      </c>
      <c r="H27" s="27"/>
    </row>
    <row r="28" customHeight="1" spans="1:9">
      <c r="A28" s="10" t="str">
        <f>基本信息输入表!$K$6&amp;"填表人："&amp;基本信息输入表!$M$88</f>
        <v>产权持有单位填表人：刘亚鑫</v>
      </c>
      <c r="G28" s="10" t="str">
        <f>"评估人员："&amp;基本信息输入表!$Q$88</f>
        <v>评估人员：王庆国</v>
      </c>
      <c r="I28" s="10" t="s">
        <v>1483</v>
      </c>
    </row>
    <row r="29" customHeight="1" spans="1:1">
      <c r="A29" s="10" t="str">
        <f>"填表日期："&amp;YEAR(基本信息输入表!$O$88)&amp;"年"&amp;MONTH(基本信息输入表!$O$88)&amp;"月"&amp;DAY(基本信息输入表!$O$88)&amp;"日"</f>
        <v>填表日期：2025年2月22日</v>
      </c>
    </row>
  </sheetData>
  <mergeCells count="4">
    <mergeCell ref="A2:H2"/>
    <mergeCell ref="A3:H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showGridLines="0" zoomScale="96" zoomScaleNormal="96" topLeftCell="A2" workbookViewId="0">
      <selection activeCell="E15" sqref="E15"/>
    </sheetView>
  </sheetViews>
  <sheetFormatPr defaultColWidth="9" defaultRowHeight="15.75" customHeight="1"/>
  <cols>
    <col min="1" max="1" width="4.2" style="10" customWidth="1"/>
    <col min="2" max="2" width="25.2" style="10" customWidth="1"/>
    <col min="3" max="3" width="11.7" style="10" customWidth="1"/>
    <col min="4" max="6" width="18.5" style="10" customWidth="1"/>
    <col min="7" max="8" width="15.7" style="10" customWidth="1"/>
    <col min="9" max="9" width="15.5" style="10" customWidth="1"/>
    <col min="10" max="11" width="9" style="10" customWidth="1"/>
    <col min="12" max="16384" width="9" style="10"/>
  </cols>
  <sheetData>
    <row r="1" customHeight="1" spans="1:1">
      <c r="A1" s="11" t="s">
        <v>0</v>
      </c>
    </row>
    <row r="2" s="8" customFormat="1" ht="30" customHeight="1" spans="1:1">
      <c r="A2" s="12" t="s">
        <v>2722</v>
      </c>
    </row>
    <row r="3" customHeight="1" spans="1:1">
      <c r="A3" s="9" t="str">
        <f>"评估基准日："&amp;TEXT(基本信息输入表!M7,"yyyy年mm月dd日")</f>
        <v>评估基准日：2025年02月20日</v>
      </c>
    </row>
    <row r="4" ht="14.25" customHeight="1" spans="1:9">
      <c r="A4" s="9"/>
      <c r="B4" s="9"/>
      <c r="C4" s="9"/>
      <c r="D4" s="9"/>
      <c r="E4" s="9"/>
      <c r="F4" s="9"/>
      <c r="G4" s="9"/>
      <c r="H4" s="9"/>
      <c r="I4" s="14" t="s">
        <v>2723</v>
      </c>
    </row>
    <row r="5" customHeight="1" spans="1:9">
      <c r="A5" s="15" t="str">
        <f>基本信息输入表!K6&amp;"："&amp;基本信息输入表!M6</f>
        <v>产权持有单位：中国石油天然气股份有限公司塔里木油田分公司塔西南勘探开发公司</v>
      </c>
      <c r="B5" s="16"/>
      <c r="C5" s="16"/>
      <c r="D5" s="16"/>
      <c r="E5" s="17"/>
      <c r="F5" s="17"/>
      <c r="I5" s="14" t="s">
        <v>1444</v>
      </c>
    </row>
    <row r="6" s="9" customFormat="1" customHeight="1" spans="1:10">
      <c r="A6" s="18" t="s">
        <v>4</v>
      </c>
      <c r="B6" s="18" t="s">
        <v>1065</v>
      </c>
      <c r="C6" s="18" t="s">
        <v>1147</v>
      </c>
      <c r="D6" s="18" t="s">
        <v>1092</v>
      </c>
      <c r="E6" s="18" t="s">
        <v>848</v>
      </c>
      <c r="F6" s="18" t="s">
        <v>2607</v>
      </c>
      <c r="G6" s="19" t="s">
        <v>2701</v>
      </c>
      <c r="H6" s="18" t="s">
        <v>7</v>
      </c>
      <c r="I6" s="18" t="s">
        <v>176</v>
      </c>
      <c r="J6" s="9" t="s">
        <v>1461</v>
      </c>
    </row>
    <row r="7" ht="12.75" customHeight="1" spans="1:10">
      <c r="A7" s="20" t="str">
        <f>IF(B7="","",ROW()-6)</f>
        <v/>
      </c>
      <c r="B7" s="21"/>
      <c r="C7" s="22"/>
      <c r="D7" s="21"/>
      <c r="E7" s="21"/>
      <c r="F7" s="23"/>
      <c r="G7" s="23"/>
      <c r="H7" s="23"/>
      <c r="I7" s="21"/>
      <c r="J7" s="9" t="s">
        <v>2724</v>
      </c>
    </row>
    <row r="8" ht="12.75" customHeight="1" spans="1:10">
      <c r="A8" s="20" t="str">
        <f t="shared" ref="A8:A26" si="0">IF(B8="","",ROW()-6)</f>
        <v/>
      </c>
      <c r="B8" s="21"/>
      <c r="C8" s="22"/>
      <c r="D8" s="21"/>
      <c r="E8" s="21"/>
      <c r="F8" s="23"/>
      <c r="G8" s="23"/>
      <c r="H8" s="23"/>
      <c r="I8" s="21"/>
      <c r="J8" s="9" t="s">
        <v>2725</v>
      </c>
    </row>
    <row r="9" ht="12.75" customHeight="1" spans="1:10">
      <c r="A9" s="20" t="str">
        <f t="shared" si="0"/>
        <v/>
      </c>
      <c r="B9" s="21"/>
      <c r="C9" s="22"/>
      <c r="D9" s="21"/>
      <c r="E9" s="21"/>
      <c r="F9" s="23"/>
      <c r="G9" s="23"/>
      <c r="H9" s="23"/>
      <c r="I9" s="21"/>
      <c r="J9" s="9" t="s">
        <v>2726</v>
      </c>
    </row>
    <row r="10" ht="12.75" customHeight="1" spans="1:10">
      <c r="A10" s="20" t="str">
        <f t="shared" si="0"/>
        <v/>
      </c>
      <c r="B10" s="21"/>
      <c r="C10" s="22"/>
      <c r="D10" s="21"/>
      <c r="E10" s="21"/>
      <c r="F10" s="23"/>
      <c r="G10" s="23"/>
      <c r="H10" s="23"/>
      <c r="I10" s="21"/>
      <c r="J10" s="9" t="s">
        <v>2727</v>
      </c>
    </row>
    <row r="11" ht="12.75" customHeight="1" spans="1:10">
      <c r="A11" s="20" t="str">
        <f t="shared" si="0"/>
        <v/>
      </c>
      <c r="B11" s="21"/>
      <c r="C11" s="22"/>
      <c r="D11" s="21"/>
      <c r="E11" s="21"/>
      <c r="F11" s="23"/>
      <c r="G11" s="23"/>
      <c r="H11" s="23"/>
      <c r="I11" s="21"/>
      <c r="J11" s="9" t="s">
        <v>2728</v>
      </c>
    </row>
    <row r="12" ht="12.75" customHeight="1" spans="1:10">
      <c r="A12" s="20" t="str">
        <f t="shared" si="0"/>
        <v/>
      </c>
      <c r="B12" s="21"/>
      <c r="C12" s="22"/>
      <c r="D12" s="21"/>
      <c r="E12" s="21"/>
      <c r="F12" s="23"/>
      <c r="G12" s="23"/>
      <c r="H12" s="23"/>
      <c r="I12" s="21"/>
      <c r="J12" s="9" t="s">
        <v>2729</v>
      </c>
    </row>
    <row r="13" ht="12.75" customHeight="1" spans="1:10">
      <c r="A13" s="20" t="str">
        <f t="shared" si="0"/>
        <v/>
      </c>
      <c r="B13" s="21"/>
      <c r="C13" s="22"/>
      <c r="D13" s="21"/>
      <c r="E13" s="21"/>
      <c r="F13" s="23"/>
      <c r="G13" s="23"/>
      <c r="H13" s="23"/>
      <c r="I13" s="21"/>
      <c r="J13" s="9" t="s">
        <v>2730</v>
      </c>
    </row>
    <row r="14" ht="12.75" customHeight="1" spans="1:10">
      <c r="A14" s="20" t="str">
        <f t="shared" si="0"/>
        <v/>
      </c>
      <c r="B14" s="21"/>
      <c r="C14" s="22"/>
      <c r="D14" s="21"/>
      <c r="E14" s="21"/>
      <c r="F14" s="23"/>
      <c r="G14" s="23"/>
      <c r="H14" s="23"/>
      <c r="I14" s="21"/>
      <c r="J14" s="9" t="s">
        <v>2731</v>
      </c>
    </row>
    <row r="15" ht="12.75" customHeight="1" spans="1:10">
      <c r="A15" s="20" t="str">
        <f t="shared" si="0"/>
        <v/>
      </c>
      <c r="B15" s="21"/>
      <c r="C15" s="22"/>
      <c r="D15" s="21"/>
      <c r="E15" s="21"/>
      <c r="F15" s="23"/>
      <c r="G15" s="23"/>
      <c r="H15" s="23"/>
      <c r="I15" s="21"/>
      <c r="J15" s="9" t="s">
        <v>2732</v>
      </c>
    </row>
    <row r="16" ht="12.75" customHeight="1" spans="1:10">
      <c r="A16" s="20" t="str">
        <f t="shared" si="0"/>
        <v/>
      </c>
      <c r="B16" s="21"/>
      <c r="C16" s="22"/>
      <c r="D16" s="21"/>
      <c r="E16" s="21"/>
      <c r="F16" s="23"/>
      <c r="G16" s="23"/>
      <c r="H16" s="23"/>
      <c r="I16" s="21"/>
      <c r="J16" s="9" t="s">
        <v>2733</v>
      </c>
    </row>
    <row r="17" ht="12.75" customHeight="1" spans="1:10">
      <c r="A17" s="20" t="str">
        <f t="shared" si="0"/>
        <v/>
      </c>
      <c r="B17" s="21"/>
      <c r="C17" s="22"/>
      <c r="D17" s="21"/>
      <c r="E17" s="21"/>
      <c r="F17" s="23"/>
      <c r="G17" s="23"/>
      <c r="H17" s="23"/>
      <c r="I17" s="21"/>
      <c r="J17" s="9" t="s">
        <v>2734</v>
      </c>
    </row>
    <row r="18" ht="12.75" customHeight="1" spans="1:10">
      <c r="A18" s="20" t="str">
        <f t="shared" si="0"/>
        <v/>
      </c>
      <c r="B18" s="21"/>
      <c r="C18" s="22"/>
      <c r="D18" s="21"/>
      <c r="E18" s="21"/>
      <c r="F18" s="23"/>
      <c r="G18" s="23"/>
      <c r="H18" s="23"/>
      <c r="I18" s="21"/>
      <c r="J18" s="9" t="s">
        <v>2735</v>
      </c>
    </row>
    <row r="19" ht="12.75" customHeight="1" spans="1:10">
      <c r="A19" s="20" t="str">
        <f t="shared" si="0"/>
        <v/>
      </c>
      <c r="B19" s="21"/>
      <c r="C19" s="22"/>
      <c r="D19" s="21"/>
      <c r="E19" s="21"/>
      <c r="F19" s="23"/>
      <c r="G19" s="23"/>
      <c r="H19" s="23"/>
      <c r="I19" s="21"/>
      <c r="J19" s="9" t="s">
        <v>2736</v>
      </c>
    </row>
    <row r="20" ht="12.75" customHeight="1" spans="1:10">
      <c r="A20" s="20" t="str">
        <f t="shared" si="0"/>
        <v/>
      </c>
      <c r="B20" s="21"/>
      <c r="C20" s="22"/>
      <c r="D20" s="21"/>
      <c r="E20" s="21"/>
      <c r="F20" s="23"/>
      <c r="G20" s="23"/>
      <c r="H20" s="23"/>
      <c r="I20" s="21"/>
      <c r="J20" s="9" t="s">
        <v>2737</v>
      </c>
    </row>
    <row r="21" ht="12.75" customHeight="1" spans="1:10">
      <c r="A21" s="20" t="str">
        <f t="shared" si="0"/>
        <v/>
      </c>
      <c r="B21" s="21"/>
      <c r="C21" s="22"/>
      <c r="D21" s="21"/>
      <c r="E21" s="21"/>
      <c r="F21" s="23"/>
      <c r="G21" s="23"/>
      <c r="H21" s="23"/>
      <c r="I21" s="21"/>
      <c r="J21" s="9" t="s">
        <v>2738</v>
      </c>
    </row>
    <row r="22" ht="12.75" customHeight="1" spans="1:10">
      <c r="A22" s="20" t="str">
        <f t="shared" si="0"/>
        <v/>
      </c>
      <c r="B22" s="21"/>
      <c r="C22" s="22"/>
      <c r="D22" s="21"/>
      <c r="E22" s="21"/>
      <c r="F22" s="23"/>
      <c r="G22" s="23"/>
      <c r="H22" s="23"/>
      <c r="I22" s="21"/>
      <c r="J22" s="9" t="s">
        <v>2739</v>
      </c>
    </row>
    <row r="23" ht="12.75" customHeight="1" spans="1:10">
      <c r="A23" s="20" t="str">
        <f t="shared" si="0"/>
        <v/>
      </c>
      <c r="B23" s="21"/>
      <c r="C23" s="22"/>
      <c r="D23" s="21"/>
      <c r="E23" s="21"/>
      <c r="F23" s="23"/>
      <c r="G23" s="23"/>
      <c r="H23" s="23"/>
      <c r="I23" s="21"/>
      <c r="J23" s="9" t="s">
        <v>2740</v>
      </c>
    </row>
    <row r="24" ht="12.75" customHeight="1" spans="1:10">
      <c r="A24" s="20" t="str">
        <f t="shared" si="0"/>
        <v/>
      </c>
      <c r="B24" s="21"/>
      <c r="C24" s="22"/>
      <c r="D24" s="21"/>
      <c r="E24" s="21"/>
      <c r="F24" s="23"/>
      <c r="G24" s="23"/>
      <c r="H24" s="23"/>
      <c r="I24" s="21"/>
      <c r="J24" s="9" t="s">
        <v>2741</v>
      </c>
    </row>
    <row r="25" ht="12.75" customHeight="1" spans="1:10">
      <c r="A25" s="20" t="str">
        <f t="shared" si="0"/>
        <v/>
      </c>
      <c r="B25" s="21"/>
      <c r="C25" s="22"/>
      <c r="D25" s="21"/>
      <c r="E25" s="21"/>
      <c r="F25" s="23"/>
      <c r="G25" s="23"/>
      <c r="H25" s="23"/>
      <c r="I25" s="21"/>
      <c r="J25" s="9" t="s">
        <v>2742</v>
      </c>
    </row>
    <row r="26" ht="12.75" customHeight="1" spans="1:10">
      <c r="A26" s="20" t="str">
        <f t="shared" si="0"/>
        <v/>
      </c>
      <c r="B26" s="21"/>
      <c r="C26" s="22"/>
      <c r="D26" s="21"/>
      <c r="E26" s="21"/>
      <c r="F26" s="23"/>
      <c r="G26" s="23"/>
      <c r="H26" s="23"/>
      <c r="I26" s="21"/>
      <c r="J26" s="9" t="s">
        <v>2743</v>
      </c>
    </row>
    <row r="27" customHeight="1" spans="1:9">
      <c r="A27" s="24" t="s">
        <v>1524</v>
      </c>
      <c r="B27" s="25"/>
      <c r="C27" s="24"/>
      <c r="D27" s="24"/>
      <c r="E27" s="61"/>
      <c r="F27" s="24"/>
      <c r="G27" s="31">
        <f>SUM(G7:G26)</f>
        <v>0</v>
      </c>
      <c r="H27" s="31">
        <f>SUM(H7:H26)</f>
        <v>0</v>
      </c>
      <c r="I27" s="27"/>
    </row>
    <row r="28" customHeight="1" spans="1:10">
      <c r="A28" s="10" t="str">
        <f>基本信息输入表!$K$6&amp;"填表人："&amp;基本信息输入表!$M$89</f>
        <v>产权持有单位填表人：刘亚鑫</v>
      </c>
      <c r="H28" s="10" t="str">
        <f>"评估人员："&amp;基本信息输入表!$Q$89</f>
        <v>评估人员：王庆国</v>
      </c>
      <c r="J28" s="10" t="s">
        <v>1483</v>
      </c>
    </row>
    <row r="29" customHeight="1" spans="1:1">
      <c r="A29" s="10" t="str">
        <f>"填表日期："&amp;YEAR(基本信息输入表!$O$89)&amp;"年"&amp;MONTH(基本信息输入表!$O$89)&amp;"月"&amp;DAY(基本信息输入表!$O$89)&amp;"日"</f>
        <v>填表日期：2025年2月22日</v>
      </c>
    </row>
  </sheetData>
  <mergeCells count="4">
    <mergeCell ref="A2:I2"/>
    <mergeCell ref="A3:I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1"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showGridLines="0" zoomScale="68" zoomScaleNormal="68" topLeftCell="A2" workbookViewId="0">
      <selection activeCell="I36" sqref="I36"/>
    </sheetView>
  </sheetViews>
  <sheetFormatPr defaultColWidth="9" defaultRowHeight="12.75"/>
  <cols>
    <col min="1" max="1" width="5.2" style="10" customWidth="1"/>
    <col min="2" max="9" width="13.7" style="10" customWidth="1"/>
    <col min="10" max="10" width="15.2" style="10" customWidth="1"/>
    <col min="11" max="12" width="9" style="10" customWidth="1"/>
    <col min="13" max="16384" width="9" style="10"/>
  </cols>
  <sheetData>
    <row r="1" ht="15.75" customHeight="1" spans="1:1">
      <c r="A1" s="11" t="s">
        <v>0</v>
      </c>
    </row>
    <row r="2" s="8" customFormat="1" ht="30" customHeight="1" spans="1:1">
      <c r="A2" s="12" t="s">
        <v>2744</v>
      </c>
    </row>
    <row r="3" ht="15.75" customHeight="1" spans="1:1">
      <c r="A3" s="9" t="str">
        <f>"评估基准日："&amp;TEXT(基本信息输入表!M7,"yyyy年mm月dd日")</f>
        <v>评估基准日：2025年02月20日</v>
      </c>
    </row>
    <row r="4" ht="14.25" customHeight="1" spans="1:9">
      <c r="A4" s="9"/>
      <c r="B4" s="9"/>
      <c r="C4" s="9"/>
      <c r="D4" s="9"/>
      <c r="E4" s="9"/>
      <c r="F4" s="9"/>
      <c r="G4" s="9"/>
      <c r="H4" s="9"/>
      <c r="I4" s="14" t="s">
        <v>2745</v>
      </c>
    </row>
    <row r="5" ht="15.75" customHeight="1" spans="1:9">
      <c r="A5" s="15" t="str">
        <f>基本信息输入表!K6&amp;"："&amp;基本信息输入表!M6</f>
        <v>产权持有单位：中国石油天然气股份有限公司塔里木油田分公司塔西南勘探开发公司</v>
      </c>
      <c r="B5" s="16"/>
      <c r="C5" s="16"/>
      <c r="D5" s="16"/>
      <c r="E5" s="17"/>
      <c r="F5" s="17"/>
      <c r="I5" s="14" t="s">
        <v>1444</v>
      </c>
    </row>
    <row r="6" s="9" customFormat="1" ht="15.75" customHeight="1" spans="1:10">
      <c r="A6" s="18" t="s">
        <v>4</v>
      </c>
      <c r="B6" s="18" t="s">
        <v>1065</v>
      </c>
      <c r="C6" s="18" t="s">
        <v>1147</v>
      </c>
      <c r="D6" s="18" t="s">
        <v>1092</v>
      </c>
      <c r="E6" s="18" t="s">
        <v>848</v>
      </c>
      <c r="F6" s="18" t="s">
        <v>2607</v>
      </c>
      <c r="G6" s="19" t="s">
        <v>2701</v>
      </c>
      <c r="H6" s="18" t="s">
        <v>7</v>
      </c>
      <c r="I6" s="18" t="s">
        <v>176</v>
      </c>
      <c r="J6" s="9" t="s">
        <v>1461</v>
      </c>
    </row>
    <row r="7" ht="15.75" customHeight="1" spans="1:10">
      <c r="A7" s="20" t="str">
        <f>IF(B7="","",ROW()-6)</f>
        <v/>
      </c>
      <c r="B7" s="21"/>
      <c r="C7" s="22"/>
      <c r="D7" s="21"/>
      <c r="E7" s="59"/>
      <c r="F7" s="23"/>
      <c r="G7" s="23"/>
      <c r="H7" s="60"/>
      <c r="I7" s="21"/>
      <c r="J7" s="9" t="s">
        <v>2746</v>
      </c>
    </row>
    <row r="8" ht="15.75" customHeight="1" spans="1:10">
      <c r="A8" s="20" t="str">
        <f t="shared" ref="A8:A26" si="0">IF(B8="","",ROW()-6)</f>
        <v/>
      </c>
      <c r="B8" s="21"/>
      <c r="C8" s="22"/>
      <c r="D8" s="21"/>
      <c r="E8" s="59"/>
      <c r="F8" s="23"/>
      <c r="G8" s="23"/>
      <c r="H8" s="60"/>
      <c r="I8" s="21"/>
      <c r="J8" s="9" t="s">
        <v>2747</v>
      </c>
    </row>
    <row r="9" ht="15.75" customHeight="1" spans="1:10">
      <c r="A9" s="20" t="str">
        <f t="shared" si="0"/>
        <v/>
      </c>
      <c r="B9" s="21"/>
      <c r="C9" s="22"/>
      <c r="D9" s="21"/>
      <c r="E9" s="59"/>
      <c r="F9" s="23"/>
      <c r="G9" s="23"/>
      <c r="H9" s="60"/>
      <c r="I9" s="21"/>
      <c r="J9" s="9" t="s">
        <v>2748</v>
      </c>
    </row>
    <row r="10" ht="15.75" customHeight="1" spans="1:10">
      <c r="A10" s="20" t="str">
        <f t="shared" si="0"/>
        <v/>
      </c>
      <c r="B10" s="21"/>
      <c r="C10" s="22"/>
      <c r="D10" s="21"/>
      <c r="E10" s="59"/>
      <c r="F10" s="23"/>
      <c r="G10" s="23"/>
      <c r="H10" s="60"/>
      <c r="I10" s="21"/>
      <c r="J10" s="9" t="s">
        <v>2749</v>
      </c>
    </row>
    <row r="11" ht="15.75" customHeight="1" spans="1:10">
      <c r="A11" s="20" t="str">
        <f t="shared" si="0"/>
        <v/>
      </c>
      <c r="B11" s="21"/>
      <c r="C11" s="22"/>
      <c r="D11" s="21"/>
      <c r="E11" s="59"/>
      <c r="F11" s="23"/>
      <c r="G11" s="23"/>
      <c r="H11" s="60"/>
      <c r="I11" s="21"/>
      <c r="J11" s="9" t="s">
        <v>2750</v>
      </c>
    </row>
    <row r="12" ht="15.75" customHeight="1" spans="1:10">
      <c r="A12" s="20" t="str">
        <f t="shared" si="0"/>
        <v/>
      </c>
      <c r="B12" s="21"/>
      <c r="C12" s="22"/>
      <c r="D12" s="21"/>
      <c r="E12" s="59"/>
      <c r="F12" s="23"/>
      <c r="G12" s="23"/>
      <c r="H12" s="60"/>
      <c r="I12" s="21"/>
      <c r="J12" s="9" t="s">
        <v>2751</v>
      </c>
    </row>
    <row r="13" ht="15.75" customHeight="1" spans="1:10">
      <c r="A13" s="20" t="str">
        <f t="shared" si="0"/>
        <v/>
      </c>
      <c r="B13" s="21"/>
      <c r="C13" s="22"/>
      <c r="D13" s="21"/>
      <c r="E13" s="59"/>
      <c r="F13" s="23"/>
      <c r="G13" s="23"/>
      <c r="H13" s="60"/>
      <c r="I13" s="21"/>
      <c r="J13" s="9" t="s">
        <v>2752</v>
      </c>
    </row>
    <row r="14" ht="15.75" customHeight="1" spans="1:10">
      <c r="A14" s="20" t="str">
        <f t="shared" si="0"/>
        <v/>
      </c>
      <c r="B14" s="21"/>
      <c r="C14" s="22"/>
      <c r="D14" s="21"/>
      <c r="E14" s="59"/>
      <c r="F14" s="23"/>
      <c r="G14" s="23"/>
      <c r="H14" s="60"/>
      <c r="I14" s="21"/>
      <c r="J14" s="9" t="s">
        <v>2753</v>
      </c>
    </row>
    <row r="15" ht="15.75" customHeight="1" spans="1:10">
      <c r="A15" s="20" t="str">
        <f t="shared" si="0"/>
        <v/>
      </c>
      <c r="B15" s="21"/>
      <c r="C15" s="22"/>
      <c r="D15" s="21"/>
      <c r="E15" s="59"/>
      <c r="F15" s="23"/>
      <c r="G15" s="23"/>
      <c r="H15" s="60"/>
      <c r="I15" s="21"/>
      <c r="J15" s="9" t="s">
        <v>2754</v>
      </c>
    </row>
    <row r="16" ht="15.75" customHeight="1" spans="1:10">
      <c r="A16" s="20" t="str">
        <f t="shared" si="0"/>
        <v/>
      </c>
      <c r="B16" s="21"/>
      <c r="C16" s="22"/>
      <c r="D16" s="21"/>
      <c r="E16" s="59"/>
      <c r="F16" s="23"/>
      <c r="G16" s="23"/>
      <c r="H16" s="60"/>
      <c r="I16" s="21"/>
      <c r="J16" s="9" t="s">
        <v>2755</v>
      </c>
    </row>
    <row r="17" ht="15.75" customHeight="1" spans="1:10">
      <c r="A17" s="20" t="str">
        <f t="shared" si="0"/>
        <v/>
      </c>
      <c r="B17" s="21"/>
      <c r="C17" s="22"/>
      <c r="D17" s="21"/>
      <c r="E17" s="59"/>
      <c r="F17" s="23"/>
      <c r="G17" s="23"/>
      <c r="H17" s="60"/>
      <c r="I17" s="21"/>
      <c r="J17" s="9" t="s">
        <v>2756</v>
      </c>
    </row>
    <row r="18" ht="15.75" customHeight="1" spans="1:10">
      <c r="A18" s="20" t="str">
        <f t="shared" si="0"/>
        <v/>
      </c>
      <c r="B18" s="21"/>
      <c r="C18" s="22"/>
      <c r="D18" s="21"/>
      <c r="E18" s="59"/>
      <c r="F18" s="23"/>
      <c r="G18" s="23"/>
      <c r="H18" s="60"/>
      <c r="I18" s="21"/>
      <c r="J18" s="9" t="s">
        <v>2757</v>
      </c>
    </row>
    <row r="19" ht="15.75" customHeight="1" spans="1:10">
      <c r="A19" s="20" t="str">
        <f t="shared" si="0"/>
        <v/>
      </c>
      <c r="B19" s="21"/>
      <c r="C19" s="22"/>
      <c r="D19" s="21"/>
      <c r="E19" s="59"/>
      <c r="F19" s="23"/>
      <c r="G19" s="23"/>
      <c r="H19" s="60"/>
      <c r="I19" s="21"/>
      <c r="J19" s="9" t="s">
        <v>2758</v>
      </c>
    </row>
    <row r="20" ht="15.75" customHeight="1" spans="1:10">
      <c r="A20" s="20" t="str">
        <f t="shared" si="0"/>
        <v/>
      </c>
      <c r="B20" s="21"/>
      <c r="C20" s="22"/>
      <c r="D20" s="21"/>
      <c r="E20" s="59"/>
      <c r="F20" s="23"/>
      <c r="G20" s="23"/>
      <c r="H20" s="60"/>
      <c r="I20" s="21"/>
      <c r="J20" s="9" t="s">
        <v>2759</v>
      </c>
    </row>
    <row r="21" ht="15.75" customHeight="1" spans="1:10">
      <c r="A21" s="20" t="str">
        <f t="shared" si="0"/>
        <v/>
      </c>
      <c r="B21" s="21"/>
      <c r="C21" s="22"/>
      <c r="D21" s="21"/>
      <c r="E21" s="59"/>
      <c r="F21" s="23"/>
      <c r="G21" s="23"/>
      <c r="H21" s="60"/>
      <c r="I21" s="21"/>
      <c r="J21" s="9" t="s">
        <v>2760</v>
      </c>
    </row>
    <row r="22" ht="15.75" customHeight="1" spans="1:10">
      <c r="A22" s="20" t="str">
        <f t="shared" si="0"/>
        <v/>
      </c>
      <c r="B22" s="21"/>
      <c r="C22" s="22"/>
      <c r="D22" s="21"/>
      <c r="E22" s="59"/>
      <c r="F22" s="23"/>
      <c r="G22" s="23"/>
      <c r="H22" s="60"/>
      <c r="I22" s="21"/>
      <c r="J22" s="9" t="s">
        <v>2761</v>
      </c>
    </row>
    <row r="23" ht="15.75" customHeight="1" spans="1:10">
      <c r="A23" s="20" t="str">
        <f t="shared" si="0"/>
        <v/>
      </c>
      <c r="B23" s="21"/>
      <c r="C23" s="22"/>
      <c r="D23" s="21"/>
      <c r="E23" s="59"/>
      <c r="F23" s="23"/>
      <c r="G23" s="23"/>
      <c r="H23" s="60"/>
      <c r="I23" s="21"/>
      <c r="J23" s="9" t="s">
        <v>2762</v>
      </c>
    </row>
    <row r="24" ht="15.75" customHeight="1" spans="1:10">
      <c r="A24" s="20" t="str">
        <f t="shared" si="0"/>
        <v/>
      </c>
      <c r="B24" s="21"/>
      <c r="C24" s="22"/>
      <c r="D24" s="21"/>
      <c r="E24" s="59"/>
      <c r="F24" s="23"/>
      <c r="G24" s="23"/>
      <c r="H24" s="60"/>
      <c r="I24" s="21"/>
      <c r="J24" s="9" t="s">
        <v>2763</v>
      </c>
    </row>
    <row r="25" ht="15.75" customHeight="1" spans="1:10">
      <c r="A25" s="20" t="str">
        <f t="shared" si="0"/>
        <v/>
      </c>
      <c r="B25" s="21"/>
      <c r="C25" s="22"/>
      <c r="D25" s="21"/>
      <c r="E25" s="59"/>
      <c r="F25" s="23"/>
      <c r="G25" s="23"/>
      <c r="H25" s="60"/>
      <c r="I25" s="21"/>
      <c r="J25" s="9" t="s">
        <v>2764</v>
      </c>
    </row>
    <row r="26" spans="1:10">
      <c r="A26" s="20" t="str">
        <f t="shared" si="0"/>
        <v/>
      </c>
      <c r="B26" s="21"/>
      <c r="C26" s="22"/>
      <c r="D26" s="21"/>
      <c r="E26" s="59"/>
      <c r="F26" s="23"/>
      <c r="G26" s="23"/>
      <c r="H26" s="60"/>
      <c r="I26" s="21"/>
      <c r="J26" s="9" t="s">
        <v>2765</v>
      </c>
    </row>
    <row r="27" ht="15.75" customHeight="1" spans="1:9">
      <c r="A27" s="24" t="s">
        <v>1524</v>
      </c>
      <c r="B27" s="25"/>
      <c r="C27" s="24"/>
      <c r="D27" s="24"/>
      <c r="E27" s="24"/>
      <c r="F27" s="24"/>
      <c r="G27" s="31">
        <f>SUM(G7:G26)</f>
        <v>0</v>
      </c>
      <c r="H27" s="31">
        <f>SUM(H7:H26)</f>
        <v>0</v>
      </c>
      <c r="I27" s="27"/>
    </row>
    <row r="28" ht="15.75" customHeight="1" spans="1:10">
      <c r="A28" s="10" t="str">
        <f>基本信息输入表!$K$6&amp;"填表人："&amp;基本信息输入表!$M$90</f>
        <v>产权持有单位填表人：刘亚鑫</v>
      </c>
      <c r="H28" s="10" t="str">
        <f>"评估人员："&amp;基本信息输入表!$Q$90</f>
        <v>评估人员：王庆国</v>
      </c>
      <c r="J28" s="10" t="s">
        <v>1483</v>
      </c>
    </row>
    <row r="29" ht="15.75" customHeight="1" spans="1:1">
      <c r="A29" s="10" t="str">
        <f>"填表日期："&amp;YEAR(基本信息输入表!$O$90)&amp;"年"&amp;MONTH(基本信息输入表!$O$90)&amp;"月"&amp;DAY(基本信息输入表!$O$90)&amp;"日"</f>
        <v>填表日期：2025年2月22日</v>
      </c>
    </row>
  </sheetData>
  <mergeCells count="4">
    <mergeCell ref="A2:I2"/>
    <mergeCell ref="A3:I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zoomScale="80" zoomScaleNormal="80" workbookViewId="0">
      <selection activeCell="I23" sqref="I23"/>
    </sheetView>
  </sheetViews>
  <sheetFormatPr defaultColWidth="9" defaultRowHeight="15.75" customHeight="1"/>
  <cols>
    <col min="1" max="1" width="5.2" style="10" customWidth="1"/>
    <col min="2" max="2" width="13.7" style="10" customWidth="1"/>
    <col min="3" max="3" width="8.2" style="10" customWidth="1"/>
    <col min="4" max="5" width="12.5" style="10" customWidth="1"/>
    <col min="6" max="6" width="14.7" style="10" customWidth="1"/>
    <col min="7" max="9" width="12.5" style="10" customWidth="1"/>
    <col min="10" max="10" width="16.7" style="10" customWidth="1"/>
    <col min="11" max="11" width="8" style="10" customWidth="1"/>
    <col min="12" max="13" width="9" style="10" customWidth="1"/>
    <col min="14" max="16384" width="9" style="10"/>
  </cols>
  <sheetData>
    <row r="1" customHeight="1" spans="1:1">
      <c r="A1" s="11" t="s">
        <v>0</v>
      </c>
    </row>
    <row r="2" s="8" customFormat="1" ht="30" customHeight="1" spans="1:1">
      <c r="A2" s="12" t="s">
        <v>2766</v>
      </c>
    </row>
    <row r="3" customHeight="1" spans="1:1">
      <c r="A3" s="9" t="str">
        <f>"评估基准日："&amp;TEXT(基本信息输入表!M7,"yyyy年mm月dd日")</f>
        <v>评估基准日：2025年02月20日</v>
      </c>
    </row>
    <row r="4" ht="14.25" customHeight="1" spans="1:10">
      <c r="A4" s="9"/>
      <c r="B4" s="9"/>
      <c r="C4" s="9"/>
      <c r="D4" s="9"/>
      <c r="E4" s="9"/>
      <c r="F4" s="9"/>
      <c r="G4" s="9"/>
      <c r="H4" s="9"/>
      <c r="I4" s="9"/>
      <c r="J4" s="14" t="s">
        <v>2767</v>
      </c>
    </row>
    <row r="5" customHeight="1" spans="1:10">
      <c r="A5" s="15" t="str">
        <f>基本信息输入表!K6&amp;"："&amp;基本信息输入表!M6</f>
        <v>产权持有单位：中国石油天然气股份有限公司塔里木油田分公司塔西南勘探开发公司</v>
      </c>
      <c r="B5" s="16"/>
      <c r="C5" s="16"/>
      <c r="D5" s="16"/>
      <c r="E5" s="56"/>
      <c r="F5" s="17"/>
      <c r="G5" s="17"/>
      <c r="J5" s="14" t="s">
        <v>1444</v>
      </c>
    </row>
    <row r="6" s="9" customFormat="1" customHeight="1" spans="1:11">
      <c r="A6" s="18" t="s">
        <v>4</v>
      </c>
      <c r="B6" s="18" t="s">
        <v>1065</v>
      </c>
      <c r="C6" s="18" t="s">
        <v>1147</v>
      </c>
      <c r="D6" s="18" t="s">
        <v>1092</v>
      </c>
      <c r="E6" s="18" t="s">
        <v>2768</v>
      </c>
      <c r="F6" s="18" t="s">
        <v>848</v>
      </c>
      <c r="G6" s="18" t="s">
        <v>2607</v>
      </c>
      <c r="H6" s="19" t="s">
        <v>2701</v>
      </c>
      <c r="I6" s="18" t="s">
        <v>7</v>
      </c>
      <c r="J6" s="18" t="s">
        <v>176</v>
      </c>
      <c r="K6" s="9" t="s">
        <v>1461</v>
      </c>
    </row>
    <row r="7" ht="12.75" customHeight="1" spans="1:11">
      <c r="A7" s="20" t="str">
        <f>IF(B7="","",ROW()-6)</f>
        <v/>
      </c>
      <c r="B7" s="21"/>
      <c r="C7" s="22"/>
      <c r="D7" s="21"/>
      <c r="E7" s="21"/>
      <c r="F7" s="59"/>
      <c r="G7" s="23"/>
      <c r="H7" s="23"/>
      <c r="I7" s="23"/>
      <c r="J7" s="21"/>
      <c r="K7" s="9" t="s">
        <v>2769</v>
      </c>
    </row>
    <row r="8" ht="12.75" customHeight="1" spans="1:11">
      <c r="A8" s="20" t="str">
        <f t="shared" ref="A8:A26" si="0">IF(B8="","",ROW()-6)</f>
        <v/>
      </c>
      <c r="B8" s="21"/>
      <c r="C8" s="22"/>
      <c r="D8" s="21"/>
      <c r="E8" s="21"/>
      <c r="F8" s="59"/>
      <c r="G8" s="23"/>
      <c r="H8" s="23"/>
      <c r="I8" s="23"/>
      <c r="J8" s="21"/>
      <c r="K8" s="9" t="s">
        <v>2770</v>
      </c>
    </row>
    <row r="9" ht="12.75" customHeight="1" spans="1:11">
      <c r="A9" s="20" t="str">
        <f t="shared" si="0"/>
        <v/>
      </c>
      <c r="B9" s="21"/>
      <c r="C9" s="22"/>
      <c r="D9" s="21"/>
      <c r="E9" s="21"/>
      <c r="F9" s="59"/>
      <c r="G9" s="23"/>
      <c r="H9" s="23"/>
      <c r="I9" s="23"/>
      <c r="J9" s="21"/>
      <c r="K9" s="9" t="s">
        <v>2771</v>
      </c>
    </row>
    <row r="10" ht="12.75" customHeight="1" spans="1:11">
      <c r="A10" s="20" t="str">
        <f t="shared" si="0"/>
        <v/>
      </c>
      <c r="B10" s="21"/>
      <c r="C10" s="22"/>
      <c r="D10" s="21"/>
      <c r="E10" s="21"/>
      <c r="F10" s="59"/>
      <c r="G10" s="23"/>
      <c r="H10" s="23"/>
      <c r="I10" s="23"/>
      <c r="J10" s="21"/>
      <c r="K10" s="9" t="s">
        <v>2772</v>
      </c>
    </row>
    <row r="11" ht="12.75" customHeight="1" spans="1:11">
      <c r="A11" s="20" t="str">
        <f t="shared" si="0"/>
        <v/>
      </c>
      <c r="B11" s="21"/>
      <c r="C11" s="22"/>
      <c r="D11" s="21"/>
      <c r="E11" s="21"/>
      <c r="F11" s="59"/>
      <c r="G11" s="23"/>
      <c r="H11" s="23"/>
      <c r="I11" s="23"/>
      <c r="J11" s="21"/>
      <c r="K11" s="9" t="s">
        <v>2773</v>
      </c>
    </row>
    <row r="12" ht="12.75" customHeight="1" spans="1:11">
      <c r="A12" s="20" t="str">
        <f t="shared" si="0"/>
        <v/>
      </c>
      <c r="B12" s="21"/>
      <c r="C12" s="22"/>
      <c r="D12" s="21"/>
      <c r="E12" s="21"/>
      <c r="F12" s="59"/>
      <c r="G12" s="23"/>
      <c r="H12" s="23"/>
      <c r="I12" s="23"/>
      <c r="J12" s="21"/>
      <c r="K12" s="9" t="s">
        <v>2774</v>
      </c>
    </row>
    <row r="13" ht="12.75" customHeight="1" spans="1:11">
      <c r="A13" s="20" t="str">
        <f t="shared" si="0"/>
        <v/>
      </c>
      <c r="B13" s="21"/>
      <c r="C13" s="22"/>
      <c r="D13" s="21"/>
      <c r="E13" s="21"/>
      <c r="F13" s="59"/>
      <c r="G13" s="23"/>
      <c r="H13" s="23"/>
      <c r="I13" s="23"/>
      <c r="J13" s="21"/>
      <c r="K13" s="9" t="s">
        <v>2775</v>
      </c>
    </row>
    <row r="14" ht="12.75" customHeight="1" spans="1:11">
      <c r="A14" s="20" t="str">
        <f t="shared" si="0"/>
        <v/>
      </c>
      <c r="B14" s="21"/>
      <c r="C14" s="22"/>
      <c r="D14" s="21"/>
      <c r="E14" s="21"/>
      <c r="F14" s="59"/>
      <c r="G14" s="23"/>
      <c r="H14" s="23"/>
      <c r="I14" s="23"/>
      <c r="J14" s="21"/>
      <c r="K14" s="9" t="s">
        <v>2776</v>
      </c>
    </row>
    <row r="15" ht="12.75" customHeight="1" spans="1:11">
      <c r="A15" s="20" t="str">
        <f t="shared" si="0"/>
        <v/>
      </c>
      <c r="B15" s="21"/>
      <c r="C15" s="22"/>
      <c r="D15" s="21"/>
      <c r="E15" s="21"/>
      <c r="F15" s="59"/>
      <c r="G15" s="23"/>
      <c r="H15" s="23"/>
      <c r="I15" s="23"/>
      <c r="J15" s="21"/>
      <c r="K15" s="9" t="s">
        <v>2777</v>
      </c>
    </row>
    <row r="16" ht="12.75" customHeight="1" spans="1:11">
      <c r="A16" s="20" t="str">
        <f t="shared" si="0"/>
        <v/>
      </c>
      <c r="B16" s="21"/>
      <c r="C16" s="22"/>
      <c r="D16" s="21"/>
      <c r="E16" s="21"/>
      <c r="F16" s="59"/>
      <c r="G16" s="23"/>
      <c r="H16" s="23"/>
      <c r="I16" s="23"/>
      <c r="J16" s="21"/>
      <c r="K16" s="9" t="s">
        <v>2778</v>
      </c>
    </row>
    <row r="17" ht="12.75" customHeight="1" spans="1:11">
      <c r="A17" s="20" t="str">
        <f t="shared" si="0"/>
        <v/>
      </c>
      <c r="B17" s="21"/>
      <c r="C17" s="22"/>
      <c r="D17" s="21"/>
      <c r="E17" s="21"/>
      <c r="F17" s="59"/>
      <c r="G17" s="23"/>
      <c r="H17" s="23"/>
      <c r="I17" s="23"/>
      <c r="J17" s="21"/>
      <c r="K17" s="9" t="s">
        <v>2779</v>
      </c>
    </row>
    <row r="18" ht="12.75" customHeight="1" spans="1:11">
      <c r="A18" s="20" t="str">
        <f t="shared" si="0"/>
        <v/>
      </c>
      <c r="B18" s="21"/>
      <c r="C18" s="22"/>
      <c r="D18" s="21"/>
      <c r="E18" s="21"/>
      <c r="F18" s="59"/>
      <c r="G18" s="23"/>
      <c r="H18" s="23"/>
      <c r="I18" s="23"/>
      <c r="J18" s="21"/>
      <c r="K18" s="9" t="s">
        <v>2780</v>
      </c>
    </row>
    <row r="19" ht="12.75" customHeight="1" spans="1:11">
      <c r="A19" s="20" t="str">
        <f t="shared" si="0"/>
        <v/>
      </c>
      <c r="B19" s="21"/>
      <c r="C19" s="22"/>
      <c r="D19" s="21"/>
      <c r="E19" s="21"/>
      <c r="F19" s="59"/>
      <c r="G19" s="23"/>
      <c r="H19" s="23"/>
      <c r="I19" s="23"/>
      <c r="J19" s="21"/>
      <c r="K19" s="9" t="s">
        <v>2781</v>
      </c>
    </row>
    <row r="20" ht="12.75" customHeight="1" spans="1:11">
      <c r="A20" s="20" t="str">
        <f t="shared" si="0"/>
        <v/>
      </c>
      <c r="B20" s="21"/>
      <c r="C20" s="22"/>
      <c r="D20" s="21"/>
      <c r="E20" s="21"/>
      <c r="F20" s="59"/>
      <c r="G20" s="23"/>
      <c r="H20" s="23"/>
      <c r="I20" s="23"/>
      <c r="J20" s="21"/>
      <c r="K20" s="9" t="s">
        <v>2782</v>
      </c>
    </row>
    <row r="21" ht="12.75" customHeight="1" spans="1:11">
      <c r="A21" s="20" t="str">
        <f t="shared" si="0"/>
        <v/>
      </c>
      <c r="B21" s="21"/>
      <c r="C21" s="22"/>
      <c r="D21" s="21"/>
      <c r="E21" s="21"/>
      <c r="F21" s="59"/>
      <c r="G21" s="23"/>
      <c r="H21" s="23"/>
      <c r="I21" s="23"/>
      <c r="J21" s="21"/>
      <c r="K21" s="9" t="s">
        <v>2783</v>
      </c>
    </row>
    <row r="22" ht="12.75" customHeight="1" spans="1:11">
      <c r="A22" s="20" t="str">
        <f t="shared" si="0"/>
        <v/>
      </c>
      <c r="B22" s="21"/>
      <c r="C22" s="22"/>
      <c r="D22" s="21"/>
      <c r="E22" s="21"/>
      <c r="F22" s="59"/>
      <c r="G22" s="23"/>
      <c r="H22" s="23"/>
      <c r="I22" s="23"/>
      <c r="J22" s="21"/>
      <c r="K22" s="9" t="s">
        <v>2784</v>
      </c>
    </row>
    <row r="23" ht="12.75" customHeight="1" spans="1:11">
      <c r="A23" s="20" t="str">
        <f t="shared" si="0"/>
        <v/>
      </c>
      <c r="B23" s="21"/>
      <c r="C23" s="22"/>
      <c r="D23" s="21"/>
      <c r="E23" s="21"/>
      <c r="F23" s="59"/>
      <c r="G23" s="23"/>
      <c r="H23" s="23"/>
      <c r="I23" s="23"/>
      <c r="J23" s="21"/>
      <c r="K23" s="9" t="s">
        <v>2785</v>
      </c>
    </row>
    <row r="24" ht="12.75" customHeight="1" spans="1:11">
      <c r="A24" s="20" t="str">
        <f t="shared" si="0"/>
        <v/>
      </c>
      <c r="B24" s="21"/>
      <c r="C24" s="22"/>
      <c r="D24" s="21"/>
      <c r="E24" s="21"/>
      <c r="F24" s="59"/>
      <c r="G24" s="23"/>
      <c r="H24" s="23"/>
      <c r="I24" s="23"/>
      <c r="J24" s="21"/>
      <c r="K24" s="9" t="s">
        <v>2786</v>
      </c>
    </row>
    <row r="25" ht="12.75" customHeight="1" spans="1:11">
      <c r="A25" s="20" t="str">
        <f t="shared" si="0"/>
        <v/>
      </c>
      <c r="B25" s="21"/>
      <c r="C25" s="22"/>
      <c r="D25" s="21"/>
      <c r="E25" s="21"/>
      <c r="F25" s="59"/>
      <c r="G25" s="23"/>
      <c r="H25" s="23"/>
      <c r="I25" s="23"/>
      <c r="J25" s="21"/>
      <c r="K25" s="9" t="s">
        <v>2787</v>
      </c>
    </row>
    <row r="26" ht="12.75" customHeight="1" spans="1:11">
      <c r="A26" s="20" t="str">
        <f t="shared" si="0"/>
        <v/>
      </c>
      <c r="B26" s="21"/>
      <c r="C26" s="22"/>
      <c r="D26" s="21"/>
      <c r="E26" s="21"/>
      <c r="F26" s="59"/>
      <c r="G26" s="23"/>
      <c r="H26" s="23"/>
      <c r="I26" s="23"/>
      <c r="J26" s="21"/>
      <c r="K26" s="9" t="s">
        <v>2788</v>
      </c>
    </row>
    <row r="27" customHeight="1" spans="1:10">
      <c r="A27" s="24" t="s">
        <v>1524</v>
      </c>
      <c r="B27" s="25"/>
      <c r="C27" s="24"/>
      <c r="D27" s="24"/>
      <c r="E27" s="24"/>
      <c r="F27" s="24"/>
      <c r="G27" s="24"/>
      <c r="H27" s="31">
        <f>SUM(H7:H26)</f>
        <v>0</v>
      </c>
      <c r="I27" s="31">
        <f>SUM(I7:I26)</f>
        <v>0</v>
      </c>
      <c r="J27" s="27"/>
    </row>
    <row r="28" customHeight="1" spans="1:11">
      <c r="A28" s="10" t="str">
        <f>基本信息输入表!$K$6&amp;"填表人："&amp;基本信息输入表!$M$91</f>
        <v>产权持有单位填表人：刘亚鑫</v>
      </c>
      <c r="I28" s="10" t="str">
        <f>"评估人员："&amp;基本信息输入表!$Q$91</f>
        <v>评估人员：王庆国</v>
      </c>
      <c r="K28" s="10" t="s">
        <v>1483</v>
      </c>
    </row>
    <row r="29" customHeight="1" spans="1:1">
      <c r="A29" s="10" t="str">
        <f>"填表日期："&amp;YEAR(基本信息输入表!$O$91)&amp;"年"&amp;MONTH(基本信息输入表!$O$91)&amp;"月"&amp;DAY(基本信息输入表!$O$91)&amp;"日"</f>
        <v>填表日期：2025年2月22日</v>
      </c>
    </row>
  </sheetData>
  <mergeCells count="4">
    <mergeCell ref="A2:J2"/>
    <mergeCell ref="A3:J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zoomScale="96" zoomScaleNormal="96" workbookViewId="0">
      <selection activeCell="C7" sqref="C7:C26"/>
    </sheetView>
  </sheetViews>
  <sheetFormatPr defaultColWidth="9" defaultRowHeight="15.75" customHeight="1" outlineLevelCol="6"/>
  <cols>
    <col min="1" max="1" width="7.7" style="10" customWidth="1"/>
    <col min="2" max="2" width="30" style="10" customWidth="1"/>
    <col min="3" max="3" width="8.2" style="10" customWidth="1"/>
    <col min="4" max="4" width="19.2" style="10" customWidth="1"/>
    <col min="5" max="5" width="20.2" style="10" customWidth="1"/>
    <col min="6" max="6" width="19.2" style="10" customWidth="1"/>
    <col min="7" max="8" width="9" style="10" customWidth="1"/>
    <col min="9" max="16384" width="9" style="10"/>
  </cols>
  <sheetData>
    <row r="1" customHeight="1" spans="1:1">
      <c r="A1" s="11" t="s">
        <v>0</v>
      </c>
    </row>
    <row r="2" s="8" customFormat="1" ht="30" customHeight="1" spans="1:1">
      <c r="A2" s="12" t="s">
        <v>2789</v>
      </c>
    </row>
    <row r="3" customHeight="1" spans="1:1">
      <c r="A3" s="9" t="str">
        <f>"评估基准日："&amp;TEXT(基本信息输入表!M7,"yyyy年mm月dd日")</f>
        <v>评估基准日：2025年02月20日</v>
      </c>
    </row>
    <row r="4" ht="14.25" customHeight="1" spans="1:6">
      <c r="A4" s="9"/>
      <c r="B4" s="9"/>
      <c r="C4" s="9"/>
      <c r="D4" s="9"/>
      <c r="E4" s="9"/>
      <c r="F4" s="14" t="s">
        <v>2790</v>
      </c>
    </row>
    <row r="5" customHeight="1" spans="1:6">
      <c r="A5" s="10" t="str">
        <f>基本信息输入表!K6&amp;"："&amp;基本信息输入表!M6</f>
        <v>产权持有单位：中国石油天然气股份有限公司塔里木油田分公司塔西南勘探开发公司</v>
      </c>
      <c r="F5" s="14" t="s">
        <v>1444</v>
      </c>
    </row>
    <row r="6" s="9" customFormat="1" customHeight="1" spans="1:7">
      <c r="A6" s="18" t="s">
        <v>4</v>
      </c>
      <c r="B6" s="18" t="s">
        <v>1575</v>
      </c>
      <c r="C6" s="18" t="s">
        <v>1147</v>
      </c>
      <c r="D6" s="19" t="s">
        <v>6</v>
      </c>
      <c r="E6" s="18" t="s">
        <v>7</v>
      </c>
      <c r="F6" s="18" t="s">
        <v>176</v>
      </c>
      <c r="G6" s="9" t="s">
        <v>1461</v>
      </c>
    </row>
    <row r="7" ht="12.75" customHeight="1" spans="1:7">
      <c r="A7" s="20" t="str">
        <f>IF(B7="","",ROW()-6)</f>
        <v/>
      </c>
      <c r="B7" s="21"/>
      <c r="C7" s="22"/>
      <c r="D7" s="23"/>
      <c r="E7" s="23"/>
      <c r="F7" s="21"/>
      <c r="G7" s="9" t="s">
        <v>2791</v>
      </c>
    </row>
    <row r="8" ht="12.75" customHeight="1" spans="1:7">
      <c r="A8" s="20" t="str">
        <f t="shared" ref="A8:A26" si="0">IF(B8="","",ROW()-6)</f>
        <v/>
      </c>
      <c r="B8" s="21"/>
      <c r="C8" s="22"/>
      <c r="D8" s="23"/>
      <c r="E8" s="23"/>
      <c r="F8" s="21"/>
      <c r="G8" s="9" t="s">
        <v>2792</v>
      </c>
    </row>
    <row r="9" ht="12.75" customHeight="1" spans="1:7">
      <c r="A9" s="20" t="str">
        <f t="shared" si="0"/>
        <v/>
      </c>
      <c r="B9" s="21"/>
      <c r="C9" s="22"/>
      <c r="D9" s="23"/>
      <c r="E9" s="23"/>
      <c r="F9" s="21"/>
      <c r="G9" s="9" t="s">
        <v>2793</v>
      </c>
    </row>
    <row r="10" ht="12.75" customHeight="1" spans="1:7">
      <c r="A10" s="20" t="str">
        <f t="shared" si="0"/>
        <v/>
      </c>
      <c r="B10" s="21"/>
      <c r="C10" s="22"/>
      <c r="D10" s="23"/>
      <c r="E10" s="23"/>
      <c r="F10" s="21"/>
      <c r="G10" s="9" t="s">
        <v>2794</v>
      </c>
    </row>
    <row r="11" ht="12.75" customHeight="1" spans="1:7">
      <c r="A11" s="20" t="str">
        <f t="shared" si="0"/>
        <v/>
      </c>
      <c r="B11" s="21"/>
      <c r="C11" s="22"/>
      <c r="D11" s="23"/>
      <c r="E11" s="23"/>
      <c r="F11" s="21"/>
      <c r="G11" s="9" t="s">
        <v>2795</v>
      </c>
    </row>
    <row r="12" ht="12.75" customHeight="1" spans="1:7">
      <c r="A12" s="20" t="str">
        <f t="shared" si="0"/>
        <v/>
      </c>
      <c r="B12" s="21"/>
      <c r="C12" s="22"/>
      <c r="D12" s="23"/>
      <c r="E12" s="23"/>
      <c r="F12" s="21"/>
      <c r="G12" s="9" t="s">
        <v>2796</v>
      </c>
    </row>
    <row r="13" ht="12.75" customHeight="1" spans="1:7">
      <c r="A13" s="20" t="str">
        <f t="shared" si="0"/>
        <v/>
      </c>
      <c r="B13" s="21"/>
      <c r="C13" s="22"/>
      <c r="D13" s="23"/>
      <c r="E13" s="23"/>
      <c r="F13" s="21"/>
      <c r="G13" s="9" t="s">
        <v>2797</v>
      </c>
    </row>
    <row r="14" ht="12.75" customHeight="1" spans="1:7">
      <c r="A14" s="20" t="str">
        <f t="shared" si="0"/>
        <v/>
      </c>
      <c r="B14" s="21"/>
      <c r="C14" s="22"/>
      <c r="D14" s="23"/>
      <c r="E14" s="23"/>
      <c r="F14" s="21"/>
      <c r="G14" s="9" t="s">
        <v>2798</v>
      </c>
    </row>
    <row r="15" ht="12.75" customHeight="1" spans="1:7">
      <c r="A15" s="20" t="str">
        <f t="shared" si="0"/>
        <v/>
      </c>
      <c r="B15" s="21"/>
      <c r="C15" s="22"/>
      <c r="D15" s="23"/>
      <c r="E15" s="23"/>
      <c r="F15" s="21"/>
      <c r="G15" s="9" t="s">
        <v>2799</v>
      </c>
    </row>
    <row r="16" ht="12.75" customHeight="1" spans="1:7">
      <c r="A16" s="20" t="str">
        <f t="shared" si="0"/>
        <v/>
      </c>
      <c r="B16" s="21"/>
      <c r="C16" s="22"/>
      <c r="D16" s="23"/>
      <c r="E16" s="23"/>
      <c r="F16" s="21"/>
      <c r="G16" s="9" t="s">
        <v>2800</v>
      </c>
    </row>
    <row r="17" ht="12.75" customHeight="1" spans="1:7">
      <c r="A17" s="20" t="str">
        <f t="shared" si="0"/>
        <v/>
      </c>
      <c r="B17" s="21"/>
      <c r="C17" s="22"/>
      <c r="D17" s="23"/>
      <c r="E17" s="23"/>
      <c r="F17" s="21"/>
      <c r="G17" s="9" t="s">
        <v>2801</v>
      </c>
    </row>
    <row r="18" ht="12.75" customHeight="1" spans="1:7">
      <c r="A18" s="20" t="str">
        <f t="shared" si="0"/>
        <v/>
      </c>
      <c r="B18" s="21"/>
      <c r="C18" s="22"/>
      <c r="D18" s="23"/>
      <c r="E18" s="23"/>
      <c r="F18" s="21"/>
      <c r="G18" s="9" t="s">
        <v>2802</v>
      </c>
    </row>
    <row r="19" ht="12.75" customHeight="1" spans="1:7">
      <c r="A19" s="20" t="str">
        <f t="shared" si="0"/>
        <v/>
      </c>
      <c r="B19" s="21"/>
      <c r="C19" s="22"/>
      <c r="D19" s="23"/>
      <c r="E19" s="23"/>
      <c r="F19" s="21"/>
      <c r="G19" s="9" t="s">
        <v>2803</v>
      </c>
    </row>
    <row r="20" ht="12.75" customHeight="1" spans="1:7">
      <c r="A20" s="20" t="str">
        <f t="shared" si="0"/>
        <v/>
      </c>
      <c r="B20" s="21"/>
      <c r="C20" s="22"/>
      <c r="D20" s="23"/>
      <c r="E20" s="23"/>
      <c r="F20" s="21"/>
      <c r="G20" s="9" t="s">
        <v>2804</v>
      </c>
    </row>
    <row r="21" ht="12.75" customHeight="1" spans="1:7">
      <c r="A21" s="20" t="str">
        <f t="shared" si="0"/>
        <v/>
      </c>
      <c r="B21" s="21"/>
      <c r="C21" s="22"/>
      <c r="D21" s="23"/>
      <c r="E21" s="23"/>
      <c r="F21" s="21"/>
      <c r="G21" s="9" t="s">
        <v>2805</v>
      </c>
    </row>
    <row r="22" ht="12.75" customHeight="1" spans="1:7">
      <c r="A22" s="20" t="str">
        <f t="shared" si="0"/>
        <v/>
      </c>
      <c r="B22" s="21"/>
      <c r="C22" s="22"/>
      <c r="D22" s="23"/>
      <c r="E22" s="23"/>
      <c r="F22" s="21"/>
      <c r="G22" s="9" t="s">
        <v>2806</v>
      </c>
    </row>
    <row r="23" ht="12.75" customHeight="1" spans="1:7">
      <c r="A23" s="20" t="str">
        <f t="shared" si="0"/>
        <v/>
      </c>
      <c r="B23" s="21"/>
      <c r="C23" s="22"/>
      <c r="D23" s="23"/>
      <c r="E23" s="23"/>
      <c r="F23" s="21"/>
      <c r="G23" s="9" t="s">
        <v>2807</v>
      </c>
    </row>
    <row r="24" ht="12.75" customHeight="1" spans="1:7">
      <c r="A24" s="20" t="str">
        <f t="shared" si="0"/>
        <v/>
      </c>
      <c r="B24" s="21"/>
      <c r="C24" s="22"/>
      <c r="D24" s="23"/>
      <c r="E24" s="23"/>
      <c r="F24" s="21"/>
      <c r="G24" s="9" t="s">
        <v>2808</v>
      </c>
    </row>
    <row r="25" ht="12.75" customHeight="1" spans="1:7">
      <c r="A25" s="20" t="str">
        <f t="shared" si="0"/>
        <v/>
      </c>
      <c r="B25" s="21"/>
      <c r="C25" s="22"/>
      <c r="D25" s="23"/>
      <c r="E25" s="23"/>
      <c r="F25" s="21"/>
      <c r="G25" s="9" t="s">
        <v>2809</v>
      </c>
    </row>
    <row r="26" ht="12.75" customHeight="1" spans="1:7">
      <c r="A26" s="20" t="str">
        <f t="shared" si="0"/>
        <v/>
      </c>
      <c r="B26" s="21"/>
      <c r="C26" s="22"/>
      <c r="D26" s="23"/>
      <c r="E26" s="23"/>
      <c r="F26" s="21"/>
      <c r="G26" s="9" t="s">
        <v>2810</v>
      </c>
    </row>
    <row r="27" customHeight="1" spans="1:6">
      <c r="A27" s="24" t="s">
        <v>1524</v>
      </c>
      <c r="B27" s="25"/>
      <c r="C27" s="24"/>
      <c r="D27" s="31">
        <f>SUM(D7:D26)</f>
        <v>0</v>
      </c>
      <c r="E27" s="31">
        <f>SUM(E7:E26)</f>
        <v>0</v>
      </c>
      <c r="F27" s="27"/>
    </row>
    <row r="28" customHeight="1" spans="1:7">
      <c r="A28" s="10" t="str">
        <f>基本信息输入表!$K$6&amp;"填表人："&amp;基本信息输入表!$M$92</f>
        <v>产权持有单位填表人：刘亚鑫</v>
      </c>
      <c r="E28" s="10" t="str">
        <f>"评估人员："&amp;基本信息输入表!$Q$92</f>
        <v>评估人员：王庆国</v>
      </c>
      <c r="G28" s="10" t="s">
        <v>1483</v>
      </c>
    </row>
    <row r="29" customHeight="1" spans="1:1">
      <c r="A29" s="10" t="str">
        <f>"填表日期："&amp;YEAR(基本信息输入表!$O$92)&amp;"年"&amp;MONTH(基本信息输入表!$O$92)&amp;"月"&amp;DAY(基本信息输入表!$O$92)&amp;"日"</f>
        <v>填表日期：2025年2月22日</v>
      </c>
    </row>
  </sheetData>
  <mergeCells count="3">
    <mergeCell ref="A2:F2"/>
    <mergeCell ref="A3:F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zoomScale="96" zoomScaleNormal="96" topLeftCell="A2" workbookViewId="0">
      <selection activeCell="C7" sqref="C7:C26"/>
    </sheetView>
  </sheetViews>
  <sheetFormatPr defaultColWidth="9" defaultRowHeight="15.75" customHeight="1" outlineLevelCol="7"/>
  <cols>
    <col min="1" max="6" width="18" style="10" customWidth="1"/>
    <col min="7" max="7" width="16.7" style="10" customWidth="1"/>
    <col min="8" max="8" width="8.7" style="10" customWidth="1"/>
    <col min="9" max="10" width="9" style="10" customWidth="1"/>
    <col min="11" max="16384" width="9" style="10"/>
  </cols>
  <sheetData>
    <row r="1" customHeight="1" spans="1:1">
      <c r="A1" s="11" t="s">
        <v>0</v>
      </c>
    </row>
    <row r="2" s="8" customFormat="1" ht="30" customHeight="1" spans="1:1">
      <c r="A2" s="12" t="s">
        <v>2811</v>
      </c>
    </row>
    <row r="3" customHeight="1" spans="1:1">
      <c r="A3" s="9" t="str">
        <f>"评估基准日："&amp;TEXT(基本信息输入表!M7,"yyyy年mm月dd日")</f>
        <v>评估基准日：2025年02月20日</v>
      </c>
    </row>
    <row r="4" ht="14.25" customHeight="1" spans="1:7">
      <c r="A4" s="9"/>
      <c r="B4" s="9"/>
      <c r="C4" s="9"/>
      <c r="D4" s="9"/>
      <c r="E4" s="9"/>
      <c r="F4" s="9"/>
      <c r="G4" s="14" t="s">
        <v>2812</v>
      </c>
    </row>
    <row r="5" customHeight="1" spans="1:7">
      <c r="A5" s="10" t="str">
        <f>基本信息输入表!K6&amp;"："&amp;基本信息输入表!M6</f>
        <v>产权持有单位：中国石油天然气股份有限公司塔里木油田分公司塔西南勘探开发公司</v>
      </c>
      <c r="G5" s="14" t="s">
        <v>1444</v>
      </c>
    </row>
    <row r="6" s="9" customFormat="1" customHeight="1" spans="1:8">
      <c r="A6" s="18" t="s">
        <v>4</v>
      </c>
      <c r="B6" s="18" t="s">
        <v>2813</v>
      </c>
      <c r="C6" s="18" t="s">
        <v>1147</v>
      </c>
      <c r="D6" s="18" t="s">
        <v>2814</v>
      </c>
      <c r="E6" s="19" t="s">
        <v>6</v>
      </c>
      <c r="F6" s="18" t="s">
        <v>7</v>
      </c>
      <c r="G6" s="18" t="s">
        <v>176</v>
      </c>
      <c r="H6" s="9" t="s">
        <v>1461</v>
      </c>
    </row>
    <row r="7" ht="12.75" customHeight="1" spans="1:8">
      <c r="A7" s="20" t="str">
        <f>IF(D7="","",ROW()-6)</f>
        <v/>
      </c>
      <c r="B7" s="21"/>
      <c r="C7" s="22"/>
      <c r="D7" s="21"/>
      <c r="E7" s="23"/>
      <c r="F7" s="23"/>
      <c r="G7" s="21"/>
      <c r="H7" s="9" t="s">
        <v>2815</v>
      </c>
    </row>
    <row r="8" ht="12.75" customHeight="1" spans="1:8">
      <c r="A8" s="20" t="str">
        <f t="shared" ref="A8:A26" si="0">IF(D8="","",ROW()-6)</f>
        <v/>
      </c>
      <c r="B8" s="21"/>
      <c r="C8" s="22"/>
      <c r="D8" s="21"/>
      <c r="E8" s="23"/>
      <c r="F8" s="23"/>
      <c r="G8" s="21"/>
      <c r="H8" s="9" t="s">
        <v>2816</v>
      </c>
    </row>
    <row r="9" ht="12.75" customHeight="1" spans="1:8">
      <c r="A9" s="20" t="str">
        <f t="shared" si="0"/>
        <v/>
      </c>
      <c r="B9" s="21"/>
      <c r="C9" s="22"/>
      <c r="D9" s="21"/>
      <c r="E9" s="23"/>
      <c r="F9" s="23"/>
      <c r="G9" s="21"/>
      <c r="H9" s="9" t="s">
        <v>2817</v>
      </c>
    </row>
    <row r="10" ht="12.75" customHeight="1" spans="1:8">
      <c r="A10" s="20" t="str">
        <f t="shared" si="0"/>
        <v/>
      </c>
      <c r="B10" s="21"/>
      <c r="C10" s="22"/>
      <c r="D10" s="21"/>
      <c r="E10" s="23"/>
      <c r="F10" s="23"/>
      <c r="G10" s="21"/>
      <c r="H10" s="9" t="s">
        <v>2818</v>
      </c>
    </row>
    <row r="11" ht="12.75" customHeight="1" spans="1:8">
      <c r="A11" s="20" t="str">
        <f t="shared" si="0"/>
        <v/>
      </c>
      <c r="B11" s="21"/>
      <c r="C11" s="22"/>
      <c r="D11" s="21"/>
      <c r="E11" s="23"/>
      <c r="F11" s="23"/>
      <c r="G11" s="21"/>
      <c r="H11" s="9" t="s">
        <v>2819</v>
      </c>
    </row>
    <row r="12" ht="12.75" customHeight="1" spans="1:8">
      <c r="A12" s="20" t="str">
        <f t="shared" si="0"/>
        <v/>
      </c>
      <c r="B12" s="21"/>
      <c r="C12" s="22"/>
      <c r="D12" s="21"/>
      <c r="E12" s="23"/>
      <c r="F12" s="23"/>
      <c r="G12" s="21"/>
      <c r="H12" s="9" t="s">
        <v>2820</v>
      </c>
    </row>
    <row r="13" ht="12.75" customHeight="1" spans="1:8">
      <c r="A13" s="20" t="str">
        <f t="shared" si="0"/>
        <v/>
      </c>
      <c r="B13" s="21"/>
      <c r="C13" s="22"/>
      <c r="D13" s="21"/>
      <c r="E13" s="23"/>
      <c r="F13" s="23"/>
      <c r="G13" s="21"/>
      <c r="H13" s="9" t="s">
        <v>2821</v>
      </c>
    </row>
    <row r="14" ht="12.75" customHeight="1" spans="1:8">
      <c r="A14" s="20" t="str">
        <f t="shared" si="0"/>
        <v/>
      </c>
      <c r="B14" s="21"/>
      <c r="C14" s="22"/>
      <c r="D14" s="21"/>
      <c r="E14" s="23"/>
      <c r="F14" s="23"/>
      <c r="G14" s="21"/>
      <c r="H14" s="9" t="s">
        <v>2822</v>
      </c>
    </row>
    <row r="15" ht="12.75" customHeight="1" spans="1:8">
      <c r="A15" s="20" t="str">
        <f t="shared" si="0"/>
        <v/>
      </c>
      <c r="B15" s="21"/>
      <c r="C15" s="22"/>
      <c r="D15" s="21"/>
      <c r="E15" s="23"/>
      <c r="F15" s="23"/>
      <c r="G15" s="21"/>
      <c r="H15" s="9" t="s">
        <v>2823</v>
      </c>
    </row>
    <row r="16" ht="12.75" customHeight="1" spans="1:8">
      <c r="A16" s="20" t="str">
        <f t="shared" si="0"/>
        <v/>
      </c>
      <c r="B16" s="21"/>
      <c r="C16" s="22"/>
      <c r="D16" s="21"/>
      <c r="E16" s="23"/>
      <c r="F16" s="23"/>
      <c r="G16" s="21"/>
      <c r="H16" s="9" t="s">
        <v>2824</v>
      </c>
    </row>
    <row r="17" ht="12.75" customHeight="1" spans="1:8">
      <c r="A17" s="20" t="str">
        <f t="shared" si="0"/>
        <v/>
      </c>
      <c r="B17" s="21"/>
      <c r="C17" s="22"/>
      <c r="D17" s="21"/>
      <c r="E17" s="23"/>
      <c r="F17" s="23"/>
      <c r="G17" s="21"/>
      <c r="H17" s="9" t="s">
        <v>2825</v>
      </c>
    </row>
    <row r="18" ht="12.75" customHeight="1" spans="1:8">
      <c r="A18" s="20" t="str">
        <f t="shared" si="0"/>
        <v/>
      </c>
      <c r="B18" s="21"/>
      <c r="C18" s="22"/>
      <c r="D18" s="21"/>
      <c r="E18" s="23"/>
      <c r="F18" s="23"/>
      <c r="G18" s="21"/>
      <c r="H18" s="9" t="s">
        <v>2826</v>
      </c>
    </row>
    <row r="19" ht="12.75" customHeight="1" spans="1:8">
      <c r="A19" s="20" t="str">
        <f t="shared" si="0"/>
        <v/>
      </c>
      <c r="B19" s="21"/>
      <c r="C19" s="22"/>
      <c r="D19" s="21"/>
      <c r="E19" s="23"/>
      <c r="F19" s="23"/>
      <c r="G19" s="21"/>
      <c r="H19" s="9" t="s">
        <v>2827</v>
      </c>
    </row>
    <row r="20" ht="12.75" customHeight="1" spans="1:8">
      <c r="A20" s="20" t="str">
        <f t="shared" si="0"/>
        <v/>
      </c>
      <c r="B20" s="21"/>
      <c r="C20" s="22"/>
      <c r="D20" s="21"/>
      <c r="E20" s="23"/>
      <c r="F20" s="23"/>
      <c r="G20" s="21"/>
      <c r="H20" s="9" t="s">
        <v>2828</v>
      </c>
    </row>
    <row r="21" ht="12.75" customHeight="1" spans="1:8">
      <c r="A21" s="20" t="str">
        <f t="shared" si="0"/>
        <v/>
      </c>
      <c r="B21" s="21"/>
      <c r="C21" s="22"/>
      <c r="D21" s="21"/>
      <c r="E21" s="23"/>
      <c r="F21" s="23"/>
      <c r="G21" s="21"/>
      <c r="H21" s="9" t="s">
        <v>2829</v>
      </c>
    </row>
    <row r="22" ht="12.75" customHeight="1" spans="1:8">
      <c r="A22" s="20" t="str">
        <f t="shared" si="0"/>
        <v/>
      </c>
      <c r="B22" s="21"/>
      <c r="C22" s="22"/>
      <c r="D22" s="21"/>
      <c r="E22" s="23"/>
      <c r="F22" s="23"/>
      <c r="G22" s="21"/>
      <c r="H22" s="9" t="s">
        <v>2830</v>
      </c>
    </row>
    <row r="23" ht="12.75" customHeight="1" spans="1:8">
      <c r="A23" s="20" t="str">
        <f t="shared" si="0"/>
        <v/>
      </c>
      <c r="B23" s="21"/>
      <c r="C23" s="22"/>
      <c r="D23" s="21"/>
      <c r="E23" s="23"/>
      <c r="F23" s="23"/>
      <c r="G23" s="21"/>
      <c r="H23" s="9" t="s">
        <v>2831</v>
      </c>
    </row>
    <row r="24" ht="12.75" customHeight="1" spans="1:8">
      <c r="A24" s="20" t="str">
        <f t="shared" si="0"/>
        <v/>
      </c>
      <c r="B24" s="21"/>
      <c r="C24" s="22"/>
      <c r="D24" s="21"/>
      <c r="E24" s="23"/>
      <c r="F24" s="23"/>
      <c r="G24" s="21"/>
      <c r="H24" s="9" t="s">
        <v>2832</v>
      </c>
    </row>
    <row r="25" ht="12.75" customHeight="1" spans="1:8">
      <c r="A25" s="20" t="str">
        <f t="shared" si="0"/>
        <v/>
      </c>
      <c r="B25" s="21"/>
      <c r="C25" s="22"/>
      <c r="D25" s="21"/>
      <c r="E25" s="23"/>
      <c r="F25" s="23"/>
      <c r="G25" s="21"/>
      <c r="H25" s="9" t="s">
        <v>2833</v>
      </c>
    </row>
    <row r="26" ht="12.75" customHeight="1" spans="1:8">
      <c r="A26" s="20" t="str">
        <f t="shared" si="0"/>
        <v/>
      </c>
      <c r="B26" s="21"/>
      <c r="C26" s="22"/>
      <c r="D26" s="21"/>
      <c r="E26" s="23"/>
      <c r="F26" s="23"/>
      <c r="G26" s="21"/>
      <c r="H26" s="9" t="s">
        <v>2834</v>
      </c>
    </row>
    <row r="27" customHeight="1" spans="1:7">
      <c r="A27" s="24" t="s">
        <v>1524</v>
      </c>
      <c r="B27" s="25"/>
      <c r="C27" s="24"/>
      <c r="D27" s="24"/>
      <c r="E27" s="31">
        <f>SUM(E7:E26)</f>
        <v>0</v>
      </c>
      <c r="F27" s="31">
        <f>SUM(F7:F26)</f>
        <v>0</v>
      </c>
      <c r="G27" s="27"/>
    </row>
    <row r="28" customHeight="1" spans="1:8">
      <c r="A28" s="10" t="str">
        <f>基本信息输入表!$K$6&amp;"填表人："&amp;基本信息输入表!$M$93</f>
        <v>产权持有单位填表人：刘亚鑫</v>
      </c>
      <c r="F28" s="10" t="str">
        <f>"评估人员："&amp;基本信息输入表!$Q$93</f>
        <v>评估人员：王庆国</v>
      </c>
      <c r="H28" s="10" t="s">
        <v>1483</v>
      </c>
    </row>
    <row r="29" customHeight="1" spans="1:1">
      <c r="A29" s="10" t="str">
        <f>"填表日期："&amp;YEAR(基本信息输入表!$O$93)&amp;"年"&amp;MONTH(基本信息输入表!$O$93)&amp;"月"&amp;DAY(基本信息输入表!$O$93)&amp;"日"</f>
        <v>填表日期：2025年2月22日</v>
      </c>
    </row>
  </sheetData>
  <mergeCells count="3">
    <mergeCell ref="A2:G2"/>
    <mergeCell ref="A3:G3"/>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showGridLines="0" zoomScale="96" zoomScaleNormal="96" topLeftCell="A4" workbookViewId="0">
      <selection activeCell="I21" sqref="I21"/>
    </sheetView>
  </sheetViews>
  <sheetFormatPr defaultColWidth="9" defaultRowHeight="15.75" customHeight="1"/>
  <cols>
    <col min="1" max="1" width="10.2" style="10" customWidth="1"/>
    <col min="2" max="2" width="13.7" style="10" customWidth="1"/>
    <col min="3" max="8" width="10.2" style="10" customWidth="1"/>
    <col min="9" max="9" width="17.2" style="10" customWidth="1"/>
    <col min="10" max="10" width="8.2" style="10" customWidth="1"/>
    <col min="11" max="12" width="9" style="10" customWidth="1"/>
    <col min="13" max="16384" width="9" style="10"/>
  </cols>
  <sheetData>
    <row r="1" customHeight="1" spans="1:1">
      <c r="A1" s="11" t="s">
        <v>0</v>
      </c>
    </row>
    <row r="2" s="8" customFormat="1" ht="30" customHeight="1" spans="1:1">
      <c r="A2" s="12" t="s">
        <v>2835</v>
      </c>
    </row>
    <row r="3" customHeight="1" spans="1:1">
      <c r="A3" s="9" t="str">
        <f>"评估基准日："&amp;TEXT(基本信息输入表!M7,"yyyy年mm月dd日")</f>
        <v>评估基准日：2025年02月20日</v>
      </c>
    </row>
    <row r="4" ht="14.25" customHeight="1" spans="1:9">
      <c r="A4" s="9"/>
      <c r="B4" s="9"/>
      <c r="C4" s="9"/>
      <c r="D4" s="9"/>
      <c r="E4" s="9"/>
      <c r="F4" s="9"/>
      <c r="G4" s="9"/>
      <c r="H4" s="9"/>
      <c r="I4" s="14" t="s">
        <v>2836</v>
      </c>
    </row>
    <row r="5" customHeight="1" spans="1:9">
      <c r="A5" s="15" t="str">
        <f>基本信息输入表!K6&amp;"："&amp;基本信息输入表!M6</f>
        <v>产权持有单位：中国石油天然气股份有限公司塔里木油田分公司塔西南勘探开发公司</v>
      </c>
      <c r="B5" s="16"/>
      <c r="C5" s="16"/>
      <c r="D5" s="16"/>
      <c r="E5" s="17"/>
      <c r="F5" s="17"/>
      <c r="I5" s="14" t="s">
        <v>1444</v>
      </c>
    </row>
    <row r="6" s="9" customFormat="1" customHeight="1" spans="1:10">
      <c r="A6" s="18" t="s">
        <v>4</v>
      </c>
      <c r="B6" s="18" t="s">
        <v>1065</v>
      </c>
      <c r="C6" s="18" t="s">
        <v>1147</v>
      </c>
      <c r="D6" s="18" t="s">
        <v>1092</v>
      </c>
      <c r="E6" s="18" t="s">
        <v>848</v>
      </c>
      <c r="F6" s="18" t="s">
        <v>2607</v>
      </c>
      <c r="G6" s="19" t="s">
        <v>6</v>
      </c>
      <c r="H6" s="18" t="s">
        <v>7</v>
      </c>
      <c r="I6" s="18" t="s">
        <v>176</v>
      </c>
      <c r="J6" s="9" t="s">
        <v>1461</v>
      </c>
    </row>
    <row r="7" ht="12.75" customHeight="1" spans="1:10">
      <c r="A7" s="20" t="str">
        <f>IF(B7="","",ROW()-6)</f>
        <v/>
      </c>
      <c r="B7" s="21"/>
      <c r="C7" s="22"/>
      <c r="D7" s="21"/>
      <c r="E7" s="21"/>
      <c r="F7" s="23"/>
      <c r="G7" s="23"/>
      <c r="H7" s="23"/>
      <c r="I7" s="21"/>
      <c r="J7" s="9" t="s">
        <v>2837</v>
      </c>
    </row>
    <row r="8" ht="12.75" customHeight="1" spans="1:10">
      <c r="A8" s="20" t="str">
        <f t="shared" ref="A8:A26" si="0">IF(B8="","",ROW()-6)</f>
        <v/>
      </c>
      <c r="B8" s="21"/>
      <c r="C8" s="22"/>
      <c r="D8" s="21"/>
      <c r="E8" s="21"/>
      <c r="F8" s="23"/>
      <c r="G8" s="23"/>
      <c r="H8" s="23"/>
      <c r="I8" s="21"/>
      <c r="J8" s="9" t="s">
        <v>2838</v>
      </c>
    </row>
    <row r="9" ht="12.75" customHeight="1" spans="1:10">
      <c r="A9" s="20" t="str">
        <f t="shared" si="0"/>
        <v/>
      </c>
      <c r="B9" s="21"/>
      <c r="C9" s="22"/>
      <c r="D9" s="21"/>
      <c r="E9" s="21"/>
      <c r="F9" s="23"/>
      <c r="G9" s="23"/>
      <c r="H9" s="23"/>
      <c r="I9" s="21"/>
      <c r="J9" s="9" t="s">
        <v>2839</v>
      </c>
    </row>
    <row r="10" ht="12.75" customHeight="1" spans="1:10">
      <c r="A10" s="20" t="str">
        <f t="shared" si="0"/>
        <v/>
      </c>
      <c r="B10" s="21"/>
      <c r="C10" s="22"/>
      <c r="D10" s="21"/>
      <c r="E10" s="21"/>
      <c r="F10" s="23"/>
      <c r="G10" s="23"/>
      <c r="H10" s="23"/>
      <c r="I10" s="21"/>
      <c r="J10" s="9" t="s">
        <v>2840</v>
      </c>
    </row>
    <row r="11" ht="12.75" customHeight="1" spans="1:10">
      <c r="A11" s="20" t="str">
        <f t="shared" si="0"/>
        <v/>
      </c>
      <c r="B11" s="21"/>
      <c r="C11" s="22"/>
      <c r="D11" s="21"/>
      <c r="E11" s="21"/>
      <c r="F11" s="23"/>
      <c r="G11" s="23"/>
      <c r="H11" s="23"/>
      <c r="I11" s="21"/>
      <c r="J11" s="9" t="s">
        <v>2841</v>
      </c>
    </row>
    <row r="12" ht="12.75" customHeight="1" spans="1:10">
      <c r="A12" s="20" t="str">
        <f t="shared" si="0"/>
        <v/>
      </c>
      <c r="B12" s="21"/>
      <c r="C12" s="22"/>
      <c r="D12" s="21"/>
      <c r="E12" s="21"/>
      <c r="F12" s="23"/>
      <c r="G12" s="23"/>
      <c r="H12" s="23"/>
      <c r="I12" s="21"/>
      <c r="J12" s="9" t="s">
        <v>2842</v>
      </c>
    </row>
    <row r="13" ht="12.75" customHeight="1" spans="1:10">
      <c r="A13" s="20" t="str">
        <f t="shared" si="0"/>
        <v/>
      </c>
      <c r="B13" s="21"/>
      <c r="C13" s="22"/>
      <c r="D13" s="21"/>
      <c r="E13" s="21"/>
      <c r="F13" s="23"/>
      <c r="G13" s="23"/>
      <c r="H13" s="23"/>
      <c r="I13" s="21"/>
      <c r="J13" s="9" t="s">
        <v>2843</v>
      </c>
    </row>
    <row r="14" ht="12.75" customHeight="1" spans="1:10">
      <c r="A14" s="20" t="str">
        <f t="shared" si="0"/>
        <v/>
      </c>
      <c r="B14" s="21"/>
      <c r="C14" s="22"/>
      <c r="D14" s="21"/>
      <c r="E14" s="21"/>
      <c r="F14" s="23"/>
      <c r="G14" s="23"/>
      <c r="H14" s="23"/>
      <c r="I14" s="21"/>
      <c r="J14" s="9" t="s">
        <v>2844</v>
      </c>
    </row>
    <row r="15" ht="12.75" customHeight="1" spans="1:10">
      <c r="A15" s="20" t="str">
        <f t="shared" si="0"/>
        <v/>
      </c>
      <c r="B15" s="21"/>
      <c r="C15" s="22"/>
      <c r="D15" s="21"/>
      <c r="E15" s="21"/>
      <c r="F15" s="23"/>
      <c r="G15" s="23"/>
      <c r="H15" s="23"/>
      <c r="I15" s="21"/>
      <c r="J15" s="9" t="s">
        <v>2845</v>
      </c>
    </row>
    <row r="16" ht="12.75" customHeight="1" spans="1:10">
      <c r="A16" s="20" t="str">
        <f t="shared" si="0"/>
        <v/>
      </c>
      <c r="B16" s="21"/>
      <c r="C16" s="22"/>
      <c r="D16" s="21"/>
      <c r="E16" s="21"/>
      <c r="F16" s="23"/>
      <c r="G16" s="23"/>
      <c r="H16" s="23"/>
      <c r="I16" s="21"/>
      <c r="J16" s="9" t="s">
        <v>2846</v>
      </c>
    </row>
    <row r="17" ht="12.75" customHeight="1" spans="1:10">
      <c r="A17" s="20" t="str">
        <f t="shared" si="0"/>
        <v/>
      </c>
      <c r="B17" s="21"/>
      <c r="C17" s="22"/>
      <c r="D17" s="21"/>
      <c r="E17" s="21"/>
      <c r="F17" s="23"/>
      <c r="G17" s="23"/>
      <c r="H17" s="23"/>
      <c r="I17" s="21"/>
      <c r="J17" s="9" t="s">
        <v>2847</v>
      </c>
    </row>
    <row r="18" ht="12.75" customHeight="1" spans="1:10">
      <c r="A18" s="20" t="str">
        <f t="shared" si="0"/>
        <v/>
      </c>
      <c r="B18" s="21"/>
      <c r="C18" s="22"/>
      <c r="D18" s="21"/>
      <c r="E18" s="21"/>
      <c r="F18" s="23"/>
      <c r="G18" s="23"/>
      <c r="H18" s="23"/>
      <c r="I18" s="21"/>
      <c r="J18" s="9" t="s">
        <v>2848</v>
      </c>
    </row>
    <row r="19" ht="12.75" customHeight="1" spans="1:10">
      <c r="A19" s="20" t="str">
        <f t="shared" si="0"/>
        <v/>
      </c>
      <c r="B19" s="21"/>
      <c r="C19" s="22"/>
      <c r="D19" s="21"/>
      <c r="E19" s="21"/>
      <c r="F19" s="23"/>
      <c r="G19" s="23"/>
      <c r="H19" s="23"/>
      <c r="I19" s="21"/>
      <c r="J19" s="9" t="s">
        <v>2849</v>
      </c>
    </row>
    <row r="20" ht="12.75" customHeight="1" spans="1:10">
      <c r="A20" s="20" t="str">
        <f t="shared" si="0"/>
        <v/>
      </c>
      <c r="B20" s="21"/>
      <c r="C20" s="22"/>
      <c r="D20" s="21"/>
      <c r="E20" s="21"/>
      <c r="F20" s="23"/>
      <c r="G20" s="23"/>
      <c r="H20" s="23"/>
      <c r="I20" s="21"/>
      <c r="J20" s="9" t="s">
        <v>2850</v>
      </c>
    </row>
    <row r="21" ht="12.75" customHeight="1" spans="1:10">
      <c r="A21" s="20" t="str">
        <f t="shared" si="0"/>
        <v/>
      </c>
      <c r="B21" s="21"/>
      <c r="C21" s="22"/>
      <c r="D21" s="21"/>
      <c r="E21" s="21"/>
      <c r="F21" s="23"/>
      <c r="G21" s="23"/>
      <c r="H21" s="23"/>
      <c r="I21" s="21"/>
      <c r="J21" s="9" t="s">
        <v>2851</v>
      </c>
    </row>
    <row r="22" ht="12.75" customHeight="1" spans="1:10">
      <c r="A22" s="20" t="str">
        <f t="shared" si="0"/>
        <v/>
      </c>
      <c r="B22" s="21"/>
      <c r="C22" s="22"/>
      <c r="D22" s="21"/>
      <c r="E22" s="21"/>
      <c r="F22" s="23"/>
      <c r="G22" s="23"/>
      <c r="H22" s="23"/>
      <c r="I22" s="21"/>
      <c r="J22" s="9" t="s">
        <v>2852</v>
      </c>
    </row>
    <row r="23" ht="12.75" customHeight="1" spans="1:10">
      <c r="A23" s="20" t="str">
        <f t="shared" si="0"/>
        <v/>
      </c>
      <c r="B23" s="21"/>
      <c r="C23" s="22"/>
      <c r="D23" s="21"/>
      <c r="E23" s="21"/>
      <c r="F23" s="23"/>
      <c r="G23" s="23"/>
      <c r="H23" s="23"/>
      <c r="I23" s="21"/>
      <c r="J23" s="9" t="s">
        <v>2853</v>
      </c>
    </row>
    <row r="24" ht="12.75" customHeight="1" spans="1:10">
      <c r="A24" s="20" t="str">
        <f t="shared" si="0"/>
        <v/>
      </c>
      <c r="B24" s="21"/>
      <c r="C24" s="22"/>
      <c r="D24" s="21"/>
      <c r="E24" s="21"/>
      <c r="F24" s="23"/>
      <c r="G24" s="23"/>
      <c r="H24" s="23"/>
      <c r="I24" s="21"/>
      <c r="J24" s="9" t="s">
        <v>2854</v>
      </c>
    </row>
    <row r="25" ht="12.75" customHeight="1" spans="1:10">
      <c r="A25" s="20" t="str">
        <f t="shared" si="0"/>
        <v/>
      </c>
      <c r="B25" s="21"/>
      <c r="C25" s="22"/>
      <c r="D25" s="21"/>
      <c r="E25" s="21"/>
      <c r="F25" s="23"/>
      <c r="G25" s="23"/>
      <c r="H25" s="23"/>
      <c r="I25" s="21"/>
      <c r="J25" s="9" t="s">
        <v>2855</v>
      </c>
    </row>
    <row r="26" ht="12.75" customHeight="1" spans="1:10">
      <c r="A26" s="20" t="str">
        <f t="shared" si="0"/>
        <v/>
      </c>
      <c r="B26" s="21"/>
      <c r="C26" s="22"/>
      <c r="D26" s="21"/>
      <c r="E26" s="21"/>
      <c r="F26" s="23"/>
      <c r="G26" s="23"/>
      <c r="H26" s="23"/>
      <c r="I26" s="21"/>
      <c r="J26" s="9" t="s">
        <v>2856</v>
      </c>
    </row>
    <row r="27" customHeight="1" spans="1:9">
      <c r="A27" s="24" t="s">
        <v>1524</v>
      </c>
      <c r="B27" s="25"/>
      <c r="C27" s="24"/>
      <c r="D27" s="24"/>
      <c r="E27" s="24"/>
      <c r="F27" s="24"/>
      <c r="G27" s="31">
        <f>SUM(G7:G26)</f>
        <v>0</v>
      </c>
      <c r="H27" s="31">
        <f>SUM(H7:H26)</f>
        <v>0</v>
      </c>
      <c r="I27" s="27"/>
    </row>
    <row r="28" customHeight="1" spans="1:10">
      <c r="A28" s="10" t="str">
        <f>基本信息输入表!$K$6&amp;"填表人："&amp;基本信息输入表!$M$94</f>
        <v>产权持有单位填表人：刘亚鑫</v>
      </c>
      <c r="H28" s="10" t="str">
        <f>"评估人员："&amp;基本信息输入表!$Q$94</f>
        <v>评估人员：王庆国</v>
      </c>
      <c r="J28" s="10" t="s">
        <v>1483</v>
      </c>
    </row>
    <row r="29" customHeight="1" spans="1:1">
      <c r="A29" s="10" t="str">
        <f>"填表日期："&amp;YEAR(基本信息输入表!$O$94)&amp;"年"&amp;MONTH(基本信息输入表!$O$94)&amp;"月"&amp;DAY(基本信息输入表!$O$94)&amp;"日"</f>
        <v>填表日期：2025年2月22日</v>
      </c>
    </row>
    <row r="30" customHeight="1" spans="10:10">
      <c r="J30" s="58"/>
    </row>
  </sheetData>
  <mergeCells count="4">
    <mergeCell ref="A2:I2"/>
    <mergeCell ref="A3:I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zoomScale="96" zoomScaleNormal="96" topLeftCell="A4" workbookViewId="0">
      <selection activeCell="F17" sqref="F17"/>
    </sheetView>
  </sheetViews>
  <sheetFormatPr defaultColWidth="9" defaultRowHeight="15.75" customHeight="1" outlineLevelCol="7"/>
  <cols>
    <col min="1" max="1" width="6.7" style="10" customWidth="1"/>
    <col min="2" max="2" width="22.5" style="10" customWidth="1"/>
    <col min="3" max="4" width="13.7" style="10" customWidth="1"/>
    <col min="5" max="6" width="15.7" style="10" customWidth="1"/>
    <col min="7" max="7" width="18.2" style="10" customWidth="1"/>
    <col min="8" max="9" width="9" style="10" customWidth="1"/>
    <col min="10" max="16384" width="9" style="10"/>
  </cols>
  <sheetData>
    <row r="1" customHeight="1" spans="1:1">
      <c r="A1" s="11" t="s">
        <v>0</v>
      </c>
    </row>
    <row r="2" s="8" customFormat="1" ht="30" customHeight="1" spans="1:1">
      <c r="A2" s="12" t="s">
        <v>2857</v>
      </c>
    </row>
    <row r="3" customHeight="1" spans="1:1">
      <c r="A3" s="9" t="str">
        <f>"评估基准日："&amp;TEXT(基本信息输入表!M7,"yyyy年mm月dd日")</f>
        <v>评估基准日：2025年02月20日</v>
      </c>
    </row>
    <row r="4" ht="14.25" customHeight="1" spans="1:7">
      <c r="A4" s="9"/>
      <c r="B4" s="9"/>
      <c r="C4" s="9"/>
      <c r="D4" s="9"/>
      <c r="E4" s="9"/>
      <c r="F4" s="9"/>
      <c r="G4" s="14" t="s">
        <v>2858</v>
      </c>
    </row>
    <row r="5" customHeight="1" spans="1:7">
      <c r="A5" s="15" t="str">
        <f>基本信息输入表!K6&amp;"："&amp;基本信息输入表!M6</f>
        <v>产权持有单位：中国石油天然气股份有限公司塔里木油田分公司塔西南勘探开发公司</v>
      </c>
      <c r="B5" s="16"/>
      <c r="C5" s="16"/>
      <c r="D5" s="56"/>
      <c r="G5" s="14" t="s">
        <v>1444</v>
      </c>
    </row>
    <row r="6" s="9" customFormat="1" customHeight="1" spans="1:8">
      <c r="A6" s="18" t="s">
        <v>4</v>
      </c>
      <c r="B6" s="18" t="s">
        <v>1065</v>
      </c>
      <c r="C6" s="18" t="s">
        <v>1147</v>
      </c>
      <c r="D6" s="18" t="s">
        <v>1092</v>
      </c>
      <c r="E6" s="19" t="s">
        <v>6</v>
      </c>
      <c r="F6" s="18" t="s">
        <v>7</v>
      </c>
      <c r="G6" s="18" t="s">
        <v>176</v>
      </c>
      <c r="H6" s="9" t="s">
        <v>1461</v>
      </c>
    </row>
    <row r="7" ht="12.75" customHeight="1" spans="1:8">
      <c r="A7" s="20" t="str">
        <f>IF(B7="","",ROW()-6)</f>
        <v/>
      </c>
      <c r="B7" s="21"/>
      <c r="C7" s="22"/>
      <c r="D7" s="57"/>
      <c r="E7" s="23"/>
      <c r="F7" s="23"/>
      <c r="G7" s="21"/>
      <c r="H7" s="9" t="s">
        <v>2859</v>
      </c>
    </row>
    <row r="8" ht="12.75" customHeight="1" spans="1:8">
      <c r="A8" s="20" t="str">
        <f t="shared" ref="A8:A26" si="0">IF(B8="","",ROW()-6)</f>
        <v/>
      </c>
      <c r="B8" s="21"/>
      <c r="C8" s="22"/>
      <c r="D8" s="57"/>
      <c r="E8" s="23"/>
      <c r="F8" s="23"/>
      <c r="G8" s="21"/>
      <c r="H8" s="9" t="s">
        <v>2860</v>
      </c>
    </row>
    <row r="9" ht="12.75" customHeight="1" spans="1:8">
      <c r="A9" s="20" t="str">
        <f t="shared" si="0"/>
        <v/>
      </c>
      <c r="B9" s="21"/>
      <c r="C9" s="22"/>
      <c r="D9" s="57"/>
      <c r="E9" s="23"/>
      <c r="F9" s="23"/>
      <c r="G9" s="21"/>
      <c r="H9" s="9" t="s">
        <v>2861</v>
      </c>
    </row>
    <row r="10" ht="12.75" customHeight="1" spans="1:8">
      <c r="A10" s="20" t="str">
        <f t="shared" si="0"/>
        <v/>
      </c>
      <c r="B10" s="21"/>
      <c r="C10" s="22"/>
      <c r="D10" s="57"/>
      <c r="E10" s="23"/>
      <c r="F10" s="23"/>
      <c r="G10" s="21"/>
      <c r="H10" s="9" t="s">
        <v>2862</v>
      </c>
    </row>
    <row r="11" ht="12.75" customHeight="1" spans="1:8">
      <c r="A11" s="20" t="str">
        <f t="shared" si="0"/>
        <v/>
      </c>
      <c r="B11" s="21"/>
      <c r="C11" s="22"/>
      <c r="D11" s="57"/>
      <c r="E11" s="23"/>
      <c r="F11" s="23"/>
      <c r="G11" s="21"/>
      <c r="H11" s="9" t="s">
        <v>2863</v>
      </c>
    </row>
    <row r="12" ht="12.75" customHeight="1" spans="1:8">
      <c r="A12" s="20" t="str">
        <f t="shared" si="0"/>
        <v/>
      </c>
      <c r="B12" s="21"/>
      <c r="C12" s="22"/>
      <c r="D12" s="57"/>
      <c r="E12" s="23"/>
      <c r="F12" s="23"/>
      <c r="G12" s="21"/>
      <c r="H12" s="9" t="s">
        <v>2864</v>
      </c>
    </row>
    <row r="13" ht="12.75" customHeight="1" spans="1:8">
      <c r="A13" s="20" t="str">
        <f t="shared" si="0"/>
        <v/>
      </c>
      <c r="B13" s="21"/>
      <c r="C13" s="22"/>
      <c r="D13" s="57"/>
      <c r="E13" s="23"/>
      <c r="F13" s="23"/>
      <c r="G13" s="21"/>
      <c r="H13" s="9" t="s">
        <v>2865</v>
      </c>
    </row>
    <row r="14" ht="12.75" customHeight="1" spans="1:8">
      <c r="A14" s="20" t="str">
        <f t="shared" si="0"/>
        <v/>
      </c>
      <c r="B14" s="21"/>
      <c r="C14" s="22"/>
      <c r="D14" s="57"/>
      <c r="E14" s="23"/>
      <c r="F14" s="23"/>
      <c r="G14" s="21"/>
      <c r="H14" s="9" t="s">
        <v>2866</v>
      </c>
    </row>
    <row r="15" ht="12.75" customHeight="1" spans="1:8">
      <c r="A15" s="20" t="str">
        <f t="shared" si="0"/>
        <v/>
      </c>
      <c r="B15" s="21"/>
      <c r="C15" s="22"/>
      <c r="D15" s="57"/>
      <c r="E15" s="23"/>
      <c r="F15" s="23"/>
      <c r="G15" s="21"/>
      <c r="H15" s="9" t="s">
        <v>2867</v>
      </c>
    </row>
    <row r="16" ht="12.75" customHeight="1" spans="1:8">
      <c r="A16" s="20" t="str">
        <f t="shared" si="0"/>
        <v/>
      </c>
      <c r="B16" s="21"/>
      <c r="C16" s="22"/>
      <c r="D16" s="57"/>
      <c r="E16" s="23"/>
      <c r="F16" s="23"/>
      <c r="G16" s="21"/>
      <c r="H16" s="9" t="s">
        <v>2868</v>
      </c>
    </row>
    <row r="17" ht="12.75" customHeight="1" spans="1:8">
      <c r="A17" s="20" t="str">
        <f t="shared" si="0"/>
        <v/>
      </c>
      <c r="B17" s="21"/>
      <c r="C17" s="22"/>
      <c r="D17" s="57"/>
      <c r="E17" s="23"/>
      <c r="F17" s="23"/>
      <c r="G17" s="21"/>
      <c r="H17" s="9" t="s">
        <v>2869</v>
      </c>
    </row>
    <row r="18" ht="12.75" customHeight="1" spans="1:8">
      <c r="A18" s="20" t="str">
        <f t="shared" si="0"/>
        <v/>
      </c>
      <c r="B18" s="21"/>
      <c r="C18" s="22"/>
      <c r="D18" s="57"/>
      <c r="E18" s="23"/>
      <c r="F18" s="23"/>
      <c r="G18" s="21"/>
      <c r="H18" s="9" t="s">
        <v>2870</v>
      </c>
    </row>
    <row r="19" ht="12.75" customHeight="1" spans="1:8">
      <c r="A19" s="20" t="str">
        <f t="shared" si="0"/>
        <v/>
      </c>
      <c r="B19" s="21"/>
      <c r="C19" s="22"/>
      <c r="D19" s="57"/>
      <c r="E19" s="23"/>
      <c r="F19" s="23"/>
      <c r="G19" s="21"/>
      <c r="H19" s="9" t="s">
        <v>2871</v>
      </c>
    </row>
    <row r="20" ht="12.75" customHeight="1" spans="1:8">
      <c r="A20" s="20" t="str">
        <f t="shared" si="0"/>
        <v/>
      </c>
      <c r="B20" s="21"/>
      <c r="C20" s="22"/>
      <c r="D20" s="57"/>
      <c r="E20" s="23"/>
      <c r="F20" s="23"/>
      <c r="G20" s="21"/>
      <c r="H20" s="9" t="s">
        <v>2872</v>
      </c>
    </row>
    <row r="21" ht="12.75" customHeight="1" spans="1:8">
      <c r="A21" s="20" t="str">
        <f t="shared" si="0"/>
        <v/>
      </c>
      <c r="B21" s="21"/>
      <c r="C21" s="22"/>
      <c r="D21" s="57"/>
      <c r="E21" s="23"/>
      <c r="F21" s="23"/>
      <c r="G21" s="21"/>
      <c r="H21" s="9" t="s">
        <v>2873</v>
      </c>
    </row>
    <row r="22" ht="12.75" customHeight="1" spans="1:8">
      <c r="A22" s="20" t="str">
        <f t="shared" si="0"/>
        <v/>
      </c>
      <c r="B22" s="21"/>
      <c r="C22" s="22"/>
      <c r="D22" s="57"/>
      <c r="E22" s="23"/>
      <c r="F22" s="23"/>
      <c r="G22" s="21"/>
      <c r="H22" s="9" t="s">
        <v>2874</v>
      </c>
    </row>
    <row r="23" ht="12.75" customHeight="1" spans="1:8">
      <c r="A23" s="20" t="str">
        <f t="shared" si="0"/>
        <v/>
      </c>
      <c r="B23" s="21"/>
      <c r="C23" s="22"/>
      <c r="D23" s="57"/>
      <c r="E23" s="23"/>
      <c r="F23" s="23"/>
      <c r="G23" s="21"/>
      <c r="H23" s="9" t="s">
        <v>2875</v>
      </c>
    </row>
    <row r="24" ht="12.75" customHeight="1" spans="1:8">
      <c r="A24" s="20" t="str">
        <f t="shared" si="0"/>
        <v/>
      </c>
      <c r="B24" s="21"/>
      <c r="C24" s="22"/>
      <c r="D24" s="57"/>
      <c r="E24" s="23"/>
      <c r="F24" s="23"/>
      <c r="G24" s="21"/>
      <c r="H24" s="9" t="s">
        <v>2876</v>
      </c>
    </row>
    <row r="25" ht="12.75" customHeight="1" spans="1:8">
      <c r="A25" s="20" t="str">
        <f t="shared" si="0"/>
        <v/>
      </c>
      <c r="B25" s="21"/>
      <c r="C25" s="22"/>
      <c r="D25" s="57"/>
      <c r="E25" s="23"/>
      <c r="F25" s="23"/>
      <c r="G25" s="21"/>
      <c r="H25" s="9" t="s">
        <v>2877</v>
      </c>
    </row>
    <row r="26" ht="12.75" customHeight="1" spans="1:8">
      <c r="A26" s="20" t="str">
        <f t="shared" si="0"/>
        <v/>
      </c>
      <c r="B26" s="21"/>
      <c r="C26" s="22"/>
      <c r="D26" s="57"/>
      <c r="E26" s="23"/>
      <c r="F26" s="23"/>
      <c r="G26" s="21"/>
      <c r="H26" s="9" t="s">
        <v>2878</v>
      </c>
    </row>
    <row r="27" customHeight="1" spans="1:7">
      <c r="A27" s="24" t="s">
        <v>1524</v>
      </c>
      <c r="B27" s="25"/>
      <c r="C27" s="24"/>
      <c r="D27" s="24"/>
      <c r="E27" s="31">
        <f>SUM(E7:E26)</f>
        <v>0</v>
      </c>
      <c r="F27" s="31">
        <f>SUM(F7:F26)</f>
        <v>0</v>
      </c>
      <c r="G27" s="27"/>
    </row>
    <row r="28" customHeight="1" spans="1:8">
      <c r="A28" s="10" t="str">
        <f>基本信息输入表!$K$6&amp;"填表人："&amp;基本信息输入表!$M$95</f>
        <v>产权持有单位填表人：刘亚鑫</v>
      </c>
      <c r="F28" s="10" t="str">
        <f>"评估人员："&amp;基本信息输入表!$Q$95</f>
        <v>评估人员：王庆国</v>
      </c>
      <c r="H28" s="10" t="s">
        <v>1483</v>
      </c>
    </row>
    <row r="29" customHeight="1" spans="1:1">
      <c r="A29" s="10" t="str">
        <f>"填表日期："&amp;YEAR(基本信息输入表!$O$95)&amp;"年"&amp;MONTH(基本信息输入表!$O$95)&amp;"月"&amp;DAY(基本信息输入表!$O$95)&amp;"日"</f>
        <v>填表日期：2025年2月22日</v>
      </c>
    </row>
  </sheetData>
  <mergeCells count="4">
    <mergeCell ref="A2:G2"/>
    <mergeCell ref="A3:G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zoomScale="96" zoomScaleNormal="96" workbookViewId="0">
      <selection activeCell="E14" sqref="E14"/>
    </sheetView>
  </sheetViews>
  <sheetFormatPr defaultColWidth="9" defaultRowHeight="15.75" customHeight="1"/>
  <cols>
    <col min="1" max="1" width="7.7" style="10" customWidth="1"/>
    <col min="2" max="2" width="20.7" style="10" customWidth="1"/>
    <col min="3" max="3" width="12.7" style="10" customWidth="1"/>
    <col min="4" max="5" width="12.2" style="10" customWidth="1"/>
    <col min="6" max="7" width="15.7" style="10" customWidth="1"/>
    <col min="8" max="8" width="14.7" style="10" customWidth="1"/>
    <col min="9" max="10" width="9" style="10" customWidth="1"/>
    <col min="11" max="16384" width="9" style="10"/>
  </cols>
  <sheetData>
    <row r="1" customHeight="1" spans="1:1">
      <c r="A1" s="11" t="s">
        <v>0</v>
      </c>
    </row>
    <row r="2" s="8" customFormat="1" ht="30" customHeight="1" spans="1:1">
      <c r="A2" s="12" t="s">
        <v>2879</v>
      </c>
    </row>
    <row r="3" customHeight="1" spans="1:1">
      <c r="A3" s="9" t="str">
        <f>"评估基准日："&amp;TEXT(基本信息输入表!M7,"yyyy年mm月dd日")</f>
        <v>评估基准日：2025年02月20日</v>
      </c>
    </row>
    <row r="4" ht="14.25" customHeight="1" spans="1:8">
      <c r="A4" s="9"/>
      <c r="B4" s="9"/>
      <c r="C4" s="9"/>
      <c r="D4" s="9"/>
      <c r="E4" s="9"/>
      <c r="F4" s="9"/>
      <c r="G4" s="9"/>
      <c r="H4" s="14" t="s">
        <v>2880</v>
      </c>
    </row>
    <row r="5" customHeight="1" spans="1:8">
      <c r="A5" s="15" t="str">
        <f>基本信息输入表!K6&amp;"："&amp;基本信息输入表!M6</f>
        <v>产权持有单位：中国石油天然气股份有限公司塔里木油田分公司塔西南勘探开发公司</v>
      </c>
      <c r="B5" s="16"/>
      <c r="C5" s="16"/>
      <c r="H5" s="14" t="s">
        <v>1444</v>
      </c>
    </row>
    <row r="6" s="9" customFormat="1" customHeight="1" spans="1:9">
      <c r="A6" s="18" t="s">
        <v>4</v>
      </c>
      <c r="B6" s="18" t="s">
        <v>2881</v>
      </c>
      <c r="C6" s="18" t="s">
        <v>1147</v>
      </c>
      <c r="D6" s="18" t="s">
        <v>2605</v>
      </c>
      <c r="E6" s="18" t="s">
        <v>2882</v>
      </c>
      <c r="F6" s="19" t="s">
        <v>6</v>
      </c>
      <c r="G6" s="18" t="s">
        <v>7</v>
      </c>
      <c r="H6" s="18" t="s">
        <v>176</v>
      </c>
      <c r="I6" s="9" t="s">
        <v>1461</v>
      </c>
    </row>
    <row r="7" ht="12.75" customHeight="1" spans="1:9">
      <c r="A7" s="20" t="str">
        <f>IF(B7="","",ROW()-6)</f>
        <v/>
      </c>
      <c r="B7" s="21"/>
      <c r="C7" s="22"/>
      <c r="D7" s="22"/>
      <c r="E7" s="39"/>
      <c r="F7" s="23"/>
      <c r="G7" s="23"/>
      <c r="H7" s="21"/>
      <c r="I7" s="9" t="s">
        <v>2883</v>
      </c>
    </row>
    <row r="8" ht="12.75" customHeight="1" spans="1:9">
      <c r="A8" s="20" t="str">
        <f t="shared" ref="A8:A26" si="0">IF(B8="","",ROW()-6)</f>
        <v/>
      </c>
      <c r="B8" s="21"/>
      <c r="C8" s="22"/>
      <c r="D8" s="22"/>
      <c r="E8" s="39"/>
      <c r="F8" s="23"/>
      <c r="G8" s="23"/>
      <c r="H8" s="21"/>
      <c r="I8" s="9" t="s">
        <v>2884</v>
      </c>
    </row>
    <row r="9" ht="12.75" customHeight="1" spans="1:9">
      <c r="A9" s="20" t="str">
        <f t="shared" si="0"/>
        <v/>
      </c>
      <c r="B9" s="21"/>
      <c r="C9" s="22"/>
      <c r="D9" s="22"/>
      <c r="E9" s="39"/>
      <c r="F9" s="23"/>
      <c r="G9" s="23"/>
      <c r="H9" s="21"/>
      <c r="I9" s="9" t="s">
        <v>2885</v>
      </c>
    </row>
    <row r="10" ht="12.75" customHeight="1" spans="1:9">
      <c r="A10" s="20" t="str">
        <f t="shared" si="0"/>
        <v/>
      </c>
      <c r="B10" s="21"/>
      <c r="C10" s="22"/>
      <c r="D10" s="22"/>
      <c r="E10" s="39"/>
      <c r="F10" s="23"/>
      <c r="G10" s="23"/>
      <c r="H10" s="21"/>
      <c r="I10" s="9" t="s">
        <v>2886</v>
      </c>
    </row>
    <row r="11" ht="12.75" customHeight="1" spans="1:9">
      <c r="A11" s="20" t="str">
        <f t="shared" si="0"/>
        <v/>
      </c>
      <c r="B11" s="21"/>
      <c r="C11" s="22"/>
      <c r="D11" s="22"/>
      <c r="E11" s="39"/>
      <c r="F11" s="23"/>
      <c r="G11" s="23"/>
      <c r="H11" s="21"/>
      <c r="I11" s="9" t="s">
        <v>2887</v>
      </c>
    </row>
    <row r="12" ht="12.75" customHeight="1" spans="1:9">
      <c r="A12" s="20" t="str">
        <f t="shared" si="0"/>
        <v/>
      </c>
      <c r="B12" s="21"/>
      <c r="C12" s="22"/>
      <c r="D12" s="22"/>
      <c r="E12" s="39"/>
      <c r="F12" s="23"/>
      <c r="G12" s="23"/>
      <c r="H12" s="21"/>
      <c r="I12" s="9" t="s">
        <v>2888</v>
      </c>
    </row>
    <row r="13" ht="12.75" customHeight="1" spans="1:9">
      <c r="A13" s="20" t="str">
        <f t="shared" si="0"/>
        <v/>
      </c>
      <c r="B13" s="21"/>
      <c r="C13" s="22"/>
      <c r="D13" s="22"/>
      <c r="E13" s="39"/>
      <c r="F13" s="23"/>
      <c r="G13" s="23"/>
      <c r="H13" s="21"/>
      <c r="I13" s="9" t="s">
        <v>2889</v>
      </c>
    </row>
    <row r="14" ht="12.75" customHeight="1" spans="1:9">
      <c r="A14" s="20" t="str">
        <f t="shared" si="0"/>
        <v/>
      </c>
      <c r="B14" s="21"/>
      <c r="C14" s="22"/>
      <c r="D14" s="22"/>
      <c r="E14" s="39"/>
      <c r="F14" s="23"/>
      <c r="G14" s="23"/>
      <c r="H14" s="21"/>
      <c r="I14" s="9" t="s">
        <v>2890</v>
      </c>
    </row>
    <row r="15" ht="12.75" customHeight="1" spans="1:9">
      <c r="A15" s="20" t="str">
        <f t="shared" si="0"/>
        <v/>
      </c>
      <c r="B15" s="21"/>
      <c r="C15" s="22"/>
      <c r="D15" s="22"/>
      <c r="E15" s="39"/>
      <c r="F15" s="23"/>
      <c r="G15" s="23"/>
      <c r="H15" s="21"/>
      <c r="I15" s="9" t="s">
        <v>2891</v>
      </c>
    </row>
    <row r="16" ht="12.75" customHeight="1" spans="1:9">
      <c r="A16" s="20" t="str">
        <f t="shared" si="0"/>
        <v/>
      </c>
      <c r="B16" s="21"/>
      <c r="C16" s="22"/>
      <c r="D16" s="22"/>
      <c r="E16" s="39"/>
      <c r="F16" s="23"/>
      <c r="G16" s="23"/>
      <c r="H16" s="21"/>
      <c r="I16" s="9" t="s">
        <v>2892</v>
      </c>
    </row>
    <row r="17" ht="12.75" customHeight="1" spans="1:9">
      <c r="A17" s="20" t="str">
        <f t="shared" si="0"/>
        <v/>
      </c>
      <c r="B17" s="21"/>
      <c r="C17" s="22"/>
      <c r="D17" s="22"/>
      <c r="E17" s="39"/>
      <c r="F17" s="23"/>
      <c r="G17" s="23"/>
      <c r="H17" s="21"/>
      <c r="I17" s="9" t="s">
        <v>2893</v>
      </c>
    </row>
    <row r="18" ht="12.75" customHeight="1" spans="1:9">
      <c r="A18" s="20" t="str">
        <f t="shared" si="0"/>
        <v/>
      </c>
      <c r="B18" s="21"/>
      <c r="C18" s="22"/>
      <c r="D18" s="22"/>
      <c r="E18" s="39"/>
      <c r="F18" s="23"/>
      <c r="G18" s="23"/>
      <c r="H18" s="21"/>
      <c r="I18" s="9" t="s">
        <v>2894</v>
      </c>
    </row>
    <row r="19" ht="12.75" customHeight="1" spans="1:9">
      <c r="A19" s="20" t="str">
        <f t="shared" si="0"/>
        <v/>
      </c>
      <c r="B19" s="21"/>
      <c r="C19" s="22"/>
      <c r="D19" s="22"/>
      <c r="E19" s="39"/>
      <c r="F19" s="23"/>
      <c r="G19" s="23"/>
      <c r="H19" s="21"/>
      <c r="I19" s="9" t="s">
        <v>2895</v>
      </c>
    </row>
    <row r="20" ht="12.75" customHeight="1" spans="1:9">
      <c r="A20" s="20" t="str">
        <f t="shared" si="0"/>
        <v/>
      </c>
      <c r="B20" s="21"/>
      <c r="C20" s="22"/>
      <c r="D20" s="22"/>
      <c r="E20" s="39"/>
      <c r="F20" s="23"/>
      <c r="G20" s="23"/>
      <c r="H20" s="21"/>
      <c r="I20" s="9" t="s">
        <v>2896</v>
      </c>
    </row>
    <row r="21" ht="12.75" customHeight="1" spans="1:9">
      <c r="A21" s="20" t="str">
        <f t="shared" si="0"/>
        <v/>
      </c>
      <c r="B21" s="21"/>
      <c r="C21" s="22"/>
      <c r="D21" s="22"/>
      <c r="E21" s="39"/>
      <c r="F21" s="23"/>
      <c r="G21" s="23"/>
      <c r="H21" s="21"/>
      <c r="I21" s="9" t="s">
        <v>2897</v>
      </c>
    </row>
    <row r="22" ht="12.75" customHeight="1" spans="1:9">
      <c r="A22" s="20" t="str">
        <f t="shared" si="0"/>
        <v/>
      </c>
      <c r="B22" s="21"/>
      <c r="C22" s="22"/>
      <c r="D22" s="22"/>
      <c r="E22" s="39"/>
      <c r="F22" s="23"/>
      <c r="G22" s="23"/>
      <c r="H22" s="21"/>
      <c r="I22" s="9" t="s">
        <v>2898</v>
      </c>
    </row>
    <row r="23" ht="12.75" customHeight="1" spans="1:9">
      <c r="A23" s="20" t="str">
        <f t="shared" si="0"/>
        <v/>
      </c>
      <c r="B23" s="21"/>
      <c r="C23" s="22"/>
      <c r="D23" s="22"/>
      <c r="E23" s="39"/>
      <c r="F23" s="23"/>
      <c r="G23" s="23"/>
      <c r="H23" s="21"/>
      <c r="I23" s="9" t="s">
        <v>2899</v>
      </c>
    </row>
    <row r="24" ht="12.75" customHeight="1" spans="1:9">
      <c r="A24" s="20" t="str">
        <f t="shared" si="0"/>
        <v/>
      </c>
      <c r="B24" s="21"/>
      <c r="C24" s="22"/>
      <c r="D24" s="22"/>
      <c r="E24" s="39"/>
      <c r="F24" s="23"/>
      <c r="G24" s="23"/>
      <c r="H24" s="21"/>
      <c r="I24" s="9" t="s">
        <v>2900</v>
      </c>
    </row>
    <row r="25" ht="12.75" customHeight="1" spans="1:9">
      <c r="A25" s="20" t="str">
        <f t="shared" si="0"/>
        <v/>
      </c>
      <c r="B25" s="21"/>
      <c r="C25" s="22"/>
      <c r="D25" s="22"/>
      <c r="E25" s="39"/>
      <c r="F25" s="23"/>
      <c r="G25" s="23"/>
      <c r="H25" s="21"/>
      <c r="I25" s="9" t="s">
        <v>2901</v>
      </c>
    </row>
    <row r="26" ht="12.75" customHeight="1" spans="1:9">
      <c r="A26" s="20" t="str">
        <f t="shared" si="0"/>
        <v/>
      </c>
      <c r="B26" s="21"/>
      <c r="C26" s="22"/>
      <c r="D26" s="22"/>
      <c r="E26" s="39"/>
      <c r="F26" s="23"/>
      <c r="G26" s="23"/>
      <c r="H26" s="21"/>
      <c r="I26" s="9" t="s">
        <v>2902</v>
      </c>
    </row>
    <row r="27" customHeight="1" spans="1:8">
      <c r="A27" s="24" t="s">
        <v>1524</v>
      </c>
      <c r="B27" s="25"/>
      <c r="C27" s="24"/>
      <c r="D27" s="24"/>
      <c r="E27" s="55"/>
      <c r="F27" s="31">
        <f>SUM(F7:F26)</f>
        <v>0</v>
      </c>
      <c r="G27" s="31">
        <f>SUM(G7:G26)</f>
        <v>0</v>
      </c>
      <c r="H27" s="27"/>
    </row>
    <row r="28" customHeight="1" spans="1:9">
      <c r="A28" s="10" t="str">
        <f>基本信息输入表!$K$6&amp;"填表人："&amp;基本信息输入表!$M$96</f>
        <v>产权持有单位填表人：刘亚鑫</v>
      </c>
      <c r="G28" s="10" t="str">
        <f>"评估人员："&amp;基本信息输入表!$Q$96</f>
        <v>评估人员：王庆国</v>
      </c>
      <c r="I28" s="10" t="s">
        <v>1483</v>
      </c>
    </row>
    <row r="29" customHeight="1" spans="1:1">
      <c r="A29" s="10" t="str">
        <f>"填表日期："&amp;YEAR(基本信息输入表!$O$96)&amp;"年"&amp;MONTH(基本信息输入表!$O$96)&amp;"月"&amp;DAY(基本信息输入表!$O$96)&amp;"日"</f>
        <v>填表日期：2025年2月22日</v>
      </c>
    </row>
  </sheetData>
  <mergeCells count="4">
    <mergeCell ref="A2:H2"/>
    <mergeCell ref="A3:H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zoomScale="96" zoomScaleNormal="96" workbookViewId="0">
      <selection activeCell="C7" sqref="C7:C26"/>
    </sheetView>
  </sheetViews>
  <sheetFormatPr defaultColWidth="9" defaultRowHeight="15.75" customHeight="1" outlineLevelCol="7"/>
  <cols>
    <col min="1" max="1" width="5.7" style="10" customWidth="1"/>
    <col min="2" max="2" width="23.7" style="10" customWidth="1"/>
    <col min="3" max="3" width="12" style="10" customWidth="1"/>
    <col min="4" max="4" width="18.7" style="10" customWidth="1"/>
    <col min="5" max="6" width="15.7" style="10" customWidth="1"/>
    <col min="7" max="7" width="15.5" style="10" customWidth="1"/>
    <col min="8" max="9" width="9" style="10" customWidth="1"/>
    <col min="10" max="16384" width="9" style="10"/>
  </cols>
  <sheetData>
    <row r="1" customHeight="1" spans="1:1">
      <c r="A1" s="11" t="s">
        <v>0</v>
      </c>
    </row>
    <row r="2" s="8" customFormat="1" ht="30" customHeight="1" spans="1:1">
      <c r="A2" s="12" t="s">
        <v>2903</v>
      </c>
    </row>
    <row r="3" customHeight="1" spans="1:1">
      <c r="A3" s="9" t="str">
        <f>"评估基准日："&amp;TEXT(基本信息输入表!M7,"yyyy年mm月dd日")</f>
        <v>评估基准日：2025年02月20日</v>
      </c>
    </row>
    <row r="4" ht="14.25" customHeight="1" spans="1:7">
      <c r="A4" s="9"/>
      <c r="B4" s="9"/>
      <c r="C4" s="9"/>
      <c r="D4" s="9"/>
      <c r="E4" s="9"/>
      <c r="F4" s="9"/>
      <c r="G4" s="14" t="s">
        <v>2904</v>
      </c>
    </row>
    <row r="5" customHeight="1" spans="1:7">
      <c r="A5" s="15" t="str">
        <f>基本信息输入表!K6&amp;"："&amp;基本信息输入表!M6</f>
        <v>产权持有单位：中国石油天然气股份有限公司塔里木油田分公司塔西南勘探开发公司</v>
      </c>
      <c r="B5" s="16"/>
      <c r="C5" s="16"/>
      <c r="D5" s="16"/>
      <c r="G5" s="14" t="s">
        <v>1444</v>
      </c>
    </row>
    <row r="6" s="9" customFormat="1" customHeight="1" spans="1:8">
      <c r="A6" s="18" t="s">
        <v>4</v>
      </c>
      <c r="B6" s="18" t="s">
        <v>1065</v>
      </c>
      <c r="C6" s="18" t="s">
        <v>1147</v>
      </c>
      <c r="D6" s="18" t="s">
        <v>1575</v>
      </c>
      <c r="E6" s="19" t="s">
        <v>6</v>
      </c>
      <c r="F6" s="18" t="s">
        <v>7</v>
      </c>
      <c r="G6" s="18" t="s">
        <v>176</v>
      </c>
      <c r="H6" s="9" t="s">
        <v>1461</v>
      </c>
    </row>
    <row r="7" ht="12.75" customHeight="1" spans="1:8">
      <c r="A7" s="20" t="str">
        <f>IF(B7="","",ROW()-6)</f>
        <v/>
      </c>
      <c r="B7" s="21"/>
      <c r="C7" s="22"/>
      <c r="D7" s="21"/>
      <c r="E7" s="23"/>
      <c r="F7" s="23"/>
      <c r="G7" s="21"/>
      <c r="H7" s="9" t="s">
        <v>2905</v>
      </c>
    </row>
    <row r="8" ht="12.75" customHeight="1" spans="1:8">
      <c r="A8" s="20" t="str">
        <f t="shared" ref="A8:A26" si="0">IF(B8="","",ROW()-6)</f>
        <v/>
      </c>
      <c r="B8" s="21"/>
      <c r="C8" s="22"/>
      <c r="D8" s="21"/>
      <c r="E8" s="23"/>
      <c r="F8" s="23"/>
      <c r="G8" s="21"/>
      <c r="H8" s="9" t="s">
        <v>2906</v>
      </c>
    </row>
    <row r="9" ht="12.75" customHeight="1" spans="1:8">
      <c r="A9" s="20" t="str">
        <f t="shared" si="0"/>
        <v/>
      </c>
      <c r="B9" s="21"/>
      <c r="C9" s="22"/>
      <c r="D9" s="21"/>
      <c r="E9" s="23"/>
      <c r="F9" s="23"/>
      <c r="G9" s="21"/>
      <c r="H9" s="9" t="s">
        <v>2907</v>
      </c>
    </row>
    <row r="10" ht="12.75" customHeight="1" spans="1:8">
      <c r="A10" s="20" t="str">
        <f t="shared" si="0"/>
        <v/>
      </c>
      <c r="B10" s="21"/>
      <c r="C10" s="22"/>
      <c r="D10" s="21"/>
      <c r="E10" s="23"/>
      <c r="F10" s="23"/>
      <c r="G10" s="21"/>
      <c r="H10" s="9" t="s">
        <v>2908</v>
      </c>
    </row>
    <row r="11" ht="12.75" customHeight="1" spans="1:8">
      <c r="A11" s="20" t="str">
        <f t="shared" si="0"/>
        <v/>
      </c>
      <c r="B11" s="21"/>
      <c r="C11" s="22"/>
      <c r="D11" s="21"/>
      <c r="E11" s="23"/>
      <c r="F11" s="23"/>
      <c r="G11" s="21"/>
      <c r="H11" s="9" t="s">
        <v>2909</v>
      </c>
    </row>
    <row r="12" ht="12.75" customHeight="1" spans="1:8">
      <c r="A12" s="20" t="str">
        <f t="shared" si="0"/>
        <v/>
      </c>
      <c r="B12" s="21"/>
      <c r="C12" s="22"/>
      <c r="D12" s="21"/>
      <c r="E12" s="23"/>
      <c r="F12" s="23"/>
      <c r="G12" s="21"/>
      <c r="H12" s="9" t="s">
        <v>2910</v>
      </c>
    </row>
    <row r="13" ht="12.75" customHeight="1" spans="1:8">
      <c r="A13" s="20" t="str">
        <f t="shared" si="0"/>
        <v/>
      </c>
      <c r="B13" s="21"/>
      <c r="C13" s="22"/>
      <c r="D13" s="21"/>
      <c r="E13" s="23"/>
      <c r="F13" s="23"/>
      <c r="G13" s="21"/>
      <c r="H13" s="9" t="s">
        <v>2911</v>
      </c>
    </row>
    <row r="14" ht="12.75" customHeight="1" spans="1:8">
      <c r="A14" s="20" t="str">
        <f t="shared" si="0"/>
        <v/>
      </c>
      <c r="B14" s="21"/>
      <c r="C14" s="22"/>
      <c r="D14" s="21"/>
      <c r="E14" s="23"/>
      <c r="F14" s="23"/>
      <c r="G14" s="21"/>
      <c r="H14" s="9" t="s">
        <v>2912</v>
      </c>
    </row>
    <row r="15" ht="12.75" customHeight="1" spans="1:8">
      <c r="A15" s="20" t="str">
        <f t="shared" si="0"/>
        <v/>
      </c>
      <c r="B15" s="21"/>
      <c r="C15" s="22"/>
      <c r="D15" s="21"/>
      <c r="E15" s="23"/>
      <c r="F15" s="23"/>
      <c r="G15" s="21"/>
      <c r="H15" s="9" t="s">
        <v>2913</v>
      </c>
    </row>
    <row r="16" ht="12.75" customHeight="1" spans="1:8">
      <c r="A16" s="20" t="str">
        <f t="shared" si="0"/>
        <v/>
      </c>
      <c r="B16" s="21"/>
      <c r="C16" s="22"/>
      <c r="D16" s="21"/>
      <c r="E16" s="23"/>
      <c r="F16" s="23"/>
      <c r="G16" s="21"/>
      <c r="H16" s="9" t="s">
        <v>2914</v>
      </c>
    </row>
    <row r="17" ht="12.75" customHeight="1" spans="1:8">
      <c r="A17" s="20" t="str">
        <f t="shared" si="0"/>
        <v/>
      </c>
      <c r="B17" s="21"/>
      <c r="C17" s="22"/>
      <c r="D17" s="21"/>
      <c r="E17" s="23"/>
      <c r="F17" s="23"/>
      <c r="G17" s="21"/>
      <c r="H17" s="9" t="s">
        <v>2915</v>
      </c>
    </row>
    <row r="18" ht="12.75" customHeight="1" spans="1:8">
      <c r="A18" s="20" t="str">
        <f t="shared" si="0"/>
        <v/>
      </c>
      <c r="B18" s="21"/>
      <c r="C18" s="22"/>
      <c r="D18" s="21"/>
      <c r="E18" s="23"/>
      <c r="F18" s="23"/>
      <c r="G18" s="21"/>
      <c r="H18" s="9" t="s">
        <v>2916</v>
      </c>
    </row>
    <row r="19" ht="12.75" customHeight="1" spans="1:8">
      <c r="A19" s="20" t="str">
        <f t="shared" si="0"/>
        <v/>
      </c>
      <c r="B19" s="21"/>
      <c r="C19" s="22"/>
      <c r="D19" s="21"/>
      <c r="E19" s="23"/>
      <c r="F19" s="23"/>
      <c r="G19" s="21"/>
      <c r="H19" s="9" t="s">
        <v>2917</v>
      </c>
    </row>
    <row r="20" ht="12.75" customHeight="1" spans="1:8">
      <c r="A20" s="20" t="str">
        <f t="shared" si="0"/>
        <v/>
      </c>
      <c r="B20" s="21"/>
      <c r="C20" s="22"/>
      <c r="D20" s="21"/>
      <c r="E20" s="23"/>
      <c r="F20" s="23"/>
      <c r="G20" s="21"/>
      <c r="H20" s="9" t="s">
        <v>2918</v>
      </c>
    </row>
    <row r="21" ht="12.75" customHeight="1" spans="1:8">
      <c r="A21" s="20" t="str">
        <f t="shared" si="0"/>
        <v/>
      </c>
      <c r="B21" s="21"/>
      <c r="C21" s="22"/>
      <c r="D21" s="21"/>
      <c r="E21" s="23"/>
      <c r="F21" s="23"/>
      <c r="G21" s="21"/>
      <c r="H21" s="9" t="s">
        <v>2919</v>
      </c>
    </row>
    <row r="22" ht="12.75" customHeight="1" spans="1:8">
      <c r="A22" s="20" t="str">
        <f t="shared" si="0"/>
        <v/>
      </c>
      <c r="B22" s="21"/>
      <c r="C22" s="22"/>
      <c r="D22" s="21"/>
      <c r="E22" s="23"/>
      <c r="F22" s="23"/>
      <c r="G22" s="21"/>
      <c r="H22" s="9" t="s">
        <v>2920</v>
      </c>
    </row>
    <row r="23" ht="12.75" customHeight="1" spans="1:8">
      <c r="A23" s="20" t="str">
        <f t="shared" si="0"/>
        <v/>
      </c>
      <c r="B23" s="21"/>
      <c r="C23" s="22"/>
      <c r="D23" s="21"/>
      <c r="E23" s="23"/>
      <c r="F23" s="23"/>
      <c r="G23" s="21"/>
      <c r="H23" s="9" t="s">
        <v>2921</v>
      </c>
    </row>
    <row r="24" ht="12.75" customHeight="1" spans="1:8">
      <c r="A24" s="20" t="str">
        <f t="shared" si="0"/>
        <v/>
      </c>
      <c r="B24" s="21"/>
      <c r="C24" s="22"/>
      <c r="D24" s="21"/>
      <c r="E24" s="23"/>
      <c r="F24" s="23"/>
      <c r="G24" s="21"/>
      <c r="H24" s="9" t="s">
        <v>2922</v>
      </c>
    </row>
    <row r="25" ht="12.75" customHeight="1" spans="1:8">
      <c r="A25" s="20" t="str">
        <f t="shared" si="0"/>
        <v/>
      </c>
      <c r="B25" s="21"/>
      <c r="C25" s="22"/>
      <c r="D25" s="21"/>
      <c r="E25" s="23"/>
      <c r="F25" s="23"/>
      <c r="G25" s="21"/>
      <c r="H25" s="9" t="s">
        <v>2923</v>
      </c>
    </row>
    <row r="26" ht="12.75" customHeight="1" spans="1:8">
      <c r="A26" s="20" t="str">
        <f t="shared" si="0"/>
        <v/>
      </c>
      <c r="B26" s="21"/>
      <c r="C26" s="22"/>
      <c r="D26" s="21"/>
      <c r="E26" s="23"/>
      <c r="F26" s="23"/>
      <c r="G26" s="21"/>
      <c r="H26" s="9" t="s">
        <v>2924</v>
      </c>
    </row>
    <row r="27" customHeight="1" spans="1:7">
      <c r="A27" s="24" t="s">
        <v>1524</v>
      </c>
      <c r="B27" s="25"/>
      <c r="C27" s="24"/>
      <c r="D27" s="24"/>
      <c r="E27" s="31">
        <f>SUM(E7:E26)</f>
        <v>0</v>
      </c>
      <c r="F27" s="31">
        <f>SUM(F7:F26)</f>
        <v>0</v>
      </c>
      <c r="G27" s="27"/>
    </row>
    <row r="28" customHeight="1" spans="1:8">
      <c r="A28" s="10" t="str">
        <f>基本信息输入表!$K$6&amp;"填表人："&amp;基本信息输入表!$M$97</f>
        <v>产权持有单位填表人：刘亚鑫</v>
      </c>
      <c r="F28" s="10" t="str">
        <f>"评估人员："&amp;基本信息输入表!$Q$97</f>
        <v>评估人员：王庆国</v>
      </c>
      <c r="H28" s="10" t="s">
        <v>1483</v>
      </c>
    </row>
    <row r="29" customHeight="1" spans="1:1">
      <c r="A29" s="10" t="str">
        <f>"填表日期："&amp;YEAR(基本信息输入表!$O$97)&amp;"年"&amp;MONTH(基本信息输入表!$O$97)&amp;"月"&amp;DAY(基本信息输入表!$O$97)&amp;"日"</f>
        <v>填表日期：2025年2月22日</v>
      </c>
    </row>
  </sheetData>
  <mergeCells count="4">
    <mergeCell ref="A2:G2"/>
    <mergeCell ref="A3:G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showGridLines="0" zoomScale="96" zoomScaleNormal="96" topLeftCell="B5" workbookViewId="0">
      <selection activeCell="O21" sqref="O21:P21"/>
    </sheetView>
  </sheetViews>
  <sheetFormatPr defaultColWidth="9" defaultRowHeight="15.75" customHeight="1" outlineLevelCol="6"/>
  <cols>
    <col min="1" max="1" width="6.2" style="44" customWidth="1"/>
    <col min="2" max="2" width="25.5" style="44" customWidth="1"/>
    <col min="3" max="5" width="18.7" style="44" customWidth="1"/>
    <col min="6" max="6" width="17.2" style="44" customWidth="1"/>
    <col min="7" max="8" width="9" style="44" customWidth="1"/>
    <col min="9" max="16384" width="9" style="44"/>
  </cols>
  <sheetData>
    <row r="1" customHeight="1" spans="1:1">
      <c r="A1" s="45" t="s">
        <v>0</v>
      </c>
    </row>
    <row r="2" s="42" customFormat="1" ht="30" customHeight="1" spans="1:1">
      <c r="A2" s="46" t="s">
        <v>2925</v>
      </c>
    </row>
    <row r="3" customHeight="1" spans="1:1">
      <c r="A3" s="43" t="str">
        <f>"评估基准日："&amp;TEXT(基本信息输入表!M7,"yyyy年mm月dd日")</f>
        <v>评估基准日：2025年02月20日</v>
      </c>
    </row>
    <row r="4" ht="14.25" customHeight="1" spans="1:6">
      <c r="A4" s="43"/>
      <c r="B4" s="43"/>
      <c r="C4" s="43"/>
      <c r="D4" s="43"/>
      <c r="E4" s="43"/>
      <c r="F4" s="47" t="s">
        <v>2926</v>
      </c>
    </row>
    <row r="5" customHeight="1" spans="1:6">
      <c r="A5" s="48" t="str">
        <f>基本信息输入表!K6&amp;"："&amp;基本信息输入表!M6</f>
        <v>产权持有单位：中国石油天然气股份有限公司塔里木油田分公司塔西南勘探开发公司</v>
      </c>
      <c r="B5" s="48"/>
      <c r="C5" s="48"/>
      <c r="F5" s="47" t="s">
        <v>821</v>
      </c>
    </row>
    <row r="6" s="43" customFormat="1" customHeight="1" spans="1:6">
      <c r="A6" s="49" t="s">
        <v>822</v>
      </c>
      <c r="B6" s="49" t="s">
        <v>5</v>
      </c>
      <c r="C6" s="49" t="s">
        <v>6</v>
      </c>
      <c r="D6" s="49" t="s">
        <v>7</v>
      </c>
      <c r="E6" s="49" t="s">
        <v>8</v>
      </c>
      <c r="F6" s="49" t="s">
        <v>686</v>
      </c>
    </row>
    <row r="7" customHeight="1" spans="1:6">
      <c r="A7" s="49" t="s">
        <v>2927</v>
      </c>
      <c r="B7" s="50" t="s">
        <v>365</v>
      </c>
      <c r="C7" s="51">
        <f>'6-1长期借款'!I27</f>
        <v>0</v>
      </c>
      <c r="D7" s="51">
        <f>'6-1长期借款'!J27</f>
        <v>0</v>
      </c>
      <c r="E7" s="51">
        <f t="shared" ref="E7:E14" si="0">D7-C7</f>
        <v>0</v>
      </c>
      <c r="F7" s="51" t="str">
        <f t="shared" ref="F7:F14" si="1">IF(C7=0,"",E7/C7*100)</f>
        <v/>
      </c>
    </row>
    <row r="8" customHeight="1" spans="1:6">
      <c r="A8" s="49" t="s">
        <v>2928</v>
      </c>
      <c r="B8" s="50" t="s">
        <v>367</v>
      </c>
      <c r="C8" s="51">
        <f>'6-2应付债券'!G27</f>
        <v>0</v>
      </c>
      <c r="D8" s="51">
        <f>'6-2应付债券'!H27</f>
        <v>0</v>
      </c>
      <c r="E8" s="51">
        <f t="shared" si="0"/>
        <v>0</v>
      </c>
      <c r="F8" s="51" t="str">
        <f t="shared" si="1"/>
        <v/>
      </c>
    </row>
    <row r="9" customHeight="1" spans="1:6">
      <c r="A9" s="49" t="s">
        <v>2929</v>
      </c>
      <c r="B9" s="52" t="s">
        <v>369</v>
      </c>
      <c r="C9" s="51">
        <f>'6-3租赁负债'!E27</f>
        <v>0</v>
      </c>
      <c r="D9" s="51">
        <f>'6-3租赁负债'!F27</f>
        <v>0</v>
      </c>
      <c r="E9" s="51">
        <f t="shared" si="0"/>
        <v>0</v>
      </c>
      <c r="F9" s="51" t="str">
        <f t="shared" si="1"/>
        <v/>
      </c>
    </row>
    <row r="10" customHeight="1" spans="1:6">
      <c r="A10" s="49" t="s">
        <v>2930</v>
      </c>
      <c r="B10" s="53" t="s">
        <v>371</v>
      </c>
      <c r="C10" s="51">
        <f>'6-4长期应付款'!E27</f>
        <v>0</v>
      </c>
      <c r="D10" s="51">
        <f>'6-4长期应付款'!F27</f>
        <v>0</v>
      </c>
      <c r="E10" s="51">
        <f t="shared" si="0"/>
        <v>0</v>
      </c>
      <c r="F10" s="51" t="str">
        <f t="shared" si="1"/>
        <v/>
      </c>
    </row>
    <row r="11" customHeight="1" spans="1:6">
      <c r="A11" s="49" t="s">
        <v>2931</v>
      </c>
      <c r="B11" s="50" t="s">
        <v>374</v>
      </c>
      <c r="C11" s="51">
        <f>'6-5预计负债'!E27</f>
        <v>0</v>
      </c>
      <c r="D11" s="51">
        <f>'6-5预计负债'!F27</f>
        <v>0</v>
      </c>
      <c r="E11" s="51">
        <f t="shared" si="0"/>
        <v>0</v>
      </c>
      <c r="F11" s="51" t="str">
        <f t="shared" si="1"/>
        <v/>
      </c>
    </row>
    <row r="12" customHeight="1" spans="1:6">
      <c r="A12" s="49" t="s">
        <v>2932</v>
      </c>
      <c r="B12" s="53" t="s">
        <v>377</v>
      </c>
      <c r="C12" s="51">
        <f>'6-6递延收益'!G27</f>
        <v>0</v>
      </c>
      <c r="D12" s="51">
        <f>'6-6递延收益'!H27</f>
        <v>0</v>
      </c>
      <c r="E12" s="51">
        <f t="shared" si="0"/>
        <v>0</v>
      </c>
      <c r="F12" s="51" t="str">
        <f t="shared" si="1"/>
        <v/>
      </c>
    </row>
    <row r="13" customHeight="1" spans="1:6">
      <c r="A13" s="49" t="s">
        <v>2933</v>
      </c>
      <c r="B13" s="50" t="s">
        <v>380</v>
      </c>
      <c r="C13" s="51">
        <f>'6-7递延所得税负债'!D27</f>
        <v>0</v>
      </c>
      <c r="D13" s="51">
        <f>'6-7递延所得税负债'!E27</f>
        <v>0</v>
      </c>
      <c r="E13" s="51">
        <f t="shared" si="0"/>
        <v>0</v>
      </c>
      <c r="F13" s="51" t="str">
        <f t="shared" si="1"/>
        <v/>
      </c>
    </row>
    <row r="14" customHeight="1" spans="1:6">
      <c r="A14" s="49" t="s">
        <v>2934</v>
      </c>
      <c r="B14" s="50" t="s">
        <v>383</v>
      </c>
      <c r="C14" s="51">
        <f>'6-8其他非流动负债'!E27</f>
        <v>0</v>
      </c>
      <c r="D14" s="51">
        <f>'6-8其他非流动负债'!F27</f>
        <v>0</v>
      </c>
      <c r="E14" s="51">
        <f t="shared" si="0"/>
        <v>0</v>
      </c>
      <c r="F14" s="51" t="str">
        <f t="shared" si="1"/>
        <v/>
      </c>
    </row>
    <row r="15" customHeight="1" spans="1:6">
      <c r="A15" s="49"/>
      <c r="C15" s="51"/>
      <c r="D15" s="51"/>
      <c r="E15" s="51"/>
      <c r="F15" s="51"/>
    </row>
    <row r="16" customHeight="1" spans="1:6">
      <c r="A16" s="49"/>
      <c r="B16" s="50"/>
      <c r="C16" s="51"/>
      <c r="D16" s="51"/>
      <c r="E16" s="51"/>
      <c r="F16" s="51"/>
    </row>
    <row r="17" customHeight="1" spans="1:6">
      <c r="A17" s="49"/>
      <c r="B17" s="50"/>
      <c r="C17" s="51"/>
      <c r="D17" s="51"/>
      <c r="E17" s="51"/>
      <c r="F17" s="51"/>
    </row>
    <row r="18" customHeight="1" spans="1:6">
      <c r="A18" s="49"/>
      <c r="B18" s="50"/>
      <c r="C18" s="51"/>
      <c r="D18" s="51"/>
      <c r="E18" s="51"/>
      <c r="F18" s="51"/>
    </row>
    <row r="19" customHeight="1" spans="1:6">
      <c r="A19" s="49"/>
      <c r="B19" s="50"/>
      <c r="C19" s="51"/>
      <c r="D19" s="51"/>
      <c r="E19" s="51"/>
      <c r="F19" s="51"/>
    </row>
    <row r="20" customHeight="1" spans="1:6">
      <c r="A20" s="49"/>
      <c r="B20" s="50"/>
      <c r="C20" s="51"/>
      <c r="D20" s="51"/>
      <c r="E20" s="51"/>
      <c r="F20" s="51"/>
    </row>
    <row r="21" customHeight="1" spans="1:6">
      <c r="A21" s="49"/>
      <c r="B21" s="50"/>
      <c r="C21" s="51"/>
      <c r="D21" s="51"/>
      <c r="E21" s="51"/>
      <c r="F21" s="51"/>
    </row>
    <row r="22" customHeight="1" spans="1:6">
      <c r="A22" s="49"/>
      <c r="B22" s="50"/>
      <c r="C22" s="51"/>
      <c r="D22" s="51"/>
      <c r="E22" s="51"/>
      <c r="F22" s="51"/>
    </row>
    <row r="23" customHeight="1" spans="1:6">
      <c r="A23" s="49"/>
      <c r="B23" s="50"/>
      <c r="C23" s="51"/>
      <c r="D23" s="51"/>
      <c r="E23" s="51"/>
      <c r="F23" s="51"/>
    </row>
    <row r="24" customHeight="1" spans="1:6">
      <c r="A24" s="49"/>
      <c r="B24" s="50"/>
      <c r="C24" s="51"/>
      <c r="D24" s="51"/>
      <c r="E24" s="51"/>
      <c r="F24" s="51"/>
    </row>
    <row r="25" customHeight="1" spans="1:6">
      <c r="A25" s="49"/>
      <c r="B25" s="50"/>
      <c r="C25" s="51"/>
      <c r="D25" s="51"/>
      <c r="E25" s="51"/>
      <c r="F25" s="51"/>
    </row>
    <row r="26" customHeight="1" spans="1:6">
      <c r="A26" s="49"/>
      <c r="B26" s="50"/>
      <c r="C26" s="51"/>
      <c r="D26" s="51"/>
      <c r="E26" s="51"/>
      <c r="F26" s="51"/>
    </row>
    <row r="27" customHeight="1" spans="1:6">
      <c r="A27" s="49" t="s">
        <v>759</v>
      </c>
      <c r="B27" s="54"/>
      <c r="C27" s="51">
        <f>SUM(C7:C26)</f>
        <v>0</v>
      </c>
      <c r="D27" s="51">
        <f>SUM(D7:D26)</f>
        <v>0</v>
      </c>
      <c r="E27" s="51">
        <f>D27-C27</f>
        <v>0</v>
      </c>
      <c r="F27" s="51" t="str">
        <f>IF(C27=0,"",E27/C27*100)</f>
        <v/>
      </c>
    </row>
    <row r="28" customHeight="1" spans="4:7">
      <c r="D28" s="44" t="str">
        <f>"评估人员："&amp;基本信息输入表!$Q$98</f>
        <v>评估人员：王庆国</v>
      </c>
      <c r="G28" s="52" t="s">
        <v>837</v>
      </c>
    </row>
  </sheetData>
  <mergeCells count="4">
    <mergeCell ref="A2:F2"/>
    <mergeCell ref="A3:F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showGridLines="0" zoomScale="96" zoomScaleNormal="96" topLeftCell="B1" workbookViewId="0">
      <selection activeCell="F19" sqref="F19"/>
    </sheetView>
  </sheetViews>
  <sheetFormatPr defaultColWidth="9" defaultRowHeight="15.75" customHeight="1"/>
  <cols>
    <col min="1" max="1" width="5.5" style="10" customWidth="1"/>
    <col min="2" max="2" width="20.5" style="10" customWidth="1"/>
    <col min="3" max="3" width="11.2" style="10" customWidth="1"/>
    <col min="4" max="8" width="13" style="10" customWidth="1"/>
    <col min="9" max="10" width="15.7" style="10" customWidth="1"/>
    <col min="11" max="11" width="12.7" style="10" customWidth="1"/>
    <col min="12" max="12" width="10.7" style="10" customWidth="1"/>
    <col min="13" max="14" width="9" style="10" customWidth="1"/>
    <col min="15" max="16384" width="9" style="10"/>
  </cols>
  <sheetData>
    <row r="1" customHeight="1" spans="1:1">
      <c r="A1" s="11" t="s">
        <v>0</v>
      </c>
    </row>
    <row r="2" s="8" customFormat="1" ht="30" customHeight="1" spans="1:1">
      <c r="A2" s="12" t="s">
        <v>2935</v>
      </c>
    </row>
    <row r="3" customHeight="1" spans="1:1">
      <c r="A3" s="9" t="str">
        <f>"评估基准日："&amp;TEXT(基本信息输入表!M7,"yyyy年mm月dd日")</f>
        <v>评估基准日：2025年02月20日</v>
      </c>
    </row>
    <row r="4" ht="14.25" customHeight="1" spans="1:12">
      <c r="A4" s="9"/>
      <c r="B4" s="9"/>
      <c r="C4" s="9"/>
      <c r="D4" s="9"/>
      <c r="E4" s="9"/>
      <c r="F4" s="9"/>
      <c r="G4" s="9"/>
      <c r="H4" s="9"/>
      <c r="I4" s="9"/>
      <c r="J4" s="9"/>
      <c r="K4" s="9"/>
      <c r="L4" s="14" t="s">
        <v>2936</v>
      </c>
    </row>
    <row r="5" customHeight="1" spans="1:12">
      <c r="A5" s="15" t="str">
        <f>基本信息输入表!K6&amp;"："&amp;基本信息输入表!M6</f>
        <v>产权持有单位：中国石油天然气股份有限公司塔里木油田分公司塔西南勘探开发公司</v>
      </c>
      <c r="B5" s="16"/>
      <c r="C5" s="16"/>
      <c r="D5" s="16"/>
      <c r="E5" s="16"/>
      <c r="F5" s="16"/>
      <c r="G5" s="16"/>
      <c r="L5" s="14" t="s">
        <v>821</v>
      </c>
    </row>
    <row r="6" s="9" customFormat="1" customHeight="1" spans="1:13">
      <c r="A6" s="18" t="s">
        <v>4</v>
      </c>
      <c r="B6" s="18" t="s">
        <v>2603</v>
      </c>
      <c r="C6" s="18" t="s">
        <v>2604</v>
      </c>
      <c r="D6" s="18" t="s">
        <v>1147</v>
      </c>
      <c r="E6" s="18" t="s">
        <v>2605</v>
      </c>
      <c r="F6" s="18" t="s">
        <v>2606</v>
      </c>
      <c r="G6" s="18" t="s">
        <v>848</v>
      </c>
      <c r="H6" s="18" t="s">
        <v>2607</v>
      </c>
      <c r="I6" s="19" t="s">
        <v>6</v>
      </c>
      <c r="J6" s="18" t="s">
        <v>7</v>
      </c>
      <c r="K6" s="18" t="s">
        <v>2608</v>
      </c>
      <c r="L6" s="18" t="s">
        <v>176</v>
      </c>
      <c r="M6" s="9" t="s">
        <v>1461</v>
      </c>
    </row>
    <row r="7" ht="12.75" customHeight="1" spans="1:13">
      <c r="A7" s="20" t="str">
        <f>IF(B7="","",ROW()-6)</f>
        <v/>
      </c>
      <c r="B7" s="21"/>
      <c r="C7" s="21"/>
      <c r="D7" s="22"/>
      <c r="E7" s="22"/>
      <c r="F7" s="39"/>
      <c r="G7" s="21"/>
      <c r="H7" s="23"/>
      <c r="I7" s="23"/>
      <c r="J7" s="23"/>
      <c r="K7" s="23"/>
      <c r="L7" s="21"/>
      <c r="M7" s="9" t="s">
        <v>2937</v>
      </c>
    </row>
    <row r="8" ht="12.75" customHeight="1" spans="1:13">
      <c r="A8" s="20" t="str">
        <f t="shared" ref="A8:A26" si="0">IF(B8="","",ROW()-6)</f>
        <v/>
      </c>
      <c r="B8" s="21"/>
      <c r="C8" s="21"/>
      <c r="D8" s="22"/>
      <c r="E8" s="22"/>
      <c r="F8" s="39"/>
      <c r="G8" s="21"/>
      <c r="H8" s="23"/>
      <c r="I8" s="23"/>
      <c r="J8" s="23"/>
      <c r="K8" s="23"/>
      <c r="L8" s="21"/>
      <c r="M8" s="9" t="s">
        <v>2938</v>
      </c>
    </row>
    <row r="9" ht="12.75" customHeight="1" spans="1:13">
      <c r="A9" s="20" t="str">
        <f t="shared" si="0"/>
        <v/>
      </c>
      <c r="B9" s="21"/>
      <c r="C9" s="21"/>
      <c r="D9" s="22"/>
      <c r="E9" s="22"/>
      <c r="F9" s="39"/>
      <c r="G9" s="21"/>
      <c r="H9" s="23"/>
      <c r="I9" s="23"/>
      <c r="J9" s="23"/>
      <c r="K9" s="23"/>
      <c r="L9" s="21"/>
      <c r="M9" s="9" t="s">
        <v>2939</v>
      </c>
    </row>
    <row r="10" ht="12.75" customHeight="1" spans="1:13">
      <c r="A10" s="20" t="str">
        <f t="shared" si="0"/>
        <v/>
      </c>
      <c r="B10" s="21"/>
      <c r="C10" s="21"/>
      <c r="D10" s="22"/>
      <c r="E10" s="22"/>
      <c r="F10" s="39"/>
      <c r="G10" s="21"/>
      <c r="H10" s="23"/>
      <c r="I10" s="23"/>
      <c r="J10" s="23"/>
      <c r="K10" s="23"/>
      <c r="L10" s="21"/>
      <c r="M10" s="9" t="s">
        <v>2940</v>
      </c>
    </row>
    <row r="11" ht="12.75" customHeight="1" spans="1:13">
      <c r="A11" s="20" t="str">
        <f t="shared" si="0"/>
        <v/>
      </c>
      <c r="B11" s="21"/>
      <c r="C11" s="21"/>
      <c r="D11" s="22"/>
      <c r="E11" s="22"/>
      <c r="F11" s="39"/>
      <c r="G11" s="21"/>
      <c r="H11" s="23"/>
      <c r="I11" s="23"/>
      <c r="J11" s="23"/>
      <c r="K11" s="23"/>
      <c r="L11" s="21"/>
      <c r="M11" s="9" t="s">
        <v>2941</v>
      </c>
    </row>
    <row r="12" ht="12.75" customHeight="1" spans="1:13">
      <c r="A12" s="20" t="str">
        <f t="shared" si="0"/>
        <v/>
      </c>
      <c r="B12" s="21"/>
      <c r="C12" s="21"/>
      <c r="D12" s="22"/>
      <c r="E12" s="22"/>
      <c r="F12" s="39"/>
      <c r="G12" s="21"/>
      <c r="H12" s="23"/>
      <c r="I12" s="23"/>
      <c r="J12" s="23"/>
      <c r="K12" s="23"/>
      <c r="L12" s="21"/>
      <c r="M12" s="9" t="s">
        <v>2942</v>
      </c>
    </row>
    <row r="13" ht="12.75" customHeight="1" spans="1:13">
      <c r="A13" s="20" t="str">
        <f t="shared" si="0"/>
        <v/>
      </c>
      <c r="B13" s="21"/>
      <c r="C13" s="21"/>
      <c r="D13" s="22"/>
      <c r="E13" s="22"/>
      <c r="F13" s="39"/>
      <c r="G13" s="21"/>
      <c r="H13" s="23"/>
      <c r="I13" s="23"/>
      <c r="J13" s="23"/>
      <c r="K13" s="23"/>
      <c r="L13" s="21"/>
      <c r="M13" s="9" t="s">
        <v>2943</v>
      </c>
    </row>
    <row r="14" ht="12.75" customHeight="1" spans="1:13">
      <c r="A14" s="20" t="str">
        <f t="shared" si="0"/>
        <v/>
      </c>
      <c r="B14" s="21"/>
      <c r="C14" s="21"/>
      <c r="D14" s="22"/>
      <c r="E14" s="22"/>
      <c r="F14" s="39"/>
      <c r="G14" s="21"/>
      <c r="H14" s="23"/>
      <c r="I14" s="23"/>
      <c r="J14" s="23"/>
      <c r="K14" s="23"/>
      <c r="L14" s="21"/>
      <c r="M14" s="9" t="s">
        <v>2944</v>
      </c>
    </row>
    <row r="15" ht="12.75" customHeight="1" spans="1:13">
      <c r="A15" s="20" t="str">
        <f t="shared" si="0"/>
        <v/>
      </c>
      <c r="B15" s="21"/>
      <c r="C15" s="21"/>
      <c r="D15" s="22"/>
      <c r="E15" s="22"/>
      <c r="F15" s="39"/>
      <c r="G15" s="21"/>
      <c r="H15" s="23"/>
      <c r="I15" s="23"/>
      <c r="J15" s="23"/>
      <c r="K15" s="23"/>
      <c r="L15" s="21"/>
      <c r="M15" s="9" t="s">
        <v>2945</v>
      </c>
    </row>
    <row r="16" ht="12.75" customHeight="1" spans="1:13">
      <c r="A16" s="20" t="str">
        <f t="shared" si="0"/>
        <v/>
      </c>
      <c r="B16" s="21"/>
      <c r="C16" s="21"/>
      <c r="D16" s="22"/>
      <c r="E16" s="22"/>
      <c r="F16" s="39"/>
      <c r="G16" s="21"/>
      <c r="H16" s="23"/>
      <c r="I16" s="23"/>
      <c r="J16" s="23"/>
      <c r="K16" s="23"/>
      <c r="L16" s="21"/>
      <c r="M16" s="9" t="s">
        <v>2946</v>
      </c>
    </row>
    <row r="17" ht="12.75" customHeight="1" spans="1:13">
      <c r="A17" s="20" t="str">
        <f t="shared" si="0"/>
        <v/>
      </c>
      <c r="B17" s="21"/>
      <c r="C17" s="21"/>
      <c r="D17" s="22"/>
      <c r="E17" s="22"/>
      <c r="F17" s="39"/>
      <c r="G17" s="21"/>
      <c r="H17" s="23"/>
      <c r="I17" s="23"/>
      <c r="J17" s="23"/>
      <c r="K17" s="23"/>
      <c r="L17" s="21"/>
      <c r="M17" s="9" t="s">
        <v>2947</v>
      </c>
    </row>
    <row r="18" ht="12.75" customHeight="1" spans="1:13">
      <c r="A18" s="20" t="str">
        <f t="shared" si="0"/>
        <v/>
      </c>
      <c r="B18" s="21"/>
      <c r="C18" s="21"/>
      <c r="D18" s="22"/>
      <c r="E18" s="22"/>
      <c r="F18" s="39"/>
      <c r="G18" s="21"/>
      <c r="H18" s="23"/>
      <c r="I18" s="23"/>
      <c r="J18" s="23"/>
      <c r="K18" s="23"/>
      <c r="L18" s="21"/>
      <c r="M18" s="9" t="s">
        <v>2948</v>
      </c>
    </row>
    <row r="19" ht="12.75" customHeight="1" spans="1:13">
      <c r="A19" s="20" t="str">
        <f t="shared" si="0"/>
        <v/>
      </c>
      <c r="B19" s="21"/>
      <c r="C19" s="21"/>
      <c r="D19" s="22"/>
      <c r="E19" s="22"/>
      <c r="F19" s="39"/>
      <c r="G19" s="21"/>
      <c r="H19" s="23"/>
      <c r="I19" s="23"/>
      <c r="J19" s="23"/>
      <c r="K19" s="23"/>
      <c r="L19" s="21"/>
      <c r="M19" s="9" t="s">
        <v>2949</v>
      </c>
    </row>
    <row r="20" ht="12.75" customHeight="1" spans="1:13">
      <c r="A20" s="20" t="str">
        <f t="shared" si="0"/>
        <v/>
      </c>
      <c r="B20" s="21"/>
      <c r="C20" s="21"/>
      <c r="D20" s="22"/>
      <c r="E20" s="22"/>
      <c r="F20" s="39"/>
      <c r="G20" s="21"/>
      <c r="H20" s="23"/>
      <c r="I20" s="23"/>
      <c r="J20" s="23"/>
      <c r="K20" s="23"/>
      <c r="L20" s="21"/>
      <c r="M20" s="9" t="s">
        <v>2950</v>
      </c>
    </row>
    <row r="21" ht="12.75" customHeight="1" spans="1:13">
      <c r="A21" s="20" t="str">
        <f t="shared" si="0"/>
        <v/>
      </c>
      <c r="B21" s="21"/>
      <c r="C21" s="21"/>
      <c r="D21" s="22"/>
      <c r="E21" s="22"/>
      <c r="F21" s="39"/>
      <c r="G21" s="21"/>
      <c r="H21" s="23"/>
      <c r="I21" s="23"/>
      <c r="J21" s="23"/>
      <c r="K21" s="23"/>
      <c r="L21" s="21"/>
      <c r="M21" s="9" t="s">
        <v>2951</v>
      </c>
    </row>
    <row r="22" ht="12.75" customHeight="1" spans="1:13">
      <c r="A22" s="20" t="str">
        <f t="shared" si="0"/>
        <v/>
      </c>
      <c r="B22" s="21"/>
      <c r="C22" s="21"/>
      <c r="D22" s="22"/>
      <c r="E22" s="22"/>
      <c r="F22" s="39"/>
      <c r="G22" s="21"/>
      <c r="H22" s="23"/>
      <c r="I22" s="23"/>
      <c r="J22" s="23"/>
      <c r="K22" s="23"/>
      <c r="L22" s="21"/>
      <c r="M22" s="9" t="s">
        <v>2952</v>
      </c>
    </row>
    <row r="23" ht="12.75" customHeight="1" spans="1:13">
      <c r="A23" s="20" t="str">
        <f t="shared" si="0"/>
        <v/>
      </c>
      <c r="B23" s="21"/>
      <c r="C23" s="21"/>
      <c r="D23" s="22"/>
      <c r="E23" s="22"/>
      <c r="F23" s="39"/>
      <c r="G23" s="21"/>
      <c r="H23" s="23"/>
      <c r="I23" s="23"/>
      <c r="J23" s="23"/>
      <c r="K23" s="23"/>
      <c r="L23" s="21"/>
      <c r="M23" s="9" t="s">
        <v>2953</v>
      </c>
    </row>
    <row r="24" ht="12.75" customHeight="1" spans="1:13">
      <c r="A24" s="20" t="str">
        <f t="shared" si="0"/>
        <v/>
      </c>
      <c r="B24" s="21"/>
      <c r="C24" s="21"/>
      <c r="D24" s="22"/>
      <c r="E24" s="22"/>
      <c r="F24" s="39"/>
      <c r="G24" s="21"/>
      <c r="H24" s="23"/>
      <c r="I24" s="23"/>
      <c r="J24" s="23"/>
      <c r="K24" s="23"/>
      <c r="L24" s="21"/>
      <c r="M24" s="9" t="s">
        <v>2954</v>
      </c>
    </row>
    <row r="25" ht="12.75" customHeight="1" spans="1:13">
      <c r="A25" s="20" t="str">
        <f t="shared" si="0"/>
        <v/>
      </c>
      <c r="B25" s="21"/>
      <c r="C25" s="21"/>
      <c r="D25" s="22"/>
      <c r="E25" s="22"/>
      <c r="F25" s="39"/>
      <c r="G25" s="21"/>
      <c r="H25" s="23"/>
      <c r="I25" s="23"/>
      <c r="J25" s="23"/>
      <c r="K25" s="23"/>
      <c r="L25" s="21"/>
      <c r="M25" s="9" t="s">
        <v>2955</v>
      </c>
    </row>
    <row r="26" ht="12.75" customHeight="1" spans="1:13">
      <c r="A26" s="20" t="str">
        <f t="shared" si="0"/>
        <v/>
      </c>
      <c r="B26" s="21"/>
      <c r="C26" s="21"/>
      <c r="D26" s="22"/>
      <c r="E26" s="22"/>
      <c r="F26" s="39"/>
      <c r="G26" s="21"/>
      <c r="H26" s="23"/>
      <c r="I26" s="23"/>
      <c r="J26" s="23"/>
      <c r="K26" s="23"/>
      <c r="L26" s="21"/>
      <c r="M26" s="9" t="s">
        <v>2956</v>
      </c>
    </row>
    <row r="27" customHeight="1" spans="1:12">
      <c r="A27" s="24" t="s">
        <v>1524</v>
      </c>
      <c r="B27" s="25"/>
      <c r="C27" s="41"/>
      <c r="D27" s="24"/>
      <c r="E27" s="24"/>
      <c r="F27" s="40"/>
      <c r="G27" s="24"/>
      <c r="H27" s="31"/>
      <c r="I27" s="26">
        <f>SUM(I7:I26)</f>
        <v>0</v>
      </c>
      <c r="J27" s="26">
        <f>SUM(J7:J26)</f>
        <v>0</v>
      </c>
      <c r="K27" s="31"/>
      <c r="L27" s="27"/>
    </row>
    <row r="28" customHeight="1" spans="1:13">
      <c r="A28" s="10" t="str">
        <f>基本信息输入表!$K$6&amp;"填表人："&amp;基本信息输入表!$M$99</f>
        <v>产权持有单位填表人：刘亚鑫</v>
      </c>
      <c r="J28" s="10" t="str">
        <f>"评估人员："&amp;基本信息输入表!$Q$99</f>
        <v>评估人员：王庆国</v>
      </c>
      <c r="M28" s="10" t="s">
        <v>1483</v>
      </c>
    </row>
    <row r="29" customHeight="1" spans="1:1">
      <c r="A29" s="10" t="str">
        <f>"填表日期："&amp;YEAR(基本信息输入表!$O$99)&amp;"年"&amp;MONTH(基本信息输入表!$O$99)&amp;"月"&amp;DAY(基本信息输入表!$O$99)&amp;"日"</f>
        <v>填表日期：2025年2月22日</v>
      </c>
    </row>
  </sheetData>
  <mergeCells count="4">
    <mergeCell ref="A2:L2"/>
    <mergeCell ref="A3:L3"/>
    <mergeCell ref="A5:G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showGridLines="0" zoomScale="70" zoomScaleNormal="70" workbookViewId="0">
      <selection activeCell="O25" sqref="O25"/>
    </sheetView>
  </sheetViews>
  <sheetFormatPr defaultColWidth="8.7" defaultRowHeight="12.75"/>
  <cols>
    <col min="1" max="1" width="5.7" style="10" customWidth="1"/>
    <col min="2" max="2" width="20.7" style="10" customWidth="1"/>
    <col min="3" max="3" width="9.7" style="10" customWidth="1"/>
    <col min="4" max="5" width="11.7" style="10" customWidth="1"/>
    <col min="6" max="6" width="11.2" style="10" customWidth="1"/>
    <col min="7" max="8" width="15.7" style="10" customWidth="1"/>
    <col min="9" max="9" width="12.7" style="10" customWidth="1"/>
    <col min="10" max="11" width="8.7" style="10" customWidth="1"/>
    <col min="12" max="16384" width="8.7" style="10"/>
  </cols>
  <sheetData>
    <row r="1" spans="1:1">
      <c r="A1" s="11" t="s">
        <v>0</v>
      </c>
    </row>
    <row r="2" s="8" customFormat="1" ht="21.45" customHeight="1" spans="1:1">
      <c r="A2" s="13" t="s">
        <v>2957</v>
      </c>
    </row>
    <row r="3" ht="15.75" customHeight="1" spans="1:1">
      <c r="A3" s="9" t="str">
        <f>"评估基准日："&amp;TEXT(基本信息输入表!M7,"yyyy年mm月dd日")</f>
        <v>评估基准日：2025年02月20日</v>
      </c>
    </row>
    <row r="4" ht="14.25" customHeight="1" spans="2:9">
      <c r="B4" s="9"/>
      <c r="C4" s="9"/>
      <c r="D4" s="9"/>
      <c r="E4" s="9"/>
      <c r="F4" s="9"/>
      <c r="G4" s="9"/>
      <c r="H4" s="9"/>
      <c r="I4" s="14" t="s">
        <v>2958</v>
      </c>
    </row>
    <row r="5" ht="15.75" customHeight="1" spans="1:9">
      <c r="A5" s="15" t="str">
        <f>基本信息输入表!K6&amp;"："&amp;基本信息输入表!M6</f>
        <v>产权持有单位：中国石油天然气股份有限公司塔里木油田分公司塔西南勘探开发公司</v>
      </c>
      <c r="B5" s="16"/>
      <c r="C5" s="16"/>
      <c r="D5" s="16"/>
      <c r="I5" s="14" t="s">
        <v>821</v>
      </c>
    </row>
    <row r="6" ht="15.75" customHeight="1" spans="1:10">
      <c r="A6" s="18" t="s">
        <v>4</v>
      </c>
      <c r="B6" s="18" t="s">
        <v>2959</v>
      </c>
      <c r="C6" s="18" t="s">
        <v>2960</v>
      </c>
      <c r="D6" s="18" t="s">
        <v>1147</v>
      </c>
      <c r="E6" s="18" t="s">
        <v>2605</v>
      </c>
      <c r="F6" s="18" t="s">
        <v>961</v>
      </c>
      <c r="G6" s="19" t="s">
        <v>6</v>
      </c>
      <c r="H6" s="18" t="s">
        <v>7</v>
      </c>
      <c r="I6" s="18" t="s">
        <v>2961</v>
      </c>
      <c r="J6" s="9" t="s">
        <v>1461</v>
      </c>
    </row>
    <row r="7" ht="15.75" customHeight="1" spans="1:10">
      <c r="A7" s="20" t="str">
        <f>IF(B7="","",ROW()-6)</f>
        <v/>
      </c>
      <c r="B7" s="21"/>
      <c r="C7" s="21"/>
      <c r="D7" s="22"/>
      <c r="E7" s="22"/>
      <c r="F7" s="39"/>
      <c r="G7" s="23"/>
      <c r="H7" s="23"/>
      <c r="I7" s="21"/>
      <c r="J7" s="9" t="s">
        <v>2962</v>
      </c>
    </row>
    <row r="8" ht="15.75" customHeight="1" spans="1:10">
      <c r="A8" s="20" t="str">
        <f t="shared" ref="A8:A26" si="0">IF(B8="","",ROW()-6)</f>
        <v/>
      </c>
      <c r="B8" s="21"/>
      <c r="C8" s="21"/>
      <c r="D8" s="22"/>
      <c r="E8" s="22"/>
      <c r="F8" s="39"/>
      <c r="G8" s="23"/>
      <c r="H8" s="23"/>
      <c r="I8" s="21"/>
      <c r="J8" s="9" t="s">
        <v>2963</v>
      </c>
    </row>
    <row r="9" ht="15.75" customHeight="1" spans="1:10">
      <c r="A9" s="20" t="str">
        <f t="shared" si="0"/>
        <v/>
      </c>
      <c r="B9" s="21"/>
      <c r="C9" s="21"/>
      <c r="D9" s="22"/>
      <c r="E9" s="22"/>
      <c r="F9" s="39"/>
      <c r="G9" s="23"/>
      <c r="H9" s="23"/>
      <c r="I9" s="21"/>
      <c r="J9" s="9" t="s">
        <v>2964</v>
      </c>
    </row>
    <row r="10" ht="15.75" customHeight="1" spans="1:10">
      <c r="A10" s="20" t="str">
        <f t="shared" si="0"/>
        <v/>
      </c>
      <c r="B10" s="21"/>
      <c r="C10" s="21"/>
      <c r="D10" s="22"/>
      <c r="E10" s="22"/>
      <c r="F10" s="39"/>
      <c r="G10" s="23"/>
      <c r="H10" s="23"/>
      <c r="I10" s="21"/>
      <c r="J10" s="9" t="s">
        <v>2965</v>
      </c>
    </row>
    <row r="11" ht="15.75" customHeight="1" spans="1:10">
      <c r="A11" s="20" t="str">
        <f t="shared" si="0"/>
        <v/>
      </c>
      <c r="B11" s="21"/>
      <c r="C11" s="21"/>
      <c r="D11" s="22"/>
      <c r="E11" s="22"/>
      <c r="F11" s="39"/>
      <c r="G11" s="23"/>
      <c r="H11" s="23"/>
      <c r="I11" s="21"/>
      <c r="J11" s="9" t="s">
        <v>2966</v>
      </c>
    </row>
    <row r="12" ht="15.75" customHeight="1" spans="1:10">
      <c r="A12" s="20" t="str">
        <f t="shared" si="0"/>
        <v/>
      </c>
      <c r="B12" s="21"/>
      <c r="C12" s="21"/>
      <c r="D12" s="22"/>
      <c r="E12" s="22"/>
      <c r="F12" s="39"/>
      <c r="G12" s="23"/>
      <c r="H12" s="23"/>
      <c r="I12" s="21"/>
      <c r="J12" s="9" t="s">
        <v>2967</v>
      </c>
    </row>
    <row r="13" ht="15.75" customHeight="1" spans="1:10">
      <c r="A13" s="20" t="str">
        <f t="shared" si="0"/>
        <v/>
      </c>
      <c r="B13" s="21"/>
      <c r="C13" s="21"/>
      <c r="D13" s="22"/>
      <c r="E13" s="22"/>
      <c r="F13" s="39"/>
      <c r="G13" s="23"/>
      <c r="H13" s="23"/>
      <c r="I13" s="21"/>
      <c r="J13" s="9" t="s">
        <v>2968</v>
      </c>
    </row>
    <row r="14" ht="15.75" customHeight="1" spans="1:10">
      <c r="A14" s="20" t="str">
        <f t="shared" si="0"/>
        <v/>
      </c>
      <c r="B14" s="21"/>
      <c r="C14" s="21"/>
      <c r="D14" s="22"/>
      <c r="E14" s="22"/>
      <c r="F14" s="39"/>
      <c r="G14" s="23"/>
      <c r="H14" s="23"/>
      <c r="I14" s="21"/>
      <c r="J14" s="9" t="s">
        <v>2969</v>
      </c>
    </row>
    <row r="15" ht="15.75" customHeight="1" spans="1:10">
      <c r="A15" s="20" t="str">
        <f t="shared" si="0"/>
        <v/>
      </c>
      <c r="B15" s="21"/>
      <c r="C15" s="21"/>
      <c r="D15" s="22"/>
      <c r="E15" s="22"/>
      <c r="F15" s="39"/>
      <c r="G15" s="23"/>
      <c r="H15" s="23"/>
      <c r="I15" s="21"/>
      <c r="J15" s="9" t="s">
        <v>2970</v>
      </c>
    </row>
    <row r="16" ht="15.75" customHeight="1" spans="1:10">
      <c r="A16" s="20" t="str">
        <f t="shared" si="0"/>
        <v/>
      </c>
      <c r="B16" s="21"/>
      <c r="C16" s="21"/>
      <c r="D16" s="22"/>
      <c r="E16" s="22"/>
      <c r="F16" s="39"/>
      <c r="G16" s="23"/>
      <c r="H16" s="23"/>
      <c r="I16" s="21"/>
      <c r="J16" s="9" t="s">
        <v>2971</v>
      </c>
    </row>
    <row r="17" ht="15.75" customHeight="1" spans="1:10">
      <c r="A17" s="20" t="str">
        <f t="shared" si="0"/>
        <v/>
      </c>
      <c r="B17" s="21"/>
      <c r="C17" s="21"/>
      <c r="D17" s="22"/>
      <c r="E17" s="22"/>
      <c r="F17" s="39"/>
      <c r="G17" s="23"/>
      <c r="H17" s="23"/>
      <c r="I17" s="21"/>
      <c r="J17" s="9" t="s">
        <v>2972</v>
      </c>
    </row>
    <row r="18" ht="15.75" customHeight="1" spans="1:10">
      <c r="A18" s="20" t="str">
        <f t="shared" si="0"/>
        <v/>
      </c>
      <c r="B18" s="21"/>
      <c r="C18" s="21"/>
      <c r="D18" s="22"/>
      <c r="E18" s="22"/>
      <c r="F18" s="39"/>
      <c r="G18" s="23"/>
      <c r="H18" s="23"/>
      <c r="I18" s="21"/>
      <c r="J18" s="9" t="s">
        <v>2973</v>
      </c>
    </row>
    <row r="19" ht="15.75" customHeight="1" spans="1:10">
      <c r="A19" s="20" t="str">
        <f t="shared" si="0"/>
        <v/>
      </c>
      <c r="B19" s="21"/>
      <c r="C19" s="21"/>
      <c r="D19" s="22"/>
      <c r="E19" s="22"/>
      <c r="F19" s="39"/>
      <c r="G19" s="23"/>
      <c r="H19" s="23"/>
      <c r="I19" s="21"/>
      <c r="J19" s="9" t="s">
        <v>2974</v>
      </c>
    </row>
    <row r="20" ht="15.75" customHeight="1" spans="1:10">
      <c r="A20" s="20" t="str">
        <f t="shared" si="0"/>
        <v/>
      </c>
      <c r="B20" s="21"/>
      <c r="C20" s="21"/>
      <c r="D20" s="22"/>
      <c r="E20" s="22"/>
      <c r="F20" s="39"/>
      <c r="G20" s="23"/>
      <c r="H20" s="23"/>
      <c r="I20" s="21"/>
      <c r="J20" s="9" t="s">
        <v>2975</v>
      </c>
    </row>
    <row r="21" ht="15.75" customHeight="1" spans="1:10">
      <c r="A21" s="20" t="str">
        <f t="shared" si="0"/>
        <v/>
      </c>
      <c r="B21" s="21"/>
      <c r="C21" s="21"/>
      <c r="D21" s="22"/>
      <c r="E21" s="22"/>
      <c r="F21" s="39"/>
      <c r="G21" s="23"/>
      <c r="H21" s="23"/>
      <c r="I21" s="21"/>
      <c r="J21" s="9" t="s">
        <v>2976</v>
      </c>
    </row>
    <row r="22" ht="15.75" customHeight="1" spans="1:10">
      <c r="A22" s="20" t="str">
        <f t="shared" si="0"/>
        <v/>
      </c>
      <c r="B22" s="21"/>
      <c r="C22" s="21"/>
      <c r="D22" s="22"/>
      <c r="E22" s="22"/>
      <c r="F22" s="39"/>
      <c r="G22" s="23"/>
      <c r="H22" s="23"/>
      <c r="I22" s="21"/>
      <c r="J22" s="9" t="s">
        <v>2977</v>
      </c>
    </row>
    <row r="23" ht="15.75" customHeight="1" spans="1:10">
      <c r="A23" s="20" t="str">
        <f t="shared" si="0"/>
        <v/>
      </c>
      <c r="B23" s="21"/>
      <c r="C23" s="21"/>
      <c r="D23" s="22"/>
      <c r="E23" s="22"/>
      <c r="F23" s="39"/>
      <c r="G23" s="23"/>
      <c r="H23" s="23"/>
      <c r="I23" s="21"/>
      <c r="J23" s="9" t="s">
        <v>2978</v>
      </c>
    </row>
    <row r="24" ht="15.75" customHeight="1" spans="1:10">
      <c r="A24" s="20" t="str">
        <f t="shared" si="0"/>
        <v/>
      </c>
      <c r="B24" s="21"/>
      <c r="C24" s="21"/>
      <c r="D24" s="22"/>
      <c r="E24" s="22"/>
      <c r="F24" s="39"/>
      <c r="G24" s="23"/>
      <c r="H24" s="23"/>
      <c r="I24" s="21"/>
      <c r="J24" s="9" t="s">
        <v>2979</v>
      </c>
    </row>
    <row r="25" ht="15.75" customHeight="1" spans="1:10">
      <c r="A25" s="20" t="str">
        <f t="shared" si="0"/>
        <v/>
      </c>
      <c r="B25" s="21"/>
      <c r="C25" s="21"/>
      <c r="D25" s="22"/>
      <c r="E25" s="22"/>
      <c r="F25" s="39"/>
      <c r="G25" s="23"/>
      <c r="H25" s="23"/>
      <c r="I25" s="21"/>
      <c r="J25" s="9" t="s">
        <v>2980</v>
      </c>
    </row>
    <row r="26" spans="1:10">
      <c r="A26" s="20" t="str">
        <f t="shared" si="0"/>
        <v/>
      </c>
      <c r="B26" s="21"/>
      <c r="C26" s="21"/>
      <c r="D26" s="22"/>
      <c r="E26" s="22"/>
      <c r="F26" s="39"/>
      <c r="G26" s="23"/>
      <c r="H26" s="23"/>
      <c r="I26" s="21"/>
      <c r="J26" s="9" t="s">
        <v>2981</v>
      </c>
    </row>
    <row r="27" ht="15.75" customHeight="1" spans="1:9">
      <c r="A27" s="24" t="s">
        <v>1524</v>
      </c>
      <c r="B27" s="16"/>
      <c r="C27" s="25"/>
      <c r="D27" s="27"/>
      <c r="E27" s="24"/>
      <c r="F27" s="40"/>
      <c r="G27" s="31">
        <f>SUM(G7:G26)</f>
        <v>0</v>
      </c>
      <c r="H27" s="31">
        <f>SUM(H7:H26)</f>
        <v>0</v>
      </c>
      <c r="I27" s="38"/>
    </row>
    <row r="28" ht="15.75" customHeight="1" spans="1:10">
      <c r="A28" s="10" t="str">
        <f>基本信息输入表!$K$6&amp;"填表人："&amp;基本信息输入表!$M$100</f>
        <v>产权持有单位填表人：刘亚鑫</v>
      </c>
      <c r="H28" s="10" t="str">
        <f>"评估人员："&amp;基本信息输入表!$Q$100</f>
        <v>评估人员：王庆国</v>
      </c>
      <c r="J28" s="10" t="s">
        <v>1483</v>
      </c>
    </row>
    <row r="29" ht="15.75" customHeight="1" spans="1:1">
      <c r="A29" s="10" t="str">
        <f>"填表日期："&amp;YEAR(基本信息输入表!$O$100)&amp;"年"&amp;MONTH(基本信息输入表!$O$100)&amp;"月"&amp;DAY(基本信息输入表!$O$100)&amp;"日"</f>
        <v>填表日期：2025年2月22日</v>
      </c>
    </row>
  </sheetData>
  <mergeCells count="4">
    <mergeCell ref="A2:I2"/>
    <mergeCell ref="A3:I3"/>
    <mergeCell ref="A5:D5"/>
    <mergeCell ref="A27:C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zoomScale="81" zoomScaleNormal="81" workbookViewId="0">
      <selection activeCell="D7" sqref="D7:D26"/>
    </sheetView>
  </sheetViews>
  <sheetFormatPr defaultColWidth="8.7" defaultRowHeight="12.75" outlineLevelCol="7"/>
  <cols>
    <col min="1" max="1" width="5.7" style="10" customWidth="1"/>
    <col min="2" max="2" width="24.2" style="10" customWidth="1"/>
    <col min="3" max="3" width="6.5" style="10" customWidth="1"/>
    <col min="4" max="4" width="17.2" style="10" customWidth="1"/>
    <col min="5" max="6" width="15.7" style="10" customWidth="1"/>
    <col min="7" max="7" width="12.7" style="10" customWidth="1"/>
    <col min="8" max="9" width="8.7" style="10" customWidth="1"/>
    <col min="10" max="16384" width="8.7" style="10"/>
  </cols>
  <sheetData>
    <row r="1" spans="1:1">
      <c r="A1" s="11" t="s">
        <v>0</v>
      </c>
    </row>
    <row r="2" s="8" customFormat="1" ht="21.45" customHeight="1" spans="1:1">
      <c r="A2" s="13" t="s">
        <v>2982</v>
      </c>
    </row>
    <row r="3" s="33" customFormat="1" ht="15.75" customHeight="1" spans="1:1">
      <c r="A3" s="34" t="str">
        <f>"评估基准日："&amp;TEXT(基本信息输入表!M7,"yyyy年mm月dd日")</f>
        <v>评估基准日：2025年02月20日</v>
      </c>
    </row>
    <row r="4" s="33" customFormat="1" ht="14.25" customHeight="1" spans="2:7">
      <c r="B4" s="34"/>
      <c r="C4" s="34"/>
      <c r="D4" s="34"/>
      <c r="E4" s="34"/>
      <c r="F4" s="34"/>
      <c r="G4" s="35" t="s">
        <v>2983</v>
      </c>
    </row>
    <row r="5" ht="15.75" customHeight="1" spans="1:7">
      <c r="A5" s="15" t="str">
        <f>基本信息输入表!K6&amp;"："&amp;基本信息输入表!M6</f>
        <v>产权持有单位：中国石油天然气股份有限公司塔里木油田分公司塔西南勘探开发公司</v>
      </c>
      <c r="B5" s="16"/>
      <c r="C5" s="16"/>
      <c r="D5" s="16"/>
      <c r="G5" s="14" t="s">
        <v>821</v>
      </c>
    </row>
    <row r="6" ht="15.75" customHeight="1" spans="1:8">
      <c r="A6" s="18" t="s">
        <v>4</v>
      </c>
      <c r="B6" s="18" t="s">
        <v>2345</v>
      </c>
      <c r="C6" s="18" t="s">
        <v>2346</v>
      </c>
      <c r="D6" s="36" t="s">
        <v>2984</v>
      </c>
      <c r="E6" s="19" t="s">
        <v>6</v>
      </c>
      <c r="F6" s="18" t="s">
        <v>7</v>
      </c>
      <c r="G6" s="18" t="s">
        <v>2961</v>
      </c>
      <c r="H6" s="9" t="s">
        <v>1461</v>
      </c>
    </row>
    <row r="7" ht="15.75" customHeight="1" spans="1:8">
      <c r="A7" s="20" t="str">
        <f>IF(B7="","",ROW()-6)</f>
        <v/>
      </c>
      <c r="B7" s="21"/>
      <c r="C7" s="21"/>
      <c r="D7" s="37"/>
      <c r="E7" s="23"/>
      <c r="F7" s="23"/>
      <c r="G7" s="21"/>
      <c r="H7" s="9" t="s">
        <v>2985</v>
      </c>
    </row>
    <row r="8" ht="15.75" customHeight="1" spans="1:8">
      <c r="A8" s="20" t="str">
        <f t="shared" ref="A8:A26" si="0">IF(B8="","",ROW()-6)</f>
        <v/>
      </c>
      <c r="B8" s="21"/>
      <c r="C8" s="21"/>
      <c r="D8" s="37"/>
      <c r="E8" s="23"/>
      <c r="F8" s="23"/>
      <c r="G8" s="21"/>
      <c r="H8" s="9" t="s">
        <v>2986</v>
      </c>
    </row>
    <row r="9" ht="15.75" customHeight="1" spans="1:8">
      <c r="A9" s="20" t="str">
        <f t="shared" si="0"/>
        <v/>
      </c>
      <c r="B9" s="21"/>
      <c r="C9" s="21"/>
      <c r="D9" s="37"/>
      <c r="E9" s="23"/>
      <c r="F9" s="23"/>
      <c r="G9" s="21"/>
      <c r="H9" s="9" t="s">
        <v>2987</v>
      </c>
    </row>
    <row r="10" ht="15.75" customHeight="1" spans="1:8">
      <c r="A10" s="20" t="str">
        <f t="shared" si="0"/>
        <v/>
      </c>
      <c r="B10" s="21"/>
      <c r="C10" s="21"/>
      <c r="D10" s="37"/>
      <c r="E10" s="23"/>
      <c r="F10" s="23"/>
      <c r="G10" s="21"/>
      <c r="H10" s="9" t="s">
        <v>2988</v>
      </c>
    </row>
    <row r="11" ht="15.75" customHeight="1" spans="1:8">
      <c r="A11" s="20" t="str">
        <f t="shared" si="0"/>
        <v/>
      </c>
      <c r="B11" s="21"/>
      <c r="C11" s="21"/>
      <c r="D11" s="37"/>
      <c r="E11" s="23"/>
      <c r="F11" s="23"/>
      <c r="G11" s="21"/>
      <c r="H11" s="9" t="s">
        <v>2989</v>
      </c>
    </row>
    <row r="12" ht="15.75" customHeight="1" spans="1:8">
      <c r="A12" s="20" t="str">
        <f t="shared" si="0"/>
        <v/>
      </c>
      <c r="B12" s="21"/>
      <c r="C12" s="21"/>
      <c r="D12" s="37"/>
      <c r="E12" s="23"/>
      <c r="F12" s="23"/>
      <c r="G12" s="21"/>
      <c r="H12" s="9" t="s">
        <v>2990</v>
      </c>
    </row>
    <row r="13" ht="15.75" customHeight="1" spans="1:8">
      <c r="A13" s="20" t="str">
        <f t="shared" si="0"/>
        <v/>
      </c>
      <c r="B13" s="21"/>
      <c r="C13" s="21"/>
      <c r="D13" s="37"/>
      <c r="E13" s="23"/>
      <c r="F13" s="23"/>
      <c r="G13" s="21"/>
      <c r="H13" s="9" t="s">
        <v>2991</v>
      </c>
    </row>
    <row r="14" ht="15.75" customHeight="1" spans="1:8">
      <c r="A14" s="20" t="str">
        <f t="shared" si="0"/>
        <v/>
      </c>
      <c r="B14" s="21"/>
      <c r="C14" s="21"/>
      <c r="D14" s="37"/>
      <c r="E14" s="23"/>
      <c r="F14" s="23"/>
      <c r="G14" s="21"/>
      <c r="H14" s="9" t="s">
        <v>2992</v>
      </c>
    </row>
    <row r="15" ht="15.75" customHeight="1" spans="1:8">
      <c r="A15" s="20" t="str">
        <f t="shared" si="0"/>
        <v/>
      </c>
      <c r="B15" s="21"/>
      <c r="C15" s="21"/>
      <c r="D15" s="37"/>
      <c r="E15" s="23"/>
      <c r="F15" s="23"/>
      <c r="G15" s="21"/>
      <c r="H15" s="9" t="s">
        <v>2993</v>
      </c>
    </row>
    <row r="16" ht="15.75" customHeight="1" spans="1:8">
      <c r="A16" s="20" t="str">
        <f t="shared" si="0"/>
        <v/>
      </c>
      <c r="B16" s="21"/>
      <c r="C16" s="21"/>
      <c r="D16" s="37"/>
      <c r="E16" s="23"/>
      <c r="F16" s="23"/>
      <c r="G16" s="21"/>
      <c r="H16" s="9" t="s">
        <v>2994</v>
      </c>
    </row>
    <row r="17" ht="15.75" customHeight="1" spans="1:8">
      <c r="A17" s="20" t="str">
        <f t="shared" si="0"/>
        <v/>
      </c>
      <c r="B17" s="21"/>
      <c r="C17" s="21"/>
      <c r="D17" s="37"/>
      <c r="E17" s="23"/>
      <c r="F17" s="23"/>
      <c r="G17" s="21"/>
      <c r="H17" s="9" t="s">
        <v>2995</v>
      </c>
    </row>
    <row r="18" ht="15.75" customHeight="1" spans="1:8">
      <c r="A18" s="20" t="str">
        <f t="shared" si="0"/>
        <v/>
      </c>
      <c r="B18" s="21"/>
      <c r="C18" s="21"/>
      <c r="D18" s="37"/>
      <c r="E18" s="23"/>
      <c r="F18" s="23"/>
      <c r="G18" s="21"/>
      <c r="H18" s="9" t="s">
        <v>2996</v>
      </c>
    </row>
    <row r="19" ht="15.75" customHeight="1" spans="1:8">
      <c r="A19" s="20" t="str">
        <f t="shared" si="0"/>
        <v/>
      </c>
      <c r="B19" s="21"/>
      <c r="C19" s="21"/>
      <c r="D19" s="37"/>
      <c r="E19" s="23"/>
      <c r="F19" s="23"/>
      <c r="G19" s="21"/>
      <c r="H19" s="9" t="s">
        <v>2997</v>
      </c>
    </row>
    <row r="20" ht="15.75" customHeight="1" spans="1:8">
      <c r="A20" s="20" t="str">
        <f t="shared" si="0"/>
        <v/>
      </c>
      <c r="B20" s="21"/>
      <c r="C20" s="21"/>
      <c r="D20" s="37"/>
      <c r="E20" s="23"/>
      <c r="F20" s="23"/>
      <c r="G20" s="21"/>
      <c r="H20" s="9" t="s">
        <v>2998</v>
      </c>
    </row>
    <row r="21" ht="15.75" customHeight="1" spans="1:8">
      <c r="A21" s="20" t="str">
        <f t="shared" si="0"/>
        <v/>
      </c>
      <c r="B21" s="21"/>
      <c r="C21" s="21"/>
      <c r="D21" s="37"/>
      <c r="E21" s="23"/>
      <c r="F21" s="23"/>
      <c r="G21" s="21"/>
      <c r="H21" s="9" t="s">
        <v>2999</v>
      </c>
    </row>
    <row r="22" ht="15.75" customHeight="1" spans="1:8">
      <c r="A22" s="20" t="str">
        <f t="shared" si="0"/>
        <v/>
      </c>
      <c r="B22" s="21"/>
      <c r="C22" s="21"/>
      <c r="D22" s="37"/>
      <c r="E22" s="23"/>
      <c r="F22" s="23"/>
      <c r="G22" s="21"/>
      <c r="H22" s="9" t="s">
        <v>3000</v>
      </c>
    </row>
    <row r="23" ht="15.75" customHeight="1" spans="1:8">
      <c r="A23" s="20" t="str">
        <f t="shared" si="0"/>
        <v/>
      </c>
      <c r="B23" s="21"/>
      <c r="C23" s="21"/>
      <c r="D23" s="37"/>
      <c r="E23" s="23"/>
      <c r="F23" s="23"/>
      <c r="G23" s="21"/>
      <c r="H23" s="9" t="s">
        <v>3001</v>
      </c>
    </row>
    <row r="24" ht="15.75" customHeight="1" spans="1:8">
      <c r="A24" s="20" t="str">
        <f t="shared" si="0"/>
        <v/>
      </c>
      <c r="B24" s="21"/>
      <c r="C24" s="21"/>
      <c r="D24" s="37"/>
      <c r="E24" s="23"/>
      <c r="F24" s="23"/>
      <c r="G24" s="21"/>
      <c r="H24" s="9" t="s">
        <v>3002</v>
      </c>
    </row>
    <row r="25" ht="15.75" customHeight="1" spans="1:8">
      <c r="A25" s="20" t="str">
        <f t="shared" si="0"/>
        <v/>
      </c>
      <c r="B25" s="21"/>
      <c r="C25" s="21"/>
      <c r="D25" s="37"/>
      <c r="E25" s="23"/>
      <c r="F25" s="23"/>
      <c r="G25" s="21"/>
      <c r="H25" s="9" t="s">
        <v>3003</v>
      </c>
    </row>
    <row r="26" spans="1:8">
      <c r="A26" s="20" t="str">
        <f t="shared" si="0"/>
        <v/>
      </c>
      <c r="B26" s="21"/>
      <c r="C26" s="21"/>
      <c r="D26" s="37"/>
      <c r="E26" s="23"/>
      <c r="F26" s="23"/>
      <c r="G26" s="21"/>
      <c r="H26" s="9" t="s">
        <v>3004</v>
      </c>
    </row>
    <row r="27" ht="15.75" customHeight="1" spans="1:7">
      <c r="A27" s="24" t="s">
        <v>1524</v>
      </c>
      <c r="B27" s="16"/>
      <c r="C27" s="16"/>
      <c r="D27" s="25"/>
      <c r="E27" s="31">
        <f>SUM(E7:E26)</f>
        <v>0</v>
      </c>
      <c r="F27" s="31">
        <f>SUM(F7:F26)</f>
        <v>0</v>
      </c>
      <c r="G27" s="38"/>
    </row>
    <row r="28" ht="15.75" customHeight="1" spans="1:8">
      <c r="A28" s="10" t="str">
        <f>基本信息输入表!$K$6&amp;"填表人："&amp;基本信息输入表!$M$101</f>
        <v>产权持有单位填表人：刘亚鑫</v>
      </c>
      <c r="F28" s="10" t="str">
        <f>"评估人员："&amp;基本信息输入表!$Q$101</f>
        <v>评估人员：王庆国</v>
      </c>
      <c r="H28" s="10" t="s">
        <v>1483</v>
      </c>
    </row>
    <row r="29" ht="15.75" customHeight="1" spans="1:1">
      <c r="A29" s="10" t="str">
        <f>"填表日期："&amp;YEAR(基本信息输入表!$O$101)&amp;"年"&amp;MONTH(基本信息输入表!$O$101)&amp;"月"&amp;DAY(基本信息输入表!$O$101)&amp;"日"</f>
        <v>填表日期：2025年2月22日</v>
      </c>
    </row>
  </sheetData>
  <mergeCells count="4">
    <mergeCell ref="A2:G2"/>
    <mergeCell ref="A3:G3"/>
    <mergeCell ref="A5:D5"/>
    <mergeCell ref="A27:D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zoomScale="96" zoomScaleNormal="96" topLeftCell="A4" workbookViewId="0">
      <selection activeCell="C7" sqref="C7:C26"/>
    </sheetView>
  </sheetViews>
  <sheetFormatPr defaultColWidth="9" defaultRowHeight="15.75" customHeight="1"/>
  <cols>
    <col min="1" max="1" width="5.2" style="10" customWidth="1"/>
    <col min="2" max="2" width="18.7" style="10" customWidth="1"/>
    <col min="3" max="3" width="9.2" style="10" customWidth="1"/>
    <col min="4" max="4" width="12.5" style="10" customWidth="1"/>
    <col min="5" max="6" width="15.7" style="10" customWidth="1"/>
    <col min="7" max="7" width="10.2" style="10" customWidth="1"/>
    <col min="8" max="8" width="13.2" style="10" customWidth="1"/>
    <col min="9" max="26" width="9" style="10" customWidth="1"/>
    <col min="27" max="32" width="5.7" style="10" customWidth="1" outlineLevel="1"/>
    <col min="33" max="33" width="14.7" style="10" customWidth="1" outlineLevel="1"/>
    <col min="34" max="34" width="13.7" style="10" customWidth="1"/>
    <col min="35" max="38" width="5.7" style="10" customWidth="1" outlineLevel="1"/>
    <col min="39" max="40" width="7.2" style="10" customWidth="1" outlineLevel="1"/>
    <col min="41" max="41" width="5.7" style="10" customWidth="1" outlineLevel="1"/>
    <col min="42" max="45" width="8.7" style="10" customWidth="1" outlineLevel="1"/>
    <col min="46" max="46" width="14.7" style="10" customWidth="1" outlineLevel="1"/>
    <col min="47" max="47" width="13.7" style="10" customWidth="1"/>
    <col min="48" max="49" width="8.7" style="10" customWidth="1" outlineLevel="1"/>
    <col min="50" max="51" width="11.2" style="10" customWidth="1" outlineLevel="1"/>
    <col min="52" max="66" width="8.7" style="10" hidden="1" customWidth="1" outlineLevel="2"/>
    <col min="67" max="67" width="8.7" style="10" customWidth="1" outlineLevel="1" collapsed="1"/>
    <col min="68" max="69" width="8.7" style="10" customWidth="1" outlineLevel="1"/>
    <col min="70" max="70" width="8.7" style="10" customWidth="1"/>
    <col min="71" max="71" width="13.7" style="10" customWidth="1"/>
    <col min="72" max="76" width="13.7" style="10" customWidth="1" outlineLevel="1"/>
    <col min="77" max="77" width="13.7" style="10" customWidth="1"/>
    <col min="78" max="79" width="9" style="10" customWidth="1"/>
    <col min="80" max="16384" width="9" style="10"/>
  </cols>
  <sheetData>
    <row r="1" customHeight="1" spans="1:1">
      <c r="A1" s="11" t="s">
        <v>0</v>
      </c>
    </row>
    <row r="2" s="8" customFormat="1" ht="30" customHeight="1" spans="1:1">
      <c r="A2" s="12" t="s">
        <v>3005</v>
      </c>
    </row>
    <row r="3" customHeight="1" spans="1:1">
      <c r="A3" s="9" t="str">
        <f>"评估基准日："&amp;TEXT(基本信息输入表!M7,"yyyy年mm月dd日")</f>
        <v>评估基准日：2025年02月20日</v>
      </c>
    </row>
    <row r="4" ht="14.25" customHeight="1" spans="1:7">
      <c r="A4" s="9"/>
      <c r="B4" s="9"/>
      <c r="C4" s="9"/>
      <c r="D4" s="9"/>
      <c r="E4" s="9"/>
      <c r="F4" s="9"/>
      <c r="G4" s="14" t="s">
        <v>3006</v>
      </c>
    </row>
    <row r="5" customHeight="1" spans="1:7">
      <c r="A5" s="15" t="str">
        <f>基本信息输入表!K6&amp;"："&amp;基本信息输入表!M6</f>
        <v>产权持有单位：中国石油天然气股份有限公司塔里木油田分公司塔西南勘探开发公司</v>
      </c>
      <c r="B5" s="16"/>
      <c r="C5" s="16"/>
      <c r="D5" s="16"/>
      <c r="G5" s="14" t="s">
        <v>1444</v>
      </c>
    </row>
    <row r="6" s="9" customFormat="1" customHeight="1" spans="1:8">
      <c r="A6" s="18" t="s">
        <v>4</v>
      </c>
      <c r="B6" s="18" t="s">
        <v>1065</v>
      </c>
      <c r="C6" s="18" t="s">
        <v>1147</v>
      </c>
      <c r="D6" s="18" t="s">
        <v>1092</v>
      </c>
      <c r="E6" s="18" t="s">
        <v>6</v>
      </c>
      <c r="F6" s="18" t="s">
        <v>7</v>
      </c>
      <c r="G6" s="18" t="s">
        <v>176</v>
      </c>
      <c r="H6" s="9" t="s">
        <v>1461</v>
      </c>
    </row>
    <row r="7" ht="12.75" customHeight="1" spans="1:8">
      <c r="A7" s="20" t="str">
        <f>IF(B7="","",ROW()-6)</f>
        <v/>
      </c>
      <c r="B7" s="21"/>
      <c r="C7" s="22"/>
      <c r="D7" s="21"/>
      <c r="E7" s="23"/>
      <c r="F7" s="23"/>
      <c r="G7" s="21"/>
      <c r="H7" s="9" t="s">
        <v>3007</v>
      </c>
    </row>
    <row r="8" ht="12.75" customHeight="1" spans="1:8">
      <c r="A8" s="20" t="str">
        <f t="shared" ref="A8:A26" si="0">IF(B8="","",ROW()-6)</f>
        <v/>
      </c>
      <c r="B8" s="21"/>
      <c r="C8" s="22"/>
      <c r="D8" s="21"/>
      <c r="E8" s="23"/>
      <c r="F8" s="23"/>
      <c r="G8" s="21"/>
      <c r="H8" s="9" t="s">
        <v>3008</v>
      </c>
    </row>
    <row r="9" ht="12.75" customHeight="1" spans="1:8">
      <c r="A9" s="20" t="str">
        <f t="shared" si="0"/>
        <v/>
      </c>
      <c r="B9" s="21"/>
      <c r="C9" s="22"/>
      <c r="D9" s="21"/>
      <c r="E9" s="23"/>
      <c r="F9" s="23"/>
      <c r="G9" s="21"/>
      <c r="H9" s="9" t="s">
        <v>3009</v>
      </c>
    </row>
    <row r="10" ht="12.75" customHeight="1" spans="1:8">
      <c r="A10" s="20" t="str">
        <f t="shared" si="0"/>
        <v/>
      </c>
      <c r="B10" s="21"/>
      <c r="C10" s="22"/>
      <c r="D10" s="21"/>
      <c r="E10" s="23"/>
      <c r="F10" s="23"/>
      <c r="G10" s="21"/>
      <c r="H10" s="9" t="s">
        <v>3010</v>
      </c>
    </row>
    <row r="11" ht="12.75" customHeight="1" spans="1:8">
      <c r="A11" s="20" t="str">
        <f t="shared" si="0"/>
        <v/>
      </c>
      <c r="B11" s="21"/>
      <c r="C11" s="22"/>
      <c r="D11" s="21"/>
      <c r="E11" s="23"/>
      <c r="F11" s="23"/>
      <c r="G11" s="21"/>
      <c r="H11" s="9" t="s">
        <v>3011</v>
      </c>
    </row>
    <row r="12" ht="12.75" customHeight="1" spans="1:8">
      <c r="A12" s="20" t="str">
        <f t="shared" si="0"/>
        <v/>
      </c>
      <c r="B12" s="21"/>
      <c r="C12" s="22"/>
      <c r="D12" s="21"/>
      <c r="E12" s="23"/>
      <c r="F12" s="23"/>
      <c r="G12" s="21"/>
      <c r="H12" s="9" t="s">
        <v>3012</v>
      </c>
    </row>
    <row r="13" ht="12.75" customHeight="1" spans="1:8">
      <c r="A13" s="20" t="str">
        <f t="shared" si="0"/>
        <v/>
      </c>
      <c r="B13" s="21"/>
      <c r="C13" s="22"/>
      <c r="D13" s="21"/>
      <c r="E13" s="23"/>
      <c r="F13" s="23"/>
      <c r="G13" s="21"/>
      <c r="H13" s="9" t="s">
        <v>3013</v>
      </c>
    </row>
    <row r="14" ht="12.75" customHeight="1" spans="1:8">
      <c r="A14" s="20" t="str">
        <f t="shared" si="0"/>
        <v/>
      </c>
      <c r="B14" s="21"/>
      <c r="C14" s="22"/>
      <c r="D14" s="21"/>
      <c r="E14" s="23"/>
      <c r="F14" s="23"/>
      <c r="G14" s="21"/>
      <c r="H14" s="9" t="s">
        <v>3014</v>
      </c>
    </row>
    <row r="15" ht="12.75" customHeight="1" spans="1:8">
      <c r="A15" s="20" t="str">
        <f t="shared" si="0"/>
        <v/>
      </c>
      <c r="B15" s="21"/>
      <c r="C15" s="22"/>
      <c r="D15" s="21"/>
      <c r="E15" s="23"/>
      <c r="F15" s="23"/>
      <c r="G15" s="21"/>
      <c r="H15" s="9" t="s">
        <v>3015</v>
      </c>
    </row>
    <row r="16" ht="12.75" customHeight="1" spans="1:8">
      <c r="A16" s="20" t="str">
        <f t="shared" si="0"/>
        <v/>
      </c>
      <c r="B16" s="21"/>
      <c r="C16" s="22"/>
      <c r="D16" s="21"/>
      <c r="E16" s="23"/>
      <c r="F16" s="23"/>
      <c r="G16" s="21"/>
      <c r="H16" s="9" t="s">
        <v>3016</v>
      </c>
    </row>
    <row r="17" ht="12.75" customHeight="1" spans="1:8">
      <c r="A17" s="20" t="str">
        <f t="shared" si="0"/>
        <v/>
      </c>
      <c r="B17" s="21"/>
      <c r="C17" s="22"/>
      <c r="D17" s="21"/>
      <c r="E17" s="23"/>
      <c r="F17" s="23"/>
      <c r="G17" s="21"/>
      <c r="H17" s="9" t="s">
        <v>3017</v>
      </c>
    </row>
    <row r="18" ht="12.75" customHeight="1" spans="1:8">
      <c r="A18" s="20" t="str">
        <f t="shared" si="0"/>
        <v/>
      </c>
      <c r="B18" s="21"/>
      <c r="C18" s="22"/>
      <c r="D18" s="21"/>
      <c r="E18" s="23"/>
      <c r="F18" s="23"/>
      <c r="G18" s="21"/>
      <c r="H18" s="9" t="s">
        <v>3018</v>
      </c>
    </row>
    <row r="19" ht="12.75" customHeight="1" spans="1:8">
      <c r="A19" s="20" t="str">
        <f t="shared" si="0"/>
        <v/>
      </c>
      <c r="B19" s="21"/>
      <c r="C19" s="22"/>
      <c r="D19" s="21"/>
      <c r="E19" s="23"/>
      <c r="F19" s="23"/>
      <c r="G19" s="21"/>
      <c r="H19" s="9" t="s">
        <v>3019</v>
      </c>
    </row>
    <row r="20" ht="12.75" customHeight="1" spans="1:8">
      <c r="A20" s="20" t="str">
        <f t="shared" si="0"/>
        <v/>
      </c>
      <c r="B20" s="21"/>
      <c r="C20" s="22"/>
      <c r="D20" s="21"/>
      <c r="E20" s="23"/>
      <c r="F20" s="23"/>
      <c r="G20" s="21"/>
      <c r="H20" s="9" t="s">
        <v>3020</v>
      </c>
    </row>
    <row r="21" ht="12.75" customHeight="1" spans="1:8">
      <c r="A21" s="20" t="str">
        <f t="shared" si="0"/>
        <v/>
      </c>
      <c r="B21" s="21"/>
      <c r="C21" s="22"/>
      <c r="D21" s="21"/>
      <c r="E21" s="23"/>
      <c r="F21" s="23"/>
      <c r="G21" s="21"/>
      <c r="H21" s="9" t="s">
        <v>3021</v>
      </c>
    </row>
    <row r="22" ht="12.75" customHeight="1" spans="1:8">
      <c r="A22" s="20" t="str">
        <f t="shared" si="0"/>
        <v/>
      </c>
      <c r="B22" s="21"/>
      <c r="C22" s="22"/>
      <c r="D22" s="21"/>
      <c r="E22" s="23"/>
      <c r="F22" s="23"/>
      <c r="G22" s="21"/>
      <c r="H22" s="9" t="s">
        <v>3022</v>
      </c>
    </row>
    <row r="23" ht="12.75" customHeight="1" spans="1:8">
      <c r="A23" s="20" t="str">
        <f t="shared" si="0"/>
        <v/>
      </c>
      <c r="B23" s="21"/>
      <c r="C23" s="22"/>
      <c r="D23" s="21"/>
      <c r="E23" s="23"/>
      <c r="F23" s="23"/>
      <c r="G23" s="21"/>
      <c r="H23" s="9" t="s">
        <v>3023</v>
      </c>
    </row>
    <row r="24" ht="12.75" customHeight="1" spans="1:8">
      <c r="A24" s="20" t="str">
        <f t="shared" si="0"/>
        <v/>
      </c>
      <c r="B24" s="21"/>
      <c r="C24" s="22"/>
      <c r="D24" s="21"/>
      <c r="E24" s="23"/>
      <c r="F24" s="23"/>
      <c r="G24" s="21"/>
      <c r="H24" s="9" t="s">
        <v>3024</v>
      </c>
    </row>
    <row r="25" ht="12.75" customHeight="1" spans="1:8">
      <c r="A25" s="20" t="str">
        <f t="shared" si="0"/>
        <v/>
      </c>
      <c r="B25" s="21"/>
      <c r="C25" s="22"/>
      <c r="D25" s="21"/>
      <c r="E25" s="23"/>
      <c r="F25" s="23"/>
      <c r="G25" s="21"/>
      <c r="H25" s="9" t="s">
        <v>3025</v>
      </c>
    </row>
    <row r="26" ht="12.75" customHeight="1" spans="1:9">
      <c r="A26" s="20" t="str">
        <f t="shared" si="0"/>
        <v/>
      </c>
      <c r="B26" s="21"/>
      <c r="C26" s="22"/>
      <c r="D26" s="21"/>
      <c r="E26" s="23"/>
      <c r="F26" s="23"/>
      <c r="G26" s="21"/>
      <c r="H26" s="9" t="s">
        <v>3026</v>
      </c>
      <c r="I26" s="32"/>
    </row>
    <row r="27" customHeight="1" spans="1:9">
      <c r="A27" s="24" t="s">
        <v>1524</v>
      </c>
      <c r="B27" s="25"/>
      <c r="C27" s="31"/>
      <c r="D27" s="26"/>
      <c r="E27" s="31">
        <f>SUM(E7:E26)</f>
        <v>0</v>
      </c>
      <c r="F27" s="31">
        <f>SUM(F7:F26)</f>
        <v>0</v>
      </c>
      <c r="G27" s="27"/>
      <c r="I27" s="32"/>
    </row>
    <row r="28" customHeight="1" spans="1:8">
      <c r="A28" s="10" t="str">
        <f>基本信息输入表!$K$6&amp;"填表人："&amp;基本信息输入表!$M$102</f>
        <v>产权持有单位填表人：刘亚鑫</v>
      </c>
      <c r="F28" s="10" t="str">
        <f>"评估人员："&amp;基本信息输入表!$Q$102</f>
        <v>评估人员：王庆国</v>
      </c>
      <c r="H28" s="10" t="s">
        <v>1483</v>
      </c>
    </row>
    <row r="29" customHeight="1" spans="1:1">
      <c r="A29" s="10" t="str">
        <f>"填表日期："&amp;YEAR(基本信息输入表!$O$102)&amp;"年"&amp;MONTH(基本信息输入表!$O$102)&amp;"月"&amp;DAY(基本信息输入表!$O$102)&amp;"日"</f>
        <v>填表日期：2025年2月22日</v>
      </c>
    </row>
  </sheetData>
  <mergeCells count="4">
    <mergeCell ref="A2:G2"/>
    <mergeCell ref="A3:G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zoomScale="96" zoomScaleNormal="96" workbookViewId="0">
      <selection activeCell="C7" sqref="C7:C26"/>
    </sheetView>
  </sheetViews>
  <sheetFormatPr defaultColWidth="9" defaultRowHeight="15.75" customHeight="1" outlineLevelCol="7"/>
  <cols>
    <col min="1" max="1" width="6.5" style="10" customWidth="1"/>
    <col min="2" max="2" width="25.7" style="10" customWidth="1"/>
    <col min="3" max="3" width="12.7" style="10" customWidth="1"/>
    <col min="4" max="4" width="17.2" style="10" customWidth="1"/>
    <col min="5" max="6" width="15.7" style="10" customWidth="1"/>
    <col min="7" max="7" width="22.5" style="10" customWidth="1"/>
    <col min="8" max="9" width="9" style="10" customWidth="1"/>
    <col min="10" max="16384" width="9" style="10"/>
  </cols>
  <sheetData>
    <row r="1" customHeight="1" spans="1:1">
      <c r="A1" s="11" t="s">
        <v>0</v>
      </c>
    </row>
    <row r="2" s="8" customFormat="1" ht="30" customHeight="1" spans="1:1">
      <c r="A2" s="12" t="s">
        <v>3027</v>
      </c>
    </row>
    <row r="3" customHeight="1" spans="1:1">
      <c r="A3" s="9" t="str">
        <f>"评估基准日："&amp;TEXT(基本信息输入表!M7,"yyyy年mm月dd日")</f>
        <v>评估基准日：2025年02月20日</v>
      </c>
    </row>
    <row r="4" ht="14.25" customHeight="1" spans="1:7">
      <c r="A4" s="9"/>
      <c r="B4" s="9"/>
      <c r="C4" s="9"/>
      <c r="D4" s="9"/>
      <c r="E4" s="9"/>
      <c r="F4" s="9"/>
      <c r="G4" s="14" t="s">
        <v>3028</v>
      </c>
    </row>
    <row r="5" customHeight="1" spans="1:7">
      <c r="A5" s="15" t="str">
        <f>基本信息输入表!K6&amp;"："&amp;基本信息输入表!M6</f>
        <v>产权持有单位：中国石油天然气股份有限公司塔里木油田分公司塔西南勘探开发公司</v>
      </c>
      <c r="B5" s="16"/>
      <c r="C5" s="16"/>
      <c r="D5" s="16"/>
      <c r="G5" s="17" t="s">
        <v>3029</v>
      </c>
    </row>
    <row r="6" s="9" customFormat="1" customHeight="1" spans="1:8">
      <c r="A6" s="18" t="s">
        <v>4</v>
      </c>
      <c r="B6" s="18" t="s">
        <v>1065</v>
      </c>
      <c r="C6" s="18" t="s">
        <v>1147</v>
      </c>
      <c r="D6" s="18" t="s">
        <v>3030</v>
      </c>
      <c r="E6" s="19" t="s">
        <v>6</v>
      </c>
      <c r="F6" s="18" t="s">
        <v>7</v>
      </c>
      <c r="G6" s="18" t="s">
        <v>176</v>
      </c>
      <c r="H6" s="9" t="s">
        <v>1461</v>
      </c>
    </row>
    <row r="7" ht="12.75" customHeight="1" spans="1:8">
      <c r="A7" s="20" t="str">
        <f>IF(B7="","",ROW()-6)</f>
        <v/>
      </c>
      <c r="B7" s="21"/>
      <c r="C7" s="22"/>
      <c r="D7" s="21"/>
      <c r="E7" s="23"/>
      <c r="F7" s="23"/>
      <c r="G7" s="21"/>
      <c r="H7" s="9" t="s">
        <v>3031</v>
      </c>
    </row>
    <row r="8" ht="12.75" customHeight="1" spans="1:8">
      <c r="A8" s="20" t="str">
        <f t="shared" ref="A8:A26" si="0">IF(B8="","",ROW()-6)</f>
        <v/>
      </c>
      <c r="B8" s="21"/>
      <c r="C8" s="22"/>
      <c r="D8" s="21"/>
      <c r="E8" s="23"/>
      <c r="F8" s="23"/>
      <c r="G8" s="21"/>
      <c r="H8" s="9" t="s">
        <v>3032</v>
      </c>
    </row>
    <row r="9" ht="12.75" customHeight="1" spans="1:8">
      <c r="A9" s="20" t="str">
        <f t="shared" si="0"/>
        <v/>
      </c>
      <c r="B9" s="21"/>
      <c r="C9" s="22"/>
      <c r="D9" s="21"/>
      <c r="E9" s="23"/>
      <c r="F9" s="23"/>
      <c r="G9" s="21"/>
      <c r="H9" s="9" t="s">
        <v>3033</v>
      </c>
    </row>
    <row r="10" ht="12.75" customHeight="1" spans="1:8">
      <c r="A10" s="20" t="str">
        <f t="shared" si="0"/>
        <v/>
      </c>
      <c r="B10" s="21"/>
      <c r="C10" s="22"/>
      <c r="D10" s="21"/>
      <c r="E10" s="23"/>
      <c r="F10" s="23"/>
      <c r="G10" s="21"/>
      <c r="H10" s="9" t="s">
        <v>3034</v>
      </c>
    </row>
    <row r="11" ht="12.75" customHeight="1" spans="1:8">
      <c r="A11" s="20" t="str">
        <f t="shared" si="0"/>
        <v/>
      </c>
      <c r="B11" s="21"/>
      <c r="C11" s="22"/>
      <c r="D11" s="21"/>
      <c r="E11" s="23"/>
      <c r="F11" s="23"/>
      <c r="G11" s="21"/>
      <c r="H11" s="9" t="s">
        <v>3035</v>
      </c>
    </row>
    <row r="12" ht="12.75" customHeight="1" spans="1:8">
      <c r="A12" s="20" t="str">
        <f t="shared" si="0"/>
        <v/>
      </c>
      <c r="B12" s="21"/>
      <c r="C12" s="22"/>
      <c r="D12" s="21"/>
      <c r="E12" s="23"/>
      <c r="F12" s="23"/>
      <c r="G12" s="21"/>
      <c r="H12" s="9" t="s">
        <v>3036</v>
      </c>
    </row>
    <row r="13" ht="12.75" customHeight="1" spans="1:8">
      <c r="A13" s="20" t="str">
        <f t="shared" si="0"/>
        <v/>
      </c>
      <c r="B13" s="21"/>
      <c r="C13" s="22"/>
      <c r="D13" s="21"/>
      <c r="E13" s="23"/>
      <c r="F13" s="23"/>
      <c r="G13" s="21"/>
      <c r="H13" s="9" t="s">
        <v>3037</v>
      </c>
    </row>
    <row r="14" ht="12.75" customHeight="1" spans="1:8">
      <c r="A14" s="20" t="str">
        <f t="shared" si="0"/>
        <v/>
      </c>
      <c r="B14" s="21"/>
      <c r="C14" s="22"/>
      <c r="D14" s="21"/>
      <c r="E14" s="23"/>
      <c r="F14" s="23"/>
      <c r="G14" s="21"/>
      <c r="H14" s="9" t="s">
        <v>3038</v>
      </c>
    </row>
    <row r="15" ht="12.75" customHeight="1" spans="1:8">
      <c r="A15" s="20" t="str">
        <f t="shared" si="0"/>
        <v/>
      </c>
      <c r="B15" s="21"/>
      <c r="C15" s="22"/>
      <c r="D15" s="21"/>
      <c r="E15" s="23"/>
      <c r="F15" s="23"/>
      <c r="G15" s="21"/>
      <c r="H15" s="9" t="s">
        <v>3039</v>
      </c>
    </row>
    <row r="16" ht="12.75" customHeight="1" spans="1:8">
      <c r="A16" s="20" t="str">
        <f t="shared" si="0"/>
        <v/>
      </c>
      <c r="B16" s="21"/>
      <c r="C16" s="22"/>
      <c r="D16" s="21"/>
      <c r="E16" s="23"/>
      <c r="F16" s="23"/>
      <c r="G16" s="21"/>
      <c r="H16" s="9" t="s">
        <v>3040</v>
      </c>
    </row>
    <row r="17" ht="12.75" customHeight="1" spans="1:8">
      <c r="A17" s="20" t="str">
        <f t="shared" si="0"/>
        <v/>
      </c>
      <c r="B17" s="21"/>
      <c r="C17" s="22"/>
      <c r="D17" s="21"/>
      <c r="E17" s="23"/>
      <c r="F17" s="23"/>
      <c r="G17" s="21"/>
      <c r="H17" s="9" t="s">
        <v>3041</v>
      </c>
    </row>
    <row r="18" ht="12.75" customHeight="1" spans="1:8">
      <c r="A18" s="20" t="str">
        <f t="shared" si="0"/>
        <v/>
      </c>
      <c r="B18" s="21"/>
      <c r="C18" s="22"/>
      <c r="D18" s="21"/>
      <c r="E18" s="23"/>
      <c r="F18" s="23"/>
      <c r="G18" s="21"/>
      <c r="H18" s="9" t="s">
        <v>3042</v>
      </c>
    </row>
    <row r="19" ht="12.75" customHeight="1" spans="1:8">
      <c r="A19" s="20" t="str">
        <f t="shared" si="0"/>
        <v/>
      </c>
      <c r="B19" s="21"/>
      <c r="C19" s="22"/>
      <c r="D19" s="21"/>
      <c r="E19" s="23"/>
      <c r="F19" s="23"/>
      <c r="G19" s="21"/>
      <c r="H19" s="9" t="s">
        <v>3043</v>
      </c>
    </row>
    <row r="20" ht="12.75" customHeight="1" spans="1:8">
      <c r="A20" s="20" t="str">
        <f t="shared" si="0"/>
        <v/>
      </c>
      <c r="B20" s="21"/>
      <c r="C20" s="22"/>
      <c r="D20" s="21"/>
      <c r="E20" s="23"/>
      <c r="F20" s="23"/>
      <c r="G20" s="21"/>
      <c r="H20" s="9" t="s">
        <v>3044</v>
      </c>
    </row>
    <row r="21" ht="12.75" customHeight="1" spans="1:8">
      <c r="A21" s="20" t="str">
        <f t="shared" si="0"/>
        <v/>
      </c>
      <c r="B21" s="21"/>
      <c r="C21" s="22"/>
      <c r="D21" s="21"/>
      <c r="E21" s="23"/>
      <c r="F21" s="23"/>
      <c r="G21" s="21"/>
      <c r="H21" s="9" t="s">
        <v>3045</v>
      </c>
    </row>
    <row r="22" ht="12.75" customHeight="1" spans="1:8">
      <c r="A22" s="20" t="str">
        <f t="shared" si="0"/>
        <v/>
      </c>
      <c r="B22" s="21"/>
      <c r="C22" s="22"/>
      <c r="D22" s="21"/>
      <c r="E22" s="23"/>
      <c r="F22" s="23"/>
      <c r="G22" s="21"/>
      <c r="H22" s="9" t="s">
        <v>3046</v>
      </c>
    </row>
    <row r="23" ht="12.75" customHeight="1" spans="1:8">
      <c r="A23" s="20" t="str">
        <f t="shared" si="0"/>
        <v/>
      </c>
      <c r="B23" s="21"/>
      <c r="C23" s="22"/>
      <c r="D23" s="21"/>
      <c r="E23" s="23"/>
      <c r="F23" s="23"/>
      <c r="G23" s="21"/>
      <c r="H23" s="9" t="s">
        <v>3047</v>
      </c>
    </row>
    <row r="24" ht="12.75" customHeight="1" spans="1:8">
      <c r="A24" s="20" t="str">
        <f t="shared" si="0"/>
        <v/>
      </c>
      <c r="B24" s="21"/>
      <c r="C24" s="22"/>
      <c r="D24" s="21"/>
      <c r="E24" s="23"/>
      <c r="F24" s="23"/>
      <c r="G24" s="21"/>
      <c r="H24" s="9" t="s">
        <v>3048</v>
      </c>
    </row>
    <row r="25" ht="12.75" customHeight="1" spans="1:8">
      <c r="A25" s="20" t="str">
        <f t="shared" si="0"/>
        <v/>
      </c>
      <c r="B25" s="21"/>
      <c r="C25" s="22"/>
      <c r="D25" s="21"/>
      <c r="E25" s="23"/>
      <c r="F25" s="23"/>
      <c r="G25" s="21"/>
      <c r="H25" s="9" t="s">
        <v>3049</v>
      </c>
    </row>
    <row r="26" ht="12.75" customHeight="1" spans="1:8">
      <c r="A26" s="20" t="str">
        <f t="shared" si="0"/>
        <v/>
      </c>
      <c r="B26" s="21"/>
      <c r="C26" s="22"/>
      <c r="D26" s="21"/>
      <c r="E26" s="23"/>
      <c r="F26" s="23"/>
      <c r="G26" s="21"/>
      <c r="H26" s="9" t="s">
        <v>3050</v>
      </c>
    </row>
    <row r="27" customHeight="1" spans="1:7">
      <c r="A27" s="24" t="s">
        <v>1524</v>
      </c>
      <c r="B27" s="25"/>
      <c r="C27" s="24"/>
      <c r="D27" s="24"/>
      <c r="E27" s="31">
        <f>SUM(E7:E26)</f>
        <v>0</v>
      </c>
      <c r="F27" s="31">
        <f>SUM(F7:F26)</f>
        <v>0</v>
      </c>
      <c r="G27" s="27"/>
    </row>
    <row r="28" customHeight="1" spans="1:8">
      <c r="A28" s="10" t="str">
        <f>基本信息输入表!$K$6&amp;"填表人："&amp;基本信息输入表!$M$103</f>
        <v>产权持有单位填表人：刘亚鑫</v>
      </c>
      <c r="F28" s="10" t="str">
        <f>"评估人员："&amp;基本信息输入表!$Q$103</f>
        <v>评估人员：王庆国</v>
      </c>
      <c r="H28" s="10" t="s">
        <v>1483</v>
      </c>
    </row>
    <row r="29" customHeight="1" spans="1:1">
      <c r="A29" s="10" t="str">
        <f>"填表日期："&amp;YEAR(基本信息输入表!$O$103)&amp;"年"&amp;MONTH(基本信息输入表!$O$103)&amp;"月"&amp;DAY(基本信息输入表!$O$103)&amp;"日"</f>
        <v>填表日期：2025年2月22日</v>
      </c>
    </row>
  </sheetData>
  <mergeCells count="4">
    <mergeCell ref="A2:G2"/>
    <mergeCell ref="A3:G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showGridLines="0" zoomScale="96" zoomScaleNormal="96" workbookViewId="0">
      <selection activeCell="F7" sqref="F7:F26"/>
    </sheetView>
  </sheetViews>
  <sheetFormatPr defaultColWidth="9" defaultRowHeight="15.75" customHeight="1"/>
  <cols>
    <col min="1" max="1" width="5.7" style="10" customWidth="1"/>
    <col min="2" max="2" width="8.2" style="10" customWidth="1"/>
    <col min="3" max="3" width="21" style="10" customWidth="1"/>
    <col min="4" max="4" width="14.7" style="10" customWidth="1"/>
    <col min="5" max="6" width="12.7" style="10" customWidth="1"/>
    <col min="7" max="8" width="15.7" style="10" customWidth="1"/>
    <col min="9" max="9" width="22.2" style="10" customWidth="1"/>
    <col min="10" max="11" width="9" style="10" customWidth="1"/>
    <col min="12" max="16384" width="9" style="10"/>
  </cols>
  <sheetData>
    <row r="1" customHeight="1" spans="1:1">
      <c r="A1" s="11" t="s">
        <v>0</v>
      </c>
    </row>
    <row r="2" s="8" customFormat="1" ht="30" customHeight="1" spans="1:14">
      <c r="A2" s="12" t="s">
        <v>3051</v>
      </c>
      <c r="K2" s="10"/>
      <c r="L2" s="10"/>
      <c r="M2" s="10"/>
      <c r="N2" s="10"/>
    </row>
    <row r="3" customHeight="1" spans="1:1">
      <c r="A3" s="9" t="str">
        <f>"评估基准日："&amp;TEXT(基本信息输入表!M7,"yyyy年mm月dd日")</f>
        <v>评估基准日：2025年02月20日</v>
      </c>
    </row>
    <row r="4" ht="14.25" customHeight="1" spans="6:9">
      <c r="F4" s="9"/>
      <c r="G4" s="9"/>
      <c r="H4" s="9"/>
      <c r="I4" s="14" t="s">
        <v>3052</v>
      </c>
    </row>
    <row r="5" customHeight="1" spans="1:9">
      <c r="A5" s="17" t="str">
        <f>基本信息输入表!K6&amp;"："&amp;基本信息输入表!M6</f>
        <v>产权持有单位：中国石油天然气股份有限公司塔里木油田分公司塔西南勘探开发公司</v>
      </c>
      <c r="I5" s="17" t="s">
        <v>3029</v>
      </c>
    </row>
    <row r="6" s="9" customFormat="1" customHeight="1" spans="1:14">
      <c r="A6" s="18" t="s">
        <v>4</v>
      </c>
      <c r="B6" s="18" t="s">
        <v>2345</v>
      </c>
      <c r="C6" s="18" t="s">
        <v>3053</v>
      </c>
      <c r="D6" s="18" t="s">
        <v>3054</v>
      </c>
      <c r="E6" s="18" t="s">
        <v>3055</v>
      </c>
      <c r="F6" s="18" t="s">
        <v>1147</v>
      </c>
      <c r="G6" s="19" t="s">
        <v>6</v>
      </c>
      <c r="H6" s="18" t="s">
        <v>7</v>
      </c>
      <c r="I6" s="18" t="s">
        <v>2961</v>
      </c>
      <c r="J6" s="9" t="s">
        <v>1461</v>
      </c>
      <c r="K6" s="10"/>
      <c r="L6" s="10"/>
      <c r="M6" s="10"/>
      <c r="N6" s="10"/>
    </row>
    <row r="7" ht="12.75" customHeight="1" spans="1:10">
      <c r="A7" s="29" t="str">
        <f>IF(B7="","",ROW()-6)</f>
        <v/>
      </c>
      <c r="B7" s="29"/>
      <c r="C7" s="29"/>
      <c r="D7" s="29"/>
      <c r="E7" s="29"/>
      <c r="F7" s="30"/>
      <c r="G7" s="23"/>
      <c r="H7" s="23"/>
      <c r="I7" s="29"/>
      <c r="J7" s="9" t="s">
        <v>3056</v>
      </c>
    </row>
    <row r="8" ht="12.75" customHeight="1" spans="1:10">
      <c r="A8" s="29" t="str">
        <f t="shared" ref="A8:A26" si="0">IF(B8="","",ROW()-6)</f>
        <v/>
      </c>
      <c r="B8" s="29"/>
      <c r="C8" s="29"/>
      <c r="D8" s="29"/>
      <c r="E8" s="29"/>
      <c r="F8" s="30"/>
      <c r="G8" s="23"/>
      <c r="H8" s="23"/>
      <c r="I8" s="29"/>
      <c r="J8" s="9" t="s">
        <v>3057</v>
      </c>
    </row>
    <row r="9" ht="12.75" customHeight="1" spans="1:10">
      <c r="A9" s="29" t="str">
        <f t="shared" si="0"/>
        <v/>
      </c>
      <c r="B9" s="29"/>
      <c r="C9" s="29"/>
      <c r="D9" s="29"/>
      <c r="E9" s="29"/>
      <c r="F9" s="30"/>
      <c r="G9" s="23"/>
      <c r="H9" s="23"/>
      <c r="I9" s="29"/>
      <c r="J9" s="9" t="s">
        <v>3058</v>
      </c>
    </row>
    <row r="10" ht="12.75" customHeight="1" spans="1:10">
      <c r="A10" s="29" t="str">
        <f t="shared" si="0"/>
        <v/>
      </c>
      <c r="B10" s="29"/>
      <c r="C10" s="29"/>
      <c r="D10" s="29"/>
      <c r="E10" s="29"/>
      <c r="F10" s="30"/>
      <c r="G10" s="23"/>
      <c r="H10" s="23"/>
      <c r="I10" s="29"/>
      <c r="J10" s="9" t="s">
        <v>3059</v>
      </c>
    </row>
    <row r="11" ht="12.75" customHeight="1" spans="1:10">
      <c r="A11" s="29" t="str">
        <f t="shared" si="0"/>
        <v/>
      </c>
      <c r="B11" s="29"/>
      <c r="C11" s="29"/>
      <c r="D11" s="29"/>
      <c r="E11" s="29"/>
      <c r="F11" s="30"/>
      <c r="G11" s="23"/>
      <c r="H11" s="23"/>
      <c r="I11" s="29"/>
      <c r="J11" s="9" t="s">
        <v>3060</v>
      </c>
    </row>
    <row r="12" ht="12.75" customHeight="1" spans="1:10">
      <c r="A12" s="29" t="str">
        <f t="shared" si="0"/>
        <v/>
      </c>
      <c r="B12" s="29"/>
      <c r="C12" s="29"/>
      <c r="D12" s="29"/>
      <c r="E12" s="29"/>
      <c r="F12" s="30"/>
      <c r="G12" s="23"/>
      <c r="H12" s="23"/>
      <c r="I12" s="29"/>
      <c r="J12" s="9" t="s">
        <v>3061</v>
      </c>
    </row>
    <row r="13" ht="12.75" customHeight="1" spans="1:10">
      <c r="A13" s="29" t="str">
        <f t="shared" si="0"/>
        <v/>
      </c>
      <c r="B13" s="29"/>
      <c r="C13" s="29"/>
      <c r="D13" s="29"/>
      <c r="E13" s="29"/>
      <c r="F13" s="30"/>
      <c r="G13" s="23"/>
      <c r="H13" s="23"/>
      <c r="I13" s="29"/>
      <c r="J13" s="9" t="s">
        <v>3062</v>
      </c>
    </row>
    <row r="14" ht="12.75" customHeight="1" spans="1:10">
      <c r="A14" s="29" t="str">
        <f t="shared" si="0"/>
        <v/>
      </c>
      <c r="B14" s="29"/>
      <c r="C14" s="29"/>
      <c r="D14" s="29"/>
      <c r="E14" s="29"/>
      <c r="F14" s="30"/>
      <c r="G14" s="23"/>
      <c r="H14" s="23"/>
      <c r="I14" s="29"/>
      <c r="J14" s="9" t="s">
        <v>3063</v>
      </c>
    </row>
    <row r="15" ht="12.75" customHeight="1" spans="1:10">
      <c r="A15" s="29" t="str">
        <f t="shared" si="0"/>
        <v/>
      </c>
      <c r="B15" s="29"/>
      <c r="C15" s="29"/>
      <c r="D15" s="29"/>
      <c r="E15" s="29"/>
      <c r="F15" s="30"/>
      <c r="G15" s="23"/>
      <c r="H15" s="23"/>
      <c r="I15" s="29"/>
      <c r="J15" s="9" t="s">
        <v>3064</v>
      </c>
    </row>
    <row r="16" ht="12.75" customHeight="1" spans="1:10">
      <c r="A16" s="29" t="str">
        <f t="shared" si="0"/>
        <v/>
      </c>
      <c r="B16" s="29"/>
      <c r="C16" s="29"/>
      <c r="D16" s="29"/>
      <c r="E16" s="29"/>
      <c r="F16" s="30"/>
      <c r="G16" s="23"/>
      <c r="H16" s="23"/>
      <c r="I16" s="29"/>
      <c r="J16" s="9" t="s">
        <v>3065</v>
      </c>
    </row>
    <row r="17" ht="12.75" customHeight="1" spans="1:10">
      <c r="A17" s="29" t="str">
        <f t="shared" si="0"/>
        <v/>
      </c>
      <c r="B17" s="29"/>
      <c r="C17" s="29"/>
      <c r="D17" s="29"/>
      <c r="E17" s="29"/>
      <c r="F17" s="30"/>
      <c r="G17" s="23"/>
      <c r="H17" s="23"/>
      <c r="I17" s="29"/>
      <c r="J17" s="9" t="s">
        <v>3066</v>
      </c>
    </row>
    <row r="18" ht="12.75" customHeight="1" spans="1:10">
      <c r="A18" s="29" t="str">
        <f t="shared" si="0"/>
        <v/>
      </c>
      <c r="B18" s="29"/>
      <c r="C18" s="29"/>
      <c r="D18" s="29"/>
      <c r="E18" s="29"/>
      <c r="F18" s="30"/>
      <c r="G18" s="23"/>
      <c r="H18" s="23"/>
      <c r="I18" s="29"/>
      <c r="J18" s="9" t="s">
        <v>3067</v>
      </c>
    </row>
    <row r="19" ht="12.75" customHeight="1" spans="1:10">
      <c r="A19" s="29" t="str">
        <f t="shared" si="0"/>
        <v/>
      </c>
      <c r="B19" s="29"/>
      <c r="C19" s="29"/>
      <c r="D19" s="29"/>
      <c r="E19" s="29"/>
      <c r="F19" s="30"/>
      <c r="G19" s="23"/>
      <c r="H19" s="23"/>
      <c r="I19" s="29"/>
      <c r="J19" s="9" t="s">
        <v>3068</v>
      </c>
    </row>
    <row r="20" ht="12.75" customHeight="1" spans="1:10">
      <c r="A20" s="29" t="str">
        <f t="shared" si="0"/>
        <v/>
      </c>
      <c r="B20" s="29"/>
      <c r="C20" s="29"/>
      <c r="D20" s="29"/>
      <c r="E20" s="29"/>
      <c r="F20" s="30"/>
      <c r="G20" s="23"/>
      <c r="H20" s="23"/>
      <c r="I20" s="29"/>
      <c r="J20" s="9" t="s">
        <v>3069</v>
      </c>
    </row>
    <row r="21" ht="12.75" customHeight="1" spans="1:10">
      <c r="A21" s="29" t="str">
        <f t="shared" si="0"/>
        <v/>
      </c>
      <c r="B21" s="29"/>
      <c r="C21" s="29"/>
      <c r="D21" s="29"/>
      <c r="E21" s="29"/>
      <c r="F21" s="30"/>
      <c r="G21" s="23"/>
      <c r="H21" s="23"/>
      <c r="I21" s="29"/>
      <c r="J21" s="9" t="s">
        <v>3070</v>
      </c>
    </row>
    <row r="22" ht="12.75" customHeight="1" spans="1:10">
      <c r="A22" s="29" t="str">
        <f t="shared" si="0"/>
        <v/>
      </c>
      <c r="B22" s="29"/>
      <c r="C22" s="29"/>
      <c r="D22" s="29"/>
      <c r="E22" s="29"/>
      <c r="F22" s="30"/>
      <c r="G22" s="23"/>
      <c r="H22" s="23"/>
      <c r="I22" s="29"/>
      <c r="J22" s="9" t="s">
        <v>3071</v>
      </c>
    </row>
    <row r="23" ht="12.75" customHeight="1" spans="1:10">
      <c r="A23" s="29" t="str">
        <f t="shared" si="0"/>
        <v/>
      </c>
      <c r="B23" s="29"/>
      <c r="C23" s="29"/>
      <c r="D23" s="29"/>
      <c r="E23" s="29"/>
      <c r="F23" s="30"/>
      <c r="G23" s="23"/>
      <c r="H23" s="23"/>
      <c r="I23" s="29"/>
      <c r="J23" s="9" t="s">
        <v>3072</v>
      </c>
    </row>
    <row r="24" ht="12.75" customHeight="1" spans="1:10">
      <c r="A24" s="29" t="str">
        <f t="shared" si="0"/>
        <v/>
      </c>
      <c r="B24" s="29"/>
      <c r="C24" s="29"/>
      <c r="D24" s="29"/>
      <c r="E24" s="29"/>
      <c r="F24" s="30"/>
      <c r="G24" s="23"/>
      <c r="H24" s="23"/>
      <c r="I24" s="29"/>
      <c r="J24" s="9" t="s">
        <v>3073</v>
      </c>
    </row>
    <row r="25" ht="12.75" customHeight="1" spans="1:10">
      <c r="A25" s="29" t="str">
        <f t="shared" si="0"/>
        <v/>
      </c>
      <c r="B25" s="29"/>
      <c r="C25" s="29"/>
      <c r="D25" s="29"/>
      <c r="E25" s="29"/>
      <c r="F25" s="30"/>
      <c r="G25" s="23"/>
      <c r="H25" s="23"/>
      <c r="I25" s="29"/>
      <c r="J25" s="9" t="s">
        <v>3074</v>
      </c>
    </row>
    <row r="26" ht="12.75" customHeight="1" spans="1:10">
      <c r="A26" s="29" t="str">
        <f t="shared" si="0"/>
        <v/>
      </c>
      <c r="B26" s="29"/>
      <c r="C26" s="29"/>
      <c r="D26" s="29"/>
      <c r="E26" s="29"/>
      <c r="F26" s="30"/>
      <c r="G26" s="23"/>
      <c r="H26" s="23"/>
      <c r="I26" s="29"/>
      <c r="J26" s="9" t="s">
        <v>3075</v>
      </c>
    </row>
    <row r="27" customHeight="1" spans="1:9">
      <c r="A27" s="24" t="s">
        <v>1524</v>
      </c>
      <c r="B27" s="25"/>
      <c r="C27" s="27"/>
      <c r="D27" s="27"/>
      <c r="E27" s="27"/>
      <c r="F27" s="27"/>
      <c r="G27" s="31">
        <f>SUM(G7:G26)</f>
        <v>0</v>
      </c>
      <c r="H27" s="31">
        <f>SUM(H7:H26)</f>
        <v>0</v>
      </c>
      <c r="I27" s="27"/>
    </row>
    <row r="28" customHeight="1" spans="1:10">
      <c r="A28" s="10" t="str">
        <f>基本信息输入表!$K$6&amp;"填表人："&amp;基本信息输入表!$M$104</f>
        <v>产权持有单位填表人：刘亚鑫</v>
      </c>
      <c r="H28" s="10" t="str">
        <f>"评估人员："&amp;基本信息输入表!$Q$104</f>
        <v>评估人员：王庆国</v>
      </c>
      <c r="J28" s="10" t="s">
        <v>1483</v>
      </c>
    </row>
    <row r="29" customHeight="1" spans="1:1">
      <c r="A29" s="10" t="str">
        <f>"填表日期："&amp;YEAR(基本信息输入表!$O$104)&amp;"年"&amp;MONTH(基本信息输入表!$O$104)&amp;"月"&amp;DAY(基本信息输入表!$O$104)&amp;"日"</f>
        <v>填表日期：2025年2月22日</v>
      </c>
    </row>
  </sheetData>
  <mergeCells count="4">
    <mergeCell ref="A2:I2"/>
    <mergeCell ref="A3:I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zoomScale="96" zoomScaleNormal="96" topLeftCell="A5" workbookViewId="0">
      <selection activeCell="C7" sqref="C7:C26"/>
    </sheetView>
  </sheetViews>
  <sheetFormatPr defaultColWidth="9" defaultRowHeight="15.75" customHeight="1" outlineLevelCol="6"/>
  <cols>
    <col min="1" max="1" width="7" style="10" customWidth="1"/>
    <col min="2" max="2" width="29" style="10" customWidth="1"/>
    <col min="3" max="3" width="12.7" style="10" customWidth="1"/>
    <col min="4" max="5" width="15.7" style="10" customWidth="1"/>
    <col min="6" max="6" width="21" style="10" customWidth="1"/>
    <col min="7" max="8" width="9" style="10" customWidth="1"/>
    <col min="9" max="16384" width="9" style="10"/>
  </cols>
  <sheetData>
    <row r="1" customHeight="1" spans="1:1">
      <c r="A1" s="11" t="s">
        <v>0</v>
      </c>
    </row>
    <row r="2" s="8" customFormat="1" ht="30" customHeight="1" spans="1:1">
      <c r="A2" s="12" t="s">
        <v>3076</v>
      </c>
    </row>
    <row r="3" customHeight="1" spans="1:1">
      <c r="A3" s="9" t="str">
        <f>"评估基准日："&amp;TEXT(基本信息输入表!M7,"yyyy年mm月dd日")</f>
        <v>评估基准日：2025年02月20日</v>
      </c>
    </row>
    <row r="4" ht="14.25" customHeight="1" spans="1:6">
      <c r="A4" s="9"/>
      <c r="B4" s="9"/>
      <c r="C4" s="9"/>
      <c r="D4" s="9"/>
      <c r="E4" s="9"/>
      <c r="F4" s="14" t="s">
        <v>3077</v>
      </c>
    </row>
    <row r="5" customHeight="1" spans="1:6">
      <c r="A5" s="15" t="str">
        <f>基本信息输入表!K6&amp;"："&amp;基本信息输入表!M6</f>
        <v>产权持有单位：中国石油天然气股份有限公司塔里木油田分公司塔西南勘探开发公司</v>
      </c>
      <c r="B5" s="16"/>
      <c r="C5" s="16"/>
      <c r="F5" s="17" t="s">
        <v>3029</v>
      </c>
    </row>
    <row r="6" s="9" customFormat="1" customHeight="1" spans="1:7">
      <c r="A6" s="18" t="s">
        <v>4</v>
      </c>
      <c r="B6" s="18" t="s">
        <v>646</v>
      </c>
      <c r="C6" s="18" t="s">
        <v>1147</v>
      </c>
      <c r="D6" s="19" t="s">
        <v>6</v>
      </c>
      <c r="E6" s="18" t="s">
        <v>7</v>
      </c>
      <c r="F6" s="18" t="s">
        <v>176</v>
      </c>
      <c r="G6" s="9" t="s">
        <v>1461</v>
      </c>
    </row>
    <row r="7" ht="12.75" customHeight="1" spans="1:7">
      <c r="A7" s="20" t="str">
        <f>IF(B7="","",ROW()-6)</f>
        <v/>
      </c>
      <c r="B7" s="21"/>
      <c r="C7" s="22"/>
      <c r="D7" s="23"/>
      <c r="E7" s="23"/>
      <c r="F7" s="21"/>
      <c r="G7" s="9" t="s">
        <v>3078</v>
      </c>
    </row>
    <row r="8" ht="12.75" customHeight="1" spans="1:7">
      <c r="A8" s="20" t="str">
        <f t="shared" ref="A8:A26" si="0">IF(B8="","",ROW()-6)</f>
        <v/>
      </c>
      <c r="B8" s="21"/>
      <c r="C8" s="22"/>
      <c r="D8" s="23"/>
      <c r="E8" s="23"/>
      <c r="F8" s="21"/>
      <c r="G8" s="9" t="s">
        <v>3079</v>
      </c>
    </row>
    <row r="9" ht="12.75" customHeight="1" spans="1:7">
      <c r="A9" s="20" t="str">
        <f t="shared" si="0"/>
        <v/>
      </c>
      <c r="B9" s="21"/>
      <c r="C9" s="22"/>
      <c r="D9" s="23"/>
      <c r="E9" s="23"/>
      <c r="F9" s="21"/>
      <c r="G9" s="9" t="s">
        <v>3080</v>
      </c>
    </row>
    <row r="10" ht="12.75" customHeight="1" spans="1:7">
      <c r="A10" s="20" t="str">
        <f t="shared" si="0"/>
        <v/>
      </c>
      <c r="B10" s="21"/>
      <c r="C10" s="22"/>
      <c r="D10" s="23"/>
      <c r="E10" s="23"/>
      <c r="F10" s="21"/>
      <c r="G10" s="9" t="s">
        <v>3081</v>
      </c>
    </row>
    <row r="11" ht="12.75" customHeight="1" spans="1:7">
      <c r="A11" s="20" t="str">
        <f t="shared" si="0"/>
        <v/>
      </c>
      <c r="B11" s="21"/>
      <c r="C11" s="22"/>
      <c r="D11" s="23"/>
      <c r="E11" s="23"/>
      <c r="F11" s="21"/>
      <c r="G11" s="9" t="s">
        <v>3082</v>
      </c>
    </row>
    <row r="12" ht="12.75" customHeight="1" spans="1:7">
      <c r="A12" s="20" t="str">
        <f t="shared" si="0"/>
        <v/>
      </c>
      <c r="B12" s="21"/>
      <c r="C12" s="22"/>
      <c r="D12" s="23"/>
      <c r="E12" s="23"/>
      <c r="F12" s="21"/>
      <c r="G12" s="9" t="s">
        <v>3083</v>
      </c>
    </row>
    <row r="13" ht="12.75" customHeight="1" spans="1:7">
      <c r="A13" s="20" t="str">
        <f t="shared" si="0"/>
        <v/>
      </c>
      <c r="B13" s="21"/>
      <c r="C13" s="22"/>
      <c r="D13" s="23"/>
      <c r="E13" s="23"/>
      <c r="F13" s="21"/>
      <c r="G13" s="9" t="s">
        <v>3084</v>
      </c>
    </row>
    <row r="14" ht="12.75" customHeight="1" spans="1:7">
      <c r="A14" s="20" t="str">
        <f t="shared" si="0"/>
        <v/>
      </c>
      <c r="B14" s="21"/>
      <c r="C14" s="22"/>
      <c r="D14" s="23"/>
      <c r="E14" s="23"/>
      <c r="F14" s="21"/>
      <c r="G14" s="9" t="s">
        <v>3085</v>
      </c>
    </row>
    <row r="15" ht="12.75" customHeight="1" spans="1:7">
      <c r="A15" s="20" t="str">
        <f t="shared" si="0"/>
        <v/>
      </c>
      <c r="B15" s="21"/>
      <c r="C15" s="22"/>
      <c r="D15" s="23"/>
      <c r="E15" s="23"/>
      <c r="F15" s="21"/>
      <c r="G15" s="9" t="s">
        <v>3086</v>
      </c>
    </row>
    <row r="16" ht="12.75" customHeight="1" spans="1:7">
      <c r="A16" s="20" t="str">
        <f t="shared" si="0"/>
        <v/>
      </c>
      <c r="B16" s="21"/>
      <c r="C16" s="22"/>
      <c r="D16" s="23"/>
      <c r="E16" s="23"/>
      <c r="F16" s="21"/>
      <c r="G16" s="9" t="s">
        <v>3087</v>
      </c>
    </row>
    <row r="17" ht="12.75" customHeight="1" spans="1:7">
      <c r="A17" s="20" t="str">
        <f t="shared" si="0"/>
        <v/>
      </c>
      <c r="B17" s="21"/>
      <c r="C17" s="22"/>
      <c r="D17" s="23"/>
      <c r="E17" s="23"/>
      <c r="F17" s="21"/>
      <c r="G17" s="9" t="s">
        <v>3088</v>
      </c>
    </row>
    <row r="18" ht="12.75" customHeight="1" spans="1:7">
      <c r="A18" s="20" t="str">
        <f t="shared" si="0"/>
        <v/>
      </c>
      <c r="B18" s="21"/>
      <c r="C18" s="22"/>
      <c r="D18" s="23"/>
      <c r="E18" s="23"/>
      <c r="F18" s="21"/>
      <c r="G18" s="9" t="s">
        <v>3089</v>
      </c>
    </row>
    <row r="19" ht="12.75" customHeight="1" spans="1:7">
      <c r="A19" s="20" t="str">
        <f t="shared" si="0"/>
        <v/>
      </c>
      <c r="B19" s="21"/>
      <c r="C19" s="22"/>
      <c r="D19" s="23"/>
      <c r="E19" s="23"/>
      <c r="F19" s="21"/>
      <c r="G19" s="9" t="s">
        <v>3090</v>
      </c>
    </row>
    <row r="20" ht="12.75" customHeight="1" spans="1:7">
      <c r="A20" s="20" t="str">
        <f t="shared" si="0"/>
        <v/>
      </c>
      <c r="B20" s="21"/>
      <c r="C20" s="22"/>
      <c r="D20" s="23"/>
      <c r="E20" s="23"/>
      <c r="F20" s="21"/>
      <c r="G20" s="9" t="s">
        <v>3091</v>
      </c>
    </row>
    <row r="21" ht="12.75" customHeight="1" spans="1:7">
      <c r="A21" s="20" t="str">
        <f t="shared" si="0"/>
        <v/>
      </c>
      <c r="B21" s="21"/>
      <c r="C21" s="22"/>
      <c r="D21" s="23"/>
      <c r="E21" s="23"/>
      <c r="F21" s="21"/>
      <c r="G21" s="9" t="s">
        <v>3092</v>
      </c>
    </row>
    <row r="22" ht="12.75" customHeight="1" spans="1:7">
      <c r="A22" s="20" t="str">
        <f t="shared" si="0"/>
        <v/>
      </c>
      <c r="B22" s="21"/>
      <c r="C22" s="22"/>
      <c r="D22" s="23"/>
      <c r="E22" s="23"/>
      <c r="F22" s="21"/>
      <c r="G22" s="9" t="s">
        <v>3093</v>
      </c>
    </row>
    <row r="23" ht="12.75" customHeight="1" spans="1:7">
      <c r="A23" s="20" t="str">
        <f t="shared" si="0"/>
        <v/>
      </c>
      <c r="B23" s="21"/>
      <c r="C23" s="22"/>
      <c r="D23" s="23"/>
      <c r="E23" s="23"/>
      <c r="F23" s="21"/>
      <c r="G23" s="9" t="s">
        <v>3094</v>
      </c>
    </row>
    <row r="24" ht="12.75" customHeight="1" spans="1:7">
      <c r="A24" s="20" t="str">
        <f t="shared" si="0"/>
        <v/>
      </c>
      <c r="B24" s="21"/>
      <c r="C24" s="22"/>
      <c r="D24" s="23"/>
      <c r="E24" s="23"/>
      <c r="F24" s="21"/>
      <c r="G24" s="9" t="s">
        <v>3095</v>
      </c>
    </row>
    <row r="25" ht="12.75" customHeight="1" spans="1:7">
      <c r="A25" s="20" t="str">
        <f t="shared" si="0"/>
        <v/>
      </c>
      <c r="B25" s="21"/>
      <c r="C25" s="22"/>
      <c r="D25" s="23"/>
      <c r="E25" s="23"/>
      <c r="F25" s="21"/>
      <c r="G25" s="9" t="s">
        <v>3096</v>
      </c>
    </row>
    <row r="26" ht="12.75" customHeight="1" spans="1:7">
      <c r="A26" s="20" t="str">
        <f t="shared" si="0"/>
        <v/>
      </c>
      <c r="B26" s="21"/>
      <c r="C26" s="22"/>
      <c r="D26" s="23"/>
      <c r="E26" s="23"/>
      <c r="F26" s="21"/>
      <c r="G26" s="9" t="s">
        <v>3097</v>
      </c>
    </row>
    <row r="27" customHeight="1" spans="1:6">
      <c r="A27" s="24" t="s">
        <v>1524</v>
      </c>
      <c r="B27" s="25"/>
      <c r="C27" s="24"/>
      <c r="D27" s="28">
        <f>SUM(D7:D26)</f>
        <v>0</v>
      </c>
      <c r="E27" s="28">
        <f>SUM(E7:E26)</f>
        <v>0</v>
      </c>
      <c r="F27" s="27"/>
    </row>
    <row r="28" customHeight="1" spans="1:7">
      <c r="A28" s="10" t="str">
        <f>基本信息输入表!$K$6&amp;"填表人："&amp;基本信息输入表!$M$105</f>
        <v>产权持有单位填表人：刘亚鑫</v>
      </c>
      <c r="E28" s="10" t="str">
        <f>"评估人员："&amp;基本信息输入表!$Q$105</f>
        <v>评估人员：王庆国</v>
      </c>
      <c r="G28" s="10" t="s">
        <v>1483</v>
      </c>
    </row>
    <row r="29" customHeight="1" spans="1:1">
      <c r="A29" s="10" t="str">
        <f>"填表日期："&amp;YEAR(基本信息输入表!$O$105)&amp;"年"&amp;MONTH(基本信息输入表!$O$105)&amp;"月"&amp;DAY(基本信息输入表!$O$105)&amp;"日"</f>
        <v>填表日期：2025年2月22日</v>
      </c>
    </row>
  </sheetData>
  <mergeCells count="4">
    <mergeCell ref="A2:F2"/>
    <mergeCell ref="A3:F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zoomScale="96" zoomScaleNormal="96" topLeftCell="A2" workbookViewId="0">
      <selection activeCell="D16" sqref="D16"/>
    </sheetView>
  </sheetViews>
  <sheetFormatPr defaultColWidth="9" defaultRowHeight="15.75" customHeight="1" outlineLevelCol="7"/>
  <cols>
    <col min="1" max="1" width="6.2" style="10" customWidth="1"/>
    <col min="2" max="2" width="23" style="10" customWidth="1"/>
    <col min="3" max="3" width="12" style="10" customWidth="1"/>
    <col min="4" max="4" width="17.2" style="10" customWidth="1"/>
    <col min="5" max="6" width="15.7" style="10" customWidth="1"/>
    <col min="7" max="7" width="17.7" style="10" customWidth="1"/>
    <col min="8" max="8" width="9" style="9" customWidth="1"/>
    <col min="9" max="10" width="9" style="10" customWidth="1"/>
    <col min="11" max="16384" width="9" style="10"/>
  </cols>
  <sheetData>
    <row r="1" customHeight="1" spans="1:1">
      <c r="A1" s="11" t="s">
        <v>0</v>
      </c>
    </row>
    <row r="2" s="8" customFormat="1" ht="30" customHeight="1" spans="1:8">
      <c r="A2" s="12" t="s">
        <v>3098</v>
      </c>
      <c r="H2" s="13"/>
    </row>
    <row r="3" customHeight="1" spans="1:1">
      <c r="A3" s="9" t="str">
        <f>"评估基准日："&amp;TEXT(基本信息输入表!M7,"yyyy年mm月dd日")</f>
        <v>评估基准日：2025年02月20日</v>
      </c>
    </row>
    <row r="4" ht="14.25" customHeight="1" spans="1:7">
      <c r="A4" s="9"/>
      <c r="B4" s="9"/>
      <c r="C4" s="9"/>
      <c r="D4" s="9"/>
      <c r="E4" s="9"/>
      <c r="F4" s="9"/>
      <c r="G4" s="14" t="s">
        <v>3099</v>
      </c>
    </row>
    <row r="5" customHeight="1" spans="1:7">
      <c r="A5" s="15" t="str">
        <f>基本信息输入表!K6&amp;"："&amp;基本信息输入表!M6</f>
        <v>产权持有单位：中国石油天然气股份有限公司塔里木油田分公司塔西南勘探开发公司</v>
      </c>
      <c r="B5" s="16"/>
      <c r="C5" s="16"/>
      <c r="D5" s="16"/>
      <c r="G5" s="17" t="s">
        <v>3029</v>
      </c>
    </row>
    <row r="6" s="9" customFormat="1" customHeight="1" spans="1:8">
      <c r="A6" s="18" t="s">
        <v>4</v>
      </c>
      <c r="B6" s="18" t="s">
        <v>1065</v>
      </c>
      <c r="C6" s="18" t="s">
        <v>1147</v>
      </c>
      <c r="D6" s="18" t="s">
        <v>1575</v>
      </c>
      <c r="E6" s="19" t="s">
        <v>6</v>
      </c>
      <c r="F6" s="18" t="s">
        <v>7</v>
      </c>
      <c r="G6" s="18" t="s">
        <v>176</v>
      </c>
      <c r="H6" s="9" t="s">
        <v>1461</v>
      </c>
    </row>
    <row r="7" ht="13.2" customHeight="1" spans="1:8">
      <c r="A7" s="20" t="str">
        <f>IF(B7="","",ROW()-6)</f>
        <v/>
      </c>
      <c r="B7" s="21"/>
      <c r="C7" s="22"/>
      <c r="D7" s="21"/>
      <c r="E7" s="23"/>
      <c r="F7" s="23"/>
      <c r="G7" s="21"/>
      <c r="H7" s="9" t="s">
        <v>3100</v>
      </c>
    </row>
    <row r="8" ht="13.2" customHeight="1" spans="1:8">
      <c r="A8" s="20" t="str">
        <f t="shared" ref="A8:A26" si="0">IF(B8="","",ROW()-6)</f>
        <v/>
      </c>
      <c r="B8" s="21"/>
      <c r="C8" s="22"/>
      <c r="D8" s="21"/>
      <c r="E8" s="23"/>
      <c r="F8" s="23"/>
      <c r="G8" s="21"/>
      <c r="H8" s="9" t="s">
        <v>3101</v>
      </c>
    </row>
    <row r="9" ht="13.2" customHeight="1" spans="1:8">
      <c r="A9" s="20" t="str">
        <f t="shared" si="0"/>
        <v/>
      </c>
      <c r="B9" s="21"/>
      <c r="C9" s="22"/>
      <c r="D9" s="21"/>
      <c r="E9" s="23"/>
      <c r="F9" s="23"/>
      <c r="G9" s="21"/>
      <c r="H9" s="9" t="s">
        <v>3102</v>
      </c>
    </row>
    <row r="10" ht="13.2" customHeight="1" spans="1:8">
      <c r="A10" s="20" t="str">
        <f t="shared" si="0"/>
        <v/>
      </c>
      <c r="B10" s="21"/>
      <c r="C10" s="22"/>
      <c r="D10" s="21"/>
      <c r="E10" s="23"/>
      <c r="F10" s="23"/>
      <c r="G10" s="21"/>
      <c r="H10" s="9" t="s">
        <v>3103</v>
      </c>
    </row>
    <row r="11" ht="13.2" customHeight="1" spans="1:8">
      <c r="A11" s="20" t="str">
        <f t="shared" si="0"/>
        <v/>
      </c>
      <c r="B11" s="21"/>
      <c r="C11" s="22"/>
      <c r="D11" s="21"/>
      <c r="E11" s="23"/>
      <c r="F11" s="23"/>
      <c r="G11" s="21"/>
      <c r="H11" s="9" t="s">
        <v>3104</v>
      </c>
    </row>
    <row r="12" ht="13.2" customHeight="1" spans="1:8">
      <c r="A12" s="20" t="str">
        <f t="shared" si="0"/>
        <v/>
      </c>
      <c r="B12" s="21"/>
      <c r="C12" s="22"/>
      <c r="D12" s="21"/>
      <c r="E12" s="23"/>
      <c r="F12" s="23"/>
      <c r="G12" s="21"/>
      <c r="H12" s="9" t="s">
        <v>3105</v>
      </c>
    </row>
    <row r="13" ht="13.2" customHeight="1" spans="1:8">
      <c r="A13" s="20" t="str">
        <f t="shared" si="0"/>
        <v/>
      </c>
      <c r="B13" s="21"/>
      <c r="C13" s="22"/>
      <c r="D13" s="21"/>
      <c r="E13" s="23"/>
      <c r="F13" s="23"/>
      <c r="G13" s="21"/>
      <c r="H13" s="9" t="s">
        <v>3106</v>
      </c>
    </row>
    <row r="14" ht="13.2" customHeight="1" spans="1:8">
      <c r="A14" s="20" t="str">
        <f t="shared" si="0"/>
        <v/>
      </c>
      <c r="B14" s="21"/>
      <c r="C14" s="22"/>
      <c r="D14" s="21"/>
      <c r="E14" s="23"/>
      <c r="F14" s="23"/>
      <c r="G14" s="21"/>
      <c r="H14" s="9" t="s">
        <v>3107</v>
      </c>
    </row>
    <row r="15" ht="13.2" customHeight="1" spans="1:8">
      <c r="A15" s="20" t="str">
        <f t="shared" si="0"/>
        <v/>
      </c>
      <c r="B15" s="21"/>
      <c r="C15" s="22"/>
      <c r="D15" s="21"/>
      <c r="E15" s="23"/>
      <c r="F15" s="23"/>
      <c r="G15" s="21"/>
      <c r="H15" s="9" t="s">
        <v>3108</v>
      </c>
    </row>
    <row r="16" ht="13.2" customHeight="1" spans="1:8">
      <c r="A16" s="20" t="str">
        <f t="shared" si="0"/>
        <v/>
      </c>
      <c r="B16" s="21"/>
      <c r="C16" s="22"/>
      <c r="D16" s="21"/>
      <c r="E16" s="23"/>
      <c r="F16" s="23"/>
      <c r="G16" s="21"/>
      <c r="H16" s="9" t="s">
        <v>3109</v>
      </c>
    </row>
    <row r="17" ht="13.2" customHeight="1" spans="1:8">
      <c r="A17" s="20" t="str">
        <f t="shared" si="0"/>
        <v/>
      </c>
      <c r="B17" s="21"/>
      <c r="C17" s="22"/>
      <c r="D17" s="21"/>
      <c r="E17" s="23"/>
      <c r="F17" s="23"/>
      <c r="G17" s="21"/>
      <c r="H17" s="9" t="s">
        <v>3110</v>
      </c>
    </row>
    <row r="18" ht="13.2" customHeight="1" spans="1:8">
      <c r="A18" s="20" t="str">
        <f t="shared" si="0"/>
        <v/>
      </c>
      <c r="B18" s="21"/>
      <c r="C18" s="22"/>
      <c r="D18" s="21"/>
      <c r="E18" s="23"/>
      <c r="F18" s="23"/>
      <c r="G18" s="21"/>
      <c r="H18" s="9" t="s">
        <v>3111</v>
      </c>
    </row>
    <row r="19" ht="13.2" customHeight="1" spans="1:8">
      <c r="A19" s="20" t="str">
        <f t="shared" si="0"/>
        <v/>
      </c>
      <c r="B19" s="21"/>
      <c r="C19" s="22"/>
      <c r="D19" s="21"/>
      <c r="E19" s="23"/>
      <c r="F19" s="23"/>
      <c r="G19" s="21"/>
      <c r="H19" s="9" t="s">
        <v>3112</v>
      </c>
    </row>
    <row r="20" ht="13.2" customHeight="1" spans="1:8">
      <c r="A20" s="20" t="str">
        <f t="shared" si="0"/>
        <v/>
      </c>
      <c r="B20" s="21"/>
      <c r="C20" s="22"/>
      <c r="D20" s="21"/>
      <c r="E20" s="23"/>
      <c r="F20" s="23"/>
      <c r="G20" s="21"/>
      <c r="H20" s="9" t="s">
        <v>3113</v>
      </c>
    </row>
    <row r="21" ht="13.2" customHeight="1" spans="1:8">
      <c r="A21" s="20" t="str">
        <f t="shared" si="0"/>
        <v/>
      </c>
      <c r="B21" s="21"/>
      <c r="C21" s="22"/>
      <c r="D21" s="21"/>
      <c r="E21" s="23"/>
      <c r="F21" s="23"/>
      <c r="G21" s="21"/>
      <c r="H21" s="9" t="s">
        <v>3114</v>
      </c>
    </row>
    <row r="22" ht="13.2" customHeight="1" spans="1:8">
      <c r="A22" s="20" t="str">
        <f t="shared" si="0"/>
        <v/>
      </c>
      <c r="B22" s="21"/>
      <c r="C22" s="22"/>
      <c r="D22" s="21"/>
      <c r="E22" s="23"/>
      <c r="F22" s="23"/>
      <c r="G22" s="21"/>
      <c r="H22" s="9" t="s">
        <v>3115</v>
      </c>
    </row>
    <row r="23" ht="13.2" customHeight="1" spans="1:8">
      <c r="A23" s="20" t="str">
        <f t="shared" si="0"/>
        <v/>
      </c>
      <c r="B23" s="21"/>
      <c r="C23" s="22"/>
      <c r="D23" s="21"/>
      <c r="E23" s="23"/>
      <c r="F23" s="23"/>
      <c r="G23" s="21"/>
      <c r="H23" s="9" t="s">
        <v>3116</v>
      </c>
    </row>
    <row r="24" ht="13.2" customHeight="1" spans="1:8">
      <c r="A24" s="20" t="str">
        <f t="shared" si="0"/>
        <v/>
      </c>
      <c r="B24" s="21"/>
      <c r="C24" s="22"/>
      <c r="D24" s="21"/>
      <c r="E24" s="23"/>
      <c r="F24" s="23"/>
      <c r="G24" s="21"/>
      <c r="H24" s="9" t="s">
        <v>3117</v>
      </c>
    </row>
    <row r="25" ht="13.2" customHeight="1" spans="1:8">
      <c r="A25" s="20" t="str">
        <f t="shared" si="0"/>
        <v/>
      </c>
      <c r="B25" s="21"/>
      <c r="C25" s="22"/>
      <c r="D25" s="21"/>
      <c r="E25" s="23"/>
      <c r="F25" s="23"/>
      <c r="G25" s="21"/>
      <c r="H25" s="9" t="s">
        <v>3118</v>
      </c>
    </row>
    <row r="26" ht="12.75" customHeight="1" spans="1:8">
      <c r="A26" s="20" t="str">
        <f t="shared" si="0"/>
        <v/>
      </c>
      <c r="B26" s="21"/>
      <c r="C26" s="22"/>
      <c r="D26" s="21"/>
      <c r="E26" s="23"/>
      <c r="F26" s="23"/>
      <c r="G26" s="21"/>
      <c r="H26" s="9" t="s">
        <v>3119</v>
      </c>
    </row>
    <row r="27" customHeight="1" spans="1:7">
      <c r="A27" s="24" t="s">
        <v>1524</v>
      </c>
      <c r="B27" s="25"/>
      <c r="C27" s="24"/>
      <c r="D27" s="24"/>
      <c r="E27" s="26">
        <f>SUM(E7:E26)</f>
        <v>0</v>
      </c>
      <c r="F27" s="26">
        <f>SUM(F7:F26)</f>
        <v>0</v>
      </c>
      <c r="G27" s="27"/>
    </row>
    <row r="28" customHeight="1" spans="1:8">
      <c r="A28" s="10" t="str">
        <f>基本信息输入表!$K$6&amp;"填表人："&amp;基本信息输入表!$M$106</f>
        <v>产权持有单位填表人：刘亚鑫</v>
      </c>
      <c r="F28" s="10" t="str">
        <f>"评估人员："&amp;基本信息输入表!$Q$106</f>
        <v>评估人员：王庆国</v>
      </c>
      <c r="H28" s="9" t="s">
        <v>1483</v>
      </c>
    </row>
    <row r="29" customHeight="1" spans="1:1">
      <c r="A29" s="10" t="str">
        <f>"填表日期："&amp;YEAR(基本信息输入表!$O$106)&amp;"年"&amp;MONTH(基本信息输入表!$O$106)&amp;"月"&amp;DAY(基本信息输入表!$O$106)&amp;"日"</f>
        <v>填表日期：2025年2月22日</v>
      </c>
    </row>
  </sheetData>
  <mergeCells count="4">
    <mergeCell ref="A2:G2"/>
    <mergeCell ref="A3:G3"/>
    <mergeCell ref="A5:D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
  <sheetViews>
    <sheetView workbookViewId="0">
      <selection activeCell="M17" sqref="M17"/>
    </sheetView>
  </sheetViews>
  <sheetFormatPr defaultColWidth="9" defaultRowHeight="15.75" outlineLevelRow="1" outlineLevelCol="1"/>
  <cols>
    <col min="1" max="1" width="8.8" style="1"/>
    <col min="2" max="4" width="8.8" style="2"/>
    <col min="5" max="5" width="8.8" style="3"/>
    <col min="6" max="16384" width="8.8" style="1"/>
  </cols>
  <sheetData>
    <row r="2" spans="2:2">
      <c r="B2" s="2" t="s">
        <v>3120</v>
      </c>
    </row>
  </sheetData>
  <sheetProtection sheet="1" objects="1" scenarios="1"/>
  <dataValidations count="1">
    <dataValidation type="list" allowBlank="1" showInputMessage="1" showErrorMessage="1" sqref="E$1:E$1048576">
      <formula1>"复核无误,已修改"</formula1>
    </dataValidation>
  </dataValidations>
  <pageMargins left="0.7" right="0.7" top="0.75" bottom="0.75" header="0.3" footer="0.3"/>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4"/>
  <sheetViews>
    <sheetView topLeftCell="A800" workbookViewId="0">
      <selection activeCell="C814" sqref="C814"/>
    </sheetView>
  </sheetViews>
  <sheetFormatPr defaultColWidth="9" defaultRowHeight="15.75" outlineLevelCol="5"/>
  <cols>
    <col min="1" max="1" width="40.7" style="1" customWidth="1"/>
    <col min="2" max="3" width="50.7" style="2" customWidth="1"/>
    <col min="4" max="4" width="8.8" style="2"/>
    <col min="5" max="5" width="8.8" style="3"/>
    <col min="6" max="16384" width="8.8" style="1"/>
  </cols>
  <sheetData>
    <row r="1" ht="18" customHeight="1" spans="1:6">
      <c r="A1" s="872" t="s">
        <v>3121</v>
      </c>
      <c r="B1" s="5" t="s">
        <v>3122</v>
      </c>
      <c r="C1" s="6" t="s">
        <v>3123</v>
      </c>
      <c r="E1" s="3" t="s">
        <v>3124</v>
      </c>
      <c r="F1" s="7" t="s">
        <v>3125</v>
      </c>
    </row>
    <row r="2" spans="5:6">
      <c r="E2" s="3" t="s">
        <v>3124</v>
      </c>
      <c r="F2" s="7" t="s">
        <v>3125</v>
      </c>
    </row>
    <row r="3" ht="18" customHeight="1" spans="1:6">
      <c r="A3" s="872" t="s">
        <v>3126</v>
      </c>
      <c r="B3" s="5" t="s">
        <v>3122</v>
      </c>
      <c r="C3" s="6" t="s">
        <v>3127</v>
      </c>
      <c r="E3" s="3" t="s">
        <v>3124</v>
      </c>
      <c r="F3" s="7" t="s">
        <v>3125</v>
      </c>
    </row>
    <row r="4" ht="18" customHeight="1" spans="1:6">
      <c r="A4" s="872" t="s">
        <v>3128</v>
      </c>
      <c r="B4" s="5" t="s">
        <v>3122</v>
      </c>
      <c r="C4" s="6" t="s">
        <v>3129</v>
      </c>
      <c r="E4" s="3" t="s">
        <v>3124</v>
      </c>
      <c r="F4" s="7" t="s">
        <v>3125</v>
      </c>
    </row>
    <row r="5" ht="18" customHeight="1" spans="1:6">
      <c r="A5" s="872" t="s">
        <v>3130</v>
      </c>
      <c r="B5" s="5" t="s">
        <v>3122</v>
      </c>
      <c r="C5" s="6" t="s">
        <v>3131</v>
      </c>
      <c r="E5" s="3" t="s">
        <v>3124</v>
      </c>
      <c r="F5" s="7" t="s">
        <v>3125</v>
      </c>
    </row>
    <row r="6" ht="18" customHeight="1" spans="1:6">
      <c r="A6" s="872" t="s">
        <v>3132</v>
      </c>
      <c r="B6" s="5" t="s">
        <v>3122</v>
      </c>
      <c r="C6" s="6" t="s">
        <v>3133</v>
      </c>
      <c r="E6" s="3" t="s">
        <v>3124</v>
      </c>
      <c r="F6" s="7" t="s">
        <v>3125</v>
      </c>
    </row>
    <row r="7" ht="18" customHeight="1" spans="1:6">
      <c r="A7" s="872" t="s">
        <v>3134</v>
      </c>
      <c r="B7" s="5" t="s">
        <v>3122</v>
      </c>
      <c r="C7" s="6" t="s">
        <v>3135</v>
      </c>
      <c r="E7" s="3" t="s">
        <v>3124</v>
      </c>
      <c r="F7" s="7" t="s">
        <v>3125</v>
      </c>
    </row>
    <row r="8" ht="18" customHeight="1" spans="1:6">
      <c r="A8" s="872" t="s">
        <v>3136</v>
      </c>
      <c r="B8" s="5" t="s">
        <v>3122</v>
      </c>
      <c r="C8" s="6" t="s">
        <v>3137</v>
      </c>
      <c r="E8" s="3" t="s">
        <v>3124</v>
      </c>
      <c r="F8" s="7" t="s">
        <v>3125</v>
      </c>
    </row>
    <row r="9" ht="18" customHeight="1" spans="1:6">
      <c r="A9" s="872" t="s">
        <v>3138</v>
      </c>
      <c r="B9" s="5" t="s">
        <v>3122</v>
      </c>
      <c r="C9" s="6" t="s">
        <v>3139</v>
      </c>
      <c r="E9" s="3" t="s">
        <v>3124</v>
      </c>
      <c r="F9" s="7" t="s">
        <v>3125</v>
      </c>
    </row>
    <row r="10" ht="18" customHeight="1" spans="1:6">
      <c r="A10" s="872" t="s">
        <v>3140</v>
      </c>
      <c r="B10" s="5" t="s">
        <v>3122</v>
      </c>
      <c r="C10" s="6" t="s">
        <v>3141</v>
      </c>
      <c r="E10" s="3" t="s">
        <v>3124</v>
      </c>
      <c r="F10" s="7" t="s">
        <v>3125</v>
      </c>
    </row>
    <row r="11" ht="18" customHeight="1" spans="1:6">
      <c r="A11" s="872" t="s">
        <v>3142</v>
      </c>
      <c r="B11" s="5" t="s">
        <v>3122</v>
      </c>
      <c r="C11" s="6" t="s">
        <v>3143</v>
      </c>
      <c r="E11" s="3" t="s">
        <v>3124</v>
      </c>
      <c r="F11" s="7" t="s">
        <v>3125</v>
      </c>
    </row>
    <row r="12" ht="18" customHeight="1" spans="1:6">
      <c r="A12" s="872" t="s">
        <v>3144</v>
      </c>
      <c r="B12" s="5" t="s">
        <v>3122</v>
      </c>
      <c r="C12" s="6" t="s">
        <v>3145</v>
      </c>
      <c r="E12" s="3" t="s">
        <v>3124</v>
      </c>
      <c r="F12" s="7" t="s">
        <v>3125</v>
      </c>
    </row>
    <row r="13" ht="18" customHeight="1" spans="1:6">
      <c r="A13" s="872" t="s">
        <v>3146</v>
      </c>
      <c r="B13" s="5" t="s">
        <v>3122</v>
      </c>
      <c r="C13" s="6" t="s">
        <v>3147</v>
      </c>
      <c r="E13" s="3" t="s">
        <v>3124</v>
      </c>
      <c r="F13" s="7" t="s">
        <v>3125</v>
      </c>
    </row>
    <row r="14" ht="18" customHeight="1" spans="1:6">
      <c r="A14" s="872" t="s">
        <v>3148</v>
      </c>
      <c r="B14" s="5" t="s">
        <v>3122</v>
      </c>
      <c r="C14" s="6" t="s">
        <v>3149</v>
      </c>
      <c r="E14" s="3" t="s">
        <v>3124</v>
      </c>
      <c r="F14" s="7" t="s">
        <v>3125</v>
      </c>
    </row>
    <row r="15" ht="18" customHeight="1" spans="1:6">
      <c r="A15" s="872" t="s">
        <v>3150</v>
      </c>
      <c r="B15" s="5" t="s">
        <v>3122</v>
      </c>
      <c r="C15" s="6" t="s">
        <v>3151</v>
      </c>
      <c r="E15" s="3" t="s">
        <v>3124</v>
      </c>
      <c r="F15" s="7" t="s">
        <v>3125</v>
      </c>
    </row>
    <row r="16" ht="18" customHeight="1" spans="1:6">
      <c r="A16" s="872" t="s">
        <v>3152</v>
      </c>
      <c r="B16" s="5" t="s">
        <v>3122</v>
      </c>
      <c r="C16" s="6" t="s">
        <v>3153</v>
      </c>
      <c r="E16" s="3" t="s">
        <v>3124</v>
      </c>
      <c r="F16" s="7" t="s">
        <v>3125</v>
      </c>
    </row>
    <row r="17" ht="18" customHeight="1" spans="1:6">
      <c r="A17" s="872" t="s">
        <v>3154</v>
      </c>
      <c r="B17" s="5" t="s">
        <v>3122</v>
      </c>
      <c r="C17" s="6" t="s">
        <v>3155</v>
      </c>
      <c r="E17" s="3" t="s">
        <v>3124</v>
      </c>
      <c r="F17" s="7" t="s">
        <v>3125</v>
      </c>
    </row>
    <row r="18" ht="18" customHeight="1" spans="1:6">
      <c r="A18" s="872" t="s">
        <v>3156</v>
      </c>
      <c r="B18" s="5" t="s">
        <v>3122</v>
      </c>
      <c r="C18" s="6" t="s">
        <v>3157</v>
      </c>
      <c r="E18" s="3" t="s">
        <v>3124</v>
      </c>
      <c r="F18" s="7" t="s">
        <v>3125</v>
      </c>
    </row>
    <row r="19" ht="18" customHeight="1" spans="1:6">
      <c r="A19" s="872" t="s">
        <v>3158</v>
      </c>
      <c r="B19" s="5" t="s">
        <v>3122</v>
      </c>
      <c r="C19" s="6" t="s">
        <v>3159</v>
      </c>
      <c r="E19" s="3" t="s">
        <v>3124</v>
      </c>
      <c r="F19" s="7" t="s">
        <v>3125</v>
      </c>
    </row>
    <row r="20" ht="18" customHeight="1" spans="1:6">
      <c r="A20" s="872" t="s">
        <v>3160</v>
      </c>
      <c r="B20" s="5" t="s">
        <v>3122</v>
      </c>
      <c r="C20" s="6" t="s">
        <v>3161</v>
      </c>
      <c r="E20" s="3" t="s">
        <v>3124</v>
      </c>
      <c r="F20" s="7" t="s">
        <v>3125</v>
      </c>
    </row>
    <row r="21" ht="18" customHeight="1" spans="1:6">
      <c r="A21" s="872" t="s">
        <v>3162</v>
      </c>
      <c r="B21" s="5" t="s">
        <v>3122</v>
      </c>
      <c r="C21" s="6" t="s">
        <v>3163</v>
      </c>
      <c r="E21" s="3" t="s">
        <v>3124</v>
      </c>
      <c r="F21" s="7" t="s">
        <v>3125</v>
      </c>
    </row>
    <row r="22" ht="18" customHeight="1" spans="1:6">
      <c r="A22" s="872" t="s">
        <v>3164</v>
      </c>
      <c r="B22" s="5" t="s">
        <v>3122</v>
      </c>
      <c r="C22" s="6" t="s">
        <v>3165</v>
      </c>
      <c r="E22" s="3" t="s">
        <v>3124</v>
      </c>
      <c r="F22" s="7" t="s">
        <v>3125</v>
      </c>
    </row>
    <row r="23" ht="18" customHeight="1" spans="1:6">
      <c r="A23" s="872" t="s">
        <v>3166</v>
      </c>
      <c r="B23" s="5" t="s">
        <v>3122</v>
      </c>
      <c r="C23" s="6" t="s">
        <v>3167</v>
      </c>
      <c r="E23" s="3" t="s">
        <v>3124</v>
      </c>
      <c r="F23" s="7" t="s">
        <v>3125</v>
      </c>
    </row>
    <row r="24" ht="18" customHeight="1" spans="1:6">
      <c r="A24" s="872" t="s">
        <v>3168</v>
      </c>
      <c r="B24" s="5" t="s">
        <v>3122</v>
      </c>
      <c r="C24" s="6" t="s">
        <v>3169</v>
      </c>
      <c r="E24" s="3" t="s">
        <v>3124</v>
      </c>
      <c r="F24" s="7" t="s">
        <v>3125</v>
      </c>
    </row>
    <row r="25" ht="18" customHeight="1" spans="1:6">
      <c r="A25" s="872" t="s">
        <v>3170</v>
      </c>
      <c r="B25" s="5" t="s">
        <v>3122</v>
      </c>
      <c r="C25" s="6" t="s">
        <v>3171</v>
      </c>
      <c r="E25" s="3" t="s">
        <v>3124</v>
      </c>
      <c r="F25" s="7" t="s">
        <v>3125</v>
      </c>
    </row>
    <row r="26" ht="18" customHeight="1" spans="1:6">
      <c r="A26" s="872" t="s">
        <v>3172</v>
      </c>
      <c r="B26" s="5" t="s">
        <v>3122</v>
      </c>
      <c r="C26" s="6" t="s">
        <v>3173</v>
      </c>
      <c r="E26" s="3" t="s">
        <v>3124</v>
      </c>
      <c r="F26" s="7" t="s">
        <v>3125</v>
      </c>
    </row>
    <row r="27" ht="18" customHeight="1" spans="1:6">
      <c r="A27" s="872" t="s">
        <v>3174</v>
      </c>
      <c r="B27" s="5" t="s">
        <v>3122</v>
      </c>
      <c r="C27" s="6" t="s">
        <v>3175</v>
      </c>
      <c r="E27" s="3" t="s">
        <v>3124</v>
      </c>
      <c r="F27" s="7" t="s">
        <v>3125</v>
      </c>
    </row>
    <row r="28" ht="18" customHeight="1" spans="1:6">
      <c r="A28" s="872" t="s">
        <v>3176</v>
      </c>
      <c r="B28" s="5" t="s">
        <v>3122</v>
      </c>
      <c r="C28" s="6" t="s">
        <v>3177</v>
      </c>
      <c r="E28" s="3" t="s">
        <v>3124</v>
      </c>
      <c r="F28" s="7" t="s">
        <v>3125</v>
      </c>
    </row>
    <row r="29" ht="18" customHeight="1" spans="1:6">
      <c r="A29" s="872" t="s">
        <v>3178</v>
      </c>
      <c r="B29" s="5" t="s">
        <v>3122</v>
      </c>
      <c r="C29" s="6" t="s">
        <v>3179</v>
      </c>
      <c r="E29" s="3" t="s">
        <v>3124</v>
      </c>
      <c r="F29" s="7" t="s">
        <v>3125</v>
      </c>
    </row>
    <row r="30" ht="18" customHeight="1" spans="1:6">
      <c r="A30" s="872" t="s">
        <v>3180</v>
      </c>
      <c r="B30" s="5" t="s">
        <v>3122</v>
      </c>
      <c r="C30" s="6" t="s">
        <v>3181</v>
      </c>
      <c r="E30" s="3" t="s">
        <v>3124</v>
      </c>
      <c r="F30" s="7" t="s">
        <v>3125</v>
      </c>
    </row>
    <row r="31" ht="18" customHeight="1" spans="1:6">
      <c r="A31" s="872" t="s">
        <v>3182</v>
      </c>
      <c r="B31" s="5" t="s">
        <v>3122</v>
      </c>
      <c r="C31" s="6" t="s">
        <v>3183</v>
      </c>
      <c r="E31" s="3" t="s">
        <v>3124</v>
      </c>
      <c r="F31" s="7" t="s">
        <v>3125</v>
      </c>
    </row>
    <row r="32" ht="18" customHeight="1" spans="1:6">
      <c r="A32" s="872" t="s">
        <v>3184</v>
      </c>
      <c r="B32" s="5" t="s">
        <v>3122</v>
      </c>
      <c r="C32" s="6" t="s">
        <v>3185</v>
      </c>
      <c r="E32" s="3" t="s">
        <v>3124</v>
      </c>
      <c r="F32" s="7" t="s">
        <v>3125</v>
      </c>
    </row>
    <row r="33" ht="18" customHeight="1" spans="1:6">
      <c r="A33" s="872" t="s">
        <v>3186</v>
      </c>
      <c r="B33" s="5" t="s">
        <v>3122</v>
      </c>
      <c r="C33" s="6" t="s">
        <v>3187</v>
      </c>
      <c r="E33" s="3" t="s">
        <v>3124</v>
      </c>
      <c r="F33" s="7" t="s">
        <v>3125</v>
      </c>
    </row>
    <row r="34" ht="18" customHeight="1" spans="1:6">
      <c r="A34" s="872" t="s">
        <v>3188</v>
      </c>
      <c r="B34" s="5" t="s">
        <v>3122</v>
      </c>
      <c r="C34" s="6" t="s">
        <v>3189</v>
      </c>
      <c r="E34" s="3" t="s">
        <v>3124</v>
      </c>
      <c r="F34" s="7" t="s">
        <v>3125</v>
      </c>
    </row>
    <row r="35" ht="18" customHeight="1" spans="1:6">
      <c r="A35" s="872" t="s">
        <v>3190</v>
      </c>
      <c r="B35" s="5" t="s">
        <v>3122</v>
      </c>
      <c r="C35" s="6" t="s">
        <v>3191</v>
      </c>
      <c r="E35" s="3" t="s">
        <v>3124</v>
      </c>
      <c r="F35" s="7" t="s">
        <v>3125</v>
      </c>
    </row>
    <row r="36" ht="18" customHeight="1" spans="1:6">
      <c r="A36" s="872" t="s">
        <v>3192</v>
      </c>
      <c r="B36" s="5" t="s">
        <v>3122</v>
      </c>
      <c r="C36" s="6" t="s">
        <v>3193</v>
      </c>
      <c r="E36" s="3" t="s">
        <v>3124</v>
      </c>
      <c r="F36" s="7" t="s">
        <v>3125</v>
      </c>
    </row>
    <row r="37" ht="18" customHeight="1" spans="1:6">
      <c r="A37" s="872" t="s">
        <v>3194</v>
      </c>
      <c r="B37" s="5" t="s">
        <v>3122</v>
      </c>
      <c r="C37" s="6" t="s">
        <v>3195</v>
      </c>
      <c r="E37" s="3" t="s">
        <v>3124</v>
      </c>
      <c r="F37" s="7" t="s">
        <v>3125</v>
      </c>
    </row>
    <row r="38" ht="18" customHeight="1" spans="1:6">
      <c r="A38" s="872" t="s">
        <v>3196</v>
      </c>
      <c r="B38" s="5" t="s">
        <v>3122</v>
      </c>
      <c r="C38" s="6" t="s">
        <v>3197</v>
      </c>
      <c r="E38" s="3" t="s">
        <v>3124</v>
      </c>
      <c r="F38" s="7" t="s">
        <v>3125</v>
      </c>
    </row>
    <row r="39" ht="18" customHeight="1" spans="1:6">
      <c r="A39" s="872" t="s">
        <v>3198</v>
      </c>
      <c r="B39" s="5" t="s">
        <v>3122</v>
      </c>
      <c r="C39" s="6" t="s">
        <v>3199</v>
      </c>
      <c r="E39" s="3" t="s">
        <v>3124</v>
      </c>
      <c r="F39" s="7" t="s">
        <v>3125</v>
      </c>
    </row>
    <row r="40" ht="18" customHeight="1" spans="1:6">
      <c r="A40" s="872" t="s">
        <v>3200</v>
      </c>
      <c r="B40" s="5" t="s">
        <v>3122</v>
      </c>
      <c r="C40" s="6" t="s">
        <v>3201</v>
      </c>
      <c r="E40" s="3" t="s">
        <v>3124</v>
      </c>
      <c r="F40" s="7" t="s">
        <v>3125</v>
      </c>
    </row>
    <row r="41" ht="18" customHeight="1" spans="1:6">
      <c r="A41" s="872" t="s">
        <v>3202</v>
      </c>
      <c r="B41" s="5" t="s">
        <v>3122</v>
      </c>
      <c r="C41" s="6" t="s">
        <v>3203</v>
      </c>
      <c r="E41" s="3" t="s">
        <v>3124</v>
      </c>
      <c r="F41" s="7" t="s">
        <v>3125</v>
      </c>
    </row>
    <row r="42" ht="18" customHeight="1" spans="1:6">
      <c r="A42" s="872" t="s">
        <v>3204</v>
      </c>
      <c r="B42" s="5" t="s">
        <v>3122</v>
      </c>
      <c r="C42" s="6" t="s">
        <v>3205</v>
      </c>
      <c r="E42" s="3" t="s">
        <v>3124</v>
      </c>
      <c r="F42" s="7" t="s">
        <v>3125</v>
      </c>
    </row>
    <row r="43" ht="18" customHeight="1" spans="1:6">
      <c r="A43" s="872" t="s">
        <v>3206</v>
      </c>
      <c r="B43" s="5" t="s">
        <v>3122</v>
      </c>
      <c r="C43" s="6" t="s">
        <v>3207</v>
      </c>
      <c r="E43" s="3" t="s">
        <v>3124</v>
      </c>
      <c r="F43" s="7" t="s">
        <v>3125</v>
      </c>
    </row>
    <row r="44" ht="18" customHeight="1" spans="1:6">
      <c r="A44" s="872" t="s">
        <v>3208</v>
      </c>
      <c r="B44" s="5" t="s">
        <v>3122</v>
      </c>
      <c r="C44" s="6" t="s">
        <v>3209</v>
      </c>
      <c r="E44" s="3" t="s">
        <v>3124</v>
      </c>
      <c r="F44" s="7" t="s">
        <v>3125</v>
      </c>
    </row>
    <row r="45" ht="18" customHeight="1" spans="1:6">
      <c r="A45" s="872" t="s">
        <v>3210</v>
      </c>
      <c r="B45" s="5" t="s">
        <v>3122</v>
      </c>
      <c r="C45" s="6" t="s">
        <v>3211</v>
      </c>
      <c r="E45" s="3" t="s">
        <v>3124</v>
      </c>
      <c r="F45" s="7" t="s">
        <v>3125</v>
      </c>
    </row>
    <row r="46" ht="18" customHeight="1" spans="1:6">
      <c r="A46" s="872" t="s">
        <v>3212</v>
      </c>
      <c r="B46" s="5" t="s">
        <v>3122</v>
      </c>
      <c r="C46" s="6" t="s">
        <v>3213</v>
      </c>
      <c r="E46" s="3" t="s">
        <v>3124</v>
      </c>
      <c r="F46" s="7" t="s">
        <v>3125</v>
      </c>
    </row>
    <row r="47" ht="18" customHeight="1" spans="1:6">
      <c r="A47" s="872" t="s">
        <v>3214</v>
      </c>
      <c r="B47" s="5" t="s">
        <v>3122</v>
      </c>
      <c r="C47" s="6" t="s">
        <v>3215</v>
      </c>
      <c r="E47" s="3" t="s">
        <v>3124</v>
      </c>
      <c r="F47" s="7" t="s">
        <v>3125</v>
      </c>
    </row>
    <row r="48" ht="18" customHeight="1" spans="1:6">
      <c r="A48" s="872" t="s">
        <v>3216</v>
      </c>
      <c r="B48" s="5" t="s">
        <v>3122</v>
      </c>
      <c r="C48" s="6" t="s">
        <v>3217</v>
      </c>
      <c r="E48" s="3" t="s">
        <v>3124</v>
      </c>
      <c r="F48" s="7" t="s">
        <v>3125</v>
      </c>
    </row>
    <row r="49" ht="18" customHeight="1" spans="1:6">
      <c r="A49" s="872" t="s">
        <v>3218</v>
      </c>
      <c r="B49" s="5" t="s">
        <v>3122</v>
      </c>
      <c r="C49" s="6" t="s">
        <v>3219</v>
      </c>
      <c r="E49" s="3" t="s">
        <v>3124</v>
      </c>
      <c r="F49" s="7" t="s">
        <v>3125</v>
      </c>
    </row>
    <row r="50" ht="18" customHeight="1" spans="1:6">
      <c r="A50" s="872" t="s">
        <v>3220</v>
      </c>
      <c r="B50" s="5" t="s">
        <v>3122</v>
      </c>
      <c r="C50" s="6" t="s">
        <v>3221</v>
      </c>
      <c r="E50" s="3" t="s">
        <v>3124</v>
      </c>
      <c r="F50" s="7" t="s">
        <v>3125</v>
      </c>
    </row>
    <row r="51" ht="18" customHeight="1" spans="1:6">
      <c r="A51" s="872" t="s">
        <v>3222</v>
      </c>
      <c r="B51" s="5" t="s">
        <v>3122</v>
      </c>
      <c r="C51" s="6" t="s">
        <v>3223</v>
      </c>
      <c r="E51" s="3" t="s">
        <v>3124</v>
      </c>
      <c r="F51" s="7" t="s">
        <v>3125</v>
      </c>
    </row>
    <row r="52" ht="18" customHeight="1" spans="1:6">
      <c r="A52" s="872" t="s">
        <v>3224</v>
      </c>
      <c r="B52" s="5" t="s">
        <v>3122</v>
      </c>
      <c r="C52" s="6" t="s">
        <v>3225</v>
      </c>
      <c r="E52" s="3" t="s">
        <v>3124</v>
      </c>
      <c r="F52" s="7" t="s">
        <v>3125</v>
      </c>
    </row>
    <row r="53" ht="18" customHeight="1" spans="1:6">
      <c r="A53" s="872" t="s">
        <v>3226</v>
      </c>
      <c r="B53" s="5" t="s">
        <v>3122</v>
      </c>
      <c r="C53" s="6" t="s">
        <v>3227</v>
      </c>
      <c r="E53" s="3" t="s">
        <v>3124</v>
      </c>
      <c r="F53" s="7" t="s">
        <v>3125</v>
      </c>
    </row>
    <row r="54" ht="18" customHeight="1" spans="1:6">
      <c r="A54" s="872" t="s">
        <v>3228</v>
      </c>
      <c r="B54" s="5" t="s">
        <v>3122</v>
      </c>
      <c r="C54" s="6" t="s">
        <v>3229</v>
      </c>
      <c r="E54" s="3" t="s">
        <v>3124</v>
      </c>
      <c r="F54" s="7" t="s">
        <v>3125</v>
      </c>
    </row>
    <row r="55" ht="18" customHeight="1" spans="1:6">
      <c r="A55" s="872" t="s">
        <v>3230</v>
      </c>
      <c r="B55" s="5" t="s">
        <v>3122</v>
      </c>
      <c r="C55" s="6" t="s">
        <v>3231</v>
      </c>
      <c r="E55" s="3" t="s">
        <v>3124</v>
      </c>
      <c r="F55" s="7" t="s">
        <v>3125</v>
      </c>
    </row>
    <row r="56" ht="18" customHeight="1" spans="1:6">
      <c r="A56" s="872" t="s">
        <v>3232</v>
      </c>
      <c r="B56" s="5" t="s">
        <v>3122</v>
      </c>
      <c r="C56" s="6" t="s">
        <v>3233</v>
      </c>
      <c r="E56" s="3" t="s">
        <v>3124</v>
      </c>
      <c r="F56" s="7" t="s">
        <v>3125</v>
      </c>
    </row>
    <row r="57" ht="18" customHeight="1" spans="1:6">
      <c r="A57" s="872" t="s">
        <v>3234</v>
      </c>
      <c r="B57" s="5" t="s">
        <v>3122</v>
      </c>
      <c r="C57" s="6" t="s">
        <v>3235</v>
      </c>
      <c r="E57" s="3" t="s">
        <v>3124</v>
      </c>
      <c r="F57" s="7" t="s">
        <v>3125</v>
      </c>
    </row>
    <row r="58" ht="18" customHeight="1" spans="1:6">
      <c r="A58" s="872" t="s">
        <v>3236</v>
      </c>
      <c r="B58" s="5" t="s">
        <v>3122</v>
      </c>
      <c r="C58" s="6" t="s">
        <v>3237</v>
      </c>
      <c r="E58" s="3" t="s">
        <v>3124</v>
      </c>
      <c r="F58" s="7" t="s">
        <v>3125</v>
      </c>
    </row>
    <row r="59" ht="18" customHeight="1" spans="1:6">
      <c r="A59" s="872" t="s">
        <v>3238</v>
      </c>
      <c r="B59" s="5" t="s">
        <v>3122</v>
      </c>
      <c r="C59" s="6" t="s">
        <v>3239</v>
      </c>
      <c r="E59" s="3" t="s">
        <v>3124</v>
      </c>
      <c r="F59" s="7" t="s">
        <v>3125</v>
      </c>
    </row>
    <row r="60" ht="18" customHeight="1" spans="1:6">
      <c r="A60" s="872" t="s">
        <v>3240</v>
      </c>
      <c r="B60" s="5" t="s">
        <v>3122</v>
      </c>
      <c r="C60" s="6" t="s">
        <v>3241</v>
      </c>
      <c r="E60" s="3" t="s">
        <v>3124</v>
      </c>
      <c r="F60" s="7" t="s">
        <v>3125</v>
      </c>
    </row>
    <row r="61" ht="18" customHeight="1" spans="1:6">
      <c r="A61" s="872" t="s">
        <v>3242</v>
      </c>
      <c r="B61" s="5" t="s">
        <v>3122</v>
      </c>
      <c r="C61" s="6" t="s">
        <v>3243</v>
      </c>
      <c r="E61" s="3" t="s">
        <v>3124</v>
      </c>
      <c r="F61" s="7" t="s">
        <v>3125</v>
      </c>
    </row>
    <row r="62" ht="18" customHeight="1" spans="1:6">
      <c r="A62" s="872" t="s">
        <v>3244</v>
      </c>
      <c r="B62" s="5" t="s">
        <v>3122</v>
      </c>
      <c r="C62" s="6" t="s">
        <v>3245</v>
      </c>
      <c r="E62" s="3" t="s">
        <v>3124</v>
      </c>
      <c r="F62" s="7" t="s">
        <v>3125</v>
      </c>
    </row>
    <row r="63" ht="18" customHeight="1" spans="1:6">
      <c r="A63" s="872" t="s">
        <v>3246</v>
      </c>
      <c r="B63" s="5" t="s">
        <v>3122</v>
      </c>
      <c r="C63" s="6" t="s">
        <v>3247</v>
      </c>
      <c r="E63" s="3" t="s">
        <v>3124</v>
      </c>
      <c r="F63" s="7" t="s">
        <v>3125</v>
      </c>
    </row>
    <row r="64" ht="18" customHeight="1" spans="1:6">
      <c r="A64" s="872" t="s">
        <v>3248</v>
      </c>
      <c r="B64" s="5" t="s">
        <v>3122</v>
      </c>
      <c r="C64" s="6" t="s">
        <v>3249</v>
      </c>
      <c r="E64" s="3" t="s">
        <v>3124</v>
      </c>
      <c r="F64" s="7" t="s">
        <v>3125</v>
      </c>
    </row>
    <row r="65" ht="18" customHeight="1" spans="1:6">
      <c r="A65" s="872" t="s">
        <v>3250</v>
      </c>
      <c r="B65" s="5" t="s">
        <v>3122</v>
      </c>
      <c r="C65" s="6" t="s">
        <v>3251</v>
      </c>
      <c r="E65" s="3" t="s">
        <v>3124</v>
      </c>
      <c r="F65" s="7" t="s">
        <v>3125</v>
      </c>
    </row>
    <row r="66" ht="18" customHeight="1" spans="1:6">
      <c r="A66" s="872" t="s">
        <v>3252</v>
      </c>
      <c r="B66" s="5" t="s">
        <v>3122</v>
      </c>
      <c r="C66" s="6" t="s">
        <v>3253</v>
      </c>
      <c r="E66" s="3" t="s">
        <v>3124</v>
      </c>
      <c r="F66" s="7" t="s">
        <v>3125</v>
      </c>
    </row>
    <row r="67" ht="18" customHeight="1" spans="1:6">
      <c r="A67" s="872" t="s">
        <v>3254</v>
      </c>
      <c r="B67" s="5" t="s">
        <v>3122</v>
      </c>
      <c r="C67" s="6" t="s">
        <v>3255</v>
      </c>
      <c r="E67" s="3" t="s">
        <v>3124</v>
      </c>
      <c r="F67" s="7" t="s">
        <v>3125</v>
      </c>
    </row>
    <row r="68" ht="18" customHeight="1" spans="1:6">
      <c r="A68" s="872" t="s">
        <v>3256</v>
      </c>
      <c r="B68" s="5" t="s">
        <v>3122</v>
      </c>
      <c r="C68" s="6" t="s">
        <v>3257</v>
      </c>
      <c r="E68" s="3" t="s">
        <v>3124</v>
      </c>
      <c r="F68" s="7" t="s">
        <v>3125</v>
      </c>
    </row>
    <row r="69" ht="18" customHeight="1" spans="1:6">
      <c r="A69" s="872" t="s">
        <v>3258</v>
      </c>
      <c r="B69" s="5" t="s">
        <v>3122</v>
      </c>
      <c r="C69" s="6" t="s">
        <v>3259</v>
      </c>
      <c r="E69" s="3" t="s">
        <v>3124</v>
      </c>
      <c r="F69" s="7" t="s">
        <v>3125</v>
      </c>
    </row>
    <row r="70" ht="18" customHeight="1" spans="1:6">
      <c r="A70" s="872" t="s">
        <v>3260</v>
      </c>
      <c r="B70" s="5" t="s">
        <v>3122</v>
      </c>
      <c r="C70" s="6" t="s">
        <v>3261</v>
      </c>
      <c r="E70" s="3" t="s">
        <v>3124</v>
      </c>
      <c r="F70" s="7" t="s">
        <v>3125</v>
      </c>
    </row>
    <row r="71" ht="18" customHeight="1" spans="1:6">
      <c r="A71" s="872" t="s">
        <v>3262</v>
      </c>
      <c r="B71" s="5" t="s">
        <v>3122</v>
      </c>
      <c r="C71" s="6" t="s">
        <v>3263</v>
      </c>
      <c r="E71" s="3" t="s">
        <v>3124</v>
      </c>
      <c r="F71" s="7" t="s">
        <v>3125</v>
      </c>
    </row>
    <row r="72" ht="18" customHeight="1" spans="1:6">
      <c r="A72" s="872" t="s">
        <v>3264</v>
      </c>
      <c r="B72" s="5" t="s">
        <v>3122</v>
      </c>
      <c r="C72" s="6" t="s">
        <v>3265</v>
      </c>
      <c r="E72" s="3" t="s">
        <v>3124</v>
      </c>
      <c r="F72" s="7" t="s">
        <v>3125</v>
      </c>
    </row>
    <row r="73" ht="18" customHeight="1" spans="1:6">
      <c r="A73" s="872" t="s">
        <v>3266</v>
      </c>
      <c r="B73" s="5" t="s">
        <v>3122</v>
      </c>
      <c r="C73" s="6" t="s">
        <v>3267</v>
      </c>
      <c r="E73" s="3" t="s">
        <v>3124</v>
      </c>
      <c r="F73" s="7" t="s">
        <v>3125</v>
      </c>
    </row>
    <row r="74" ht="18" customHeight="1" spans="1:6">
      <c r="A74" s="872" t="s">
        <v>3268</v>
      </c>
      <c r="B74" s="5" t="s">
        <v>3122</v>
      </c>
      <c r="C74" s="6" t="s">
        <v>3269</v>
      </c>
      <c r="E74" s="3" t="s">
        <v>3124</v>
      </c>
      <c r="F74" s="7" t="s">
        <v>3125</v>
      </c>
    </row>
    <row r="75" ht="18" customHeight="1" spans="1:6">
      <c r="A75" s="872" t="s">
        <v>3270</v>
      </c>
      <c r="B75" s="5" t="s">
        <v>3122</v>
      </c>
      <c r="C75" s="6" t="s">
        <v>3271</v>
      </c>
      <c r="E75" s="3" t="s">
        <v>3124</v>
      </c>
      <c r="F75" s="7" t="s">
        <v>3125</v>
      </c>
    </row>
    <row r="76" ht="18" customHeight="1" spans="1:6">
      <c r="A76" s="872" t="s">
        <v>3272</v>
      </c>
      <c r="B76" s="5" t="s">
        <v>3122</v>
      </c>
      <c r="C76" s="6" t="s">
        <v>3273</v>
      </c>
      <c r="E76" s="3" t="s">
        <v>3124</v>
      </c>
      <c r="F76" s="7" t="s">
        <v>3125</v>
      </c>
    </row>
    <row r="77" ht="18" customHeight="1" spans="1:6">
      <c r="A77" s="872" t="s">
        <v>3274</v>
      </c>
      <c r="B77" s="5" t="s">
        <v>3122</v>
      </c>
      <c r="C77" s="6" t="s">
        <v>3275</v>
      </c>
      <c r="E77" s="3" t="s">
        <v>3124</v>
      </c>
      <c r="F77" s="7" t="s">
        <v>3125</v>
      </c>
    </row>
    <row r="78" ht="18" customHeight="1" spans="1:6">
      <c r="A78" s="872" t="s">
        <v>3276</v>
      </c>
      <c r="B78" s="5" t="s">
        <v>3122</v>
      </c>
      <c r="C78" s="6" t="s">
        <v>3277</v>
      </c>
      <c r="E78" s="3" t="s">
        <v>3124</v>
      </c>
      <c r="F78" s="7" t="s">
        <v>3125</v>
      </c>
    </row>
    <row r="79" ht="18" customHeight="1" spans="1:6">
      <c r="A79" s="872" t="s">
        <v>3278</v>
      </c>
      <c r="B79" s="5" t="s">
        <v>3122</v>
      </c>
      <c r="C79" s="6" t="s">
        <v>3279</v>
      </c>
      <c r="E79" s="3" t="s">
        <v>3124</v>
      </c>
      <c r="F79" s="7" t="s">
        <v>3125</v>
      </c>
    </row>
    <row r="80" ht="18" customHeight="1" spans="1:6">
      <c r="A80" s="872" t="s">
        <v>3280</v>
      </c>
      <c r="B80" s="5" t="s">
        <v>3122</v>
      </c>
      <c r="C80" s="6" t="s">
        <v>3281</v>
      </c>
      <c r="E80" s="3" t="s">
        <v>3124</v>
      </c>
      <c r="F80" s="7" t="s">
        <v>3125</v>
      </c>
    </row>
    <row r="81" ht="18" customHeight="1" spans="1:6">
      <c r="A81" s="872" t="s">
        <v>3282</v>
      </c>
      <c r="B81" s="5" t="s">
        <v>3122</v>
      </c>
      <c r="C81" s="6" t="s">
        <v>3283</v>
      </c>
      <c r="E81" s="3" t="s">
        <v>3124</v>
      </c>
      <c r="F81" s="7" t="s">
        <v>3125</v>
      </c>
    </row>
    <row r="82" ht="18" customHeight="1" spans="1:6">
      <c r="A82" s="872" t="s">
        <v>3284</v>
      </c>
      <c r="B82" s="5" t="s">
        <v>3122</v>
      </c>
      <c r="C82" s="6" t="s">
        <v>3285</v>
      </c>
      <c r="E82" s="3" t="s">
        <v>3124</v>
      </c>
      <c r="F82" s="7" t="s">
        <v>3125</v>
      </c>
    </row>
    <row r="83" ht="18" customHeight="1" spans="1:6">
      <c r="A83" s="872" t="s">
        <v>3286</v>
      </c>
      <c r="B83" s="5" t="s">
        <v>3122</v>
      </c>
      <c r="C83" s="6" t="s">
        <v>3287</v>
      </c>
      <c r="E83" s="3" t="s">
        <v>3124</v>
      </c>
      <c r="F83" s="7" t="s">
        <v>3125</v>
      </c>
    </row>
    <row r="84" ht="18" customHeight="1" spans="1:6">
      <c r="A84" s="872" t="s">
        <v>3288</v>
      </c>
      <c r="B84" s="5" t="s">
        <v>3122</v>
      </c>
      <c r="C84" s="6" t="s">
        <v>3289</v>
      </c>
      <c r="E84" s="3" t="s">
        <v>3124</v>
      </c>
      <c r="F84" s="7" t="s">
        <v>3125</v>
      </c>
    </row>
    <row r="85" ht="18" customHeight="1" spans="1:6">
      <c r="A85" s="872" t="s">
        <v>3290</v>
      </c>
      <c r="B85" s="5" t="s">
        <v>3122</v>
      </c>
      <c r="C85" s="6" t="s">
        <v>3291</v>
      </c>
      <c r="E85" s="3" t="s">
        <v>3124</v>
      </c>
      <c r="F85" s="7" t="s">
        <v>3125</v>
      </c>
    </row>
    <row r="86" ht="18" customHeight="1" spans="1:6">
      <c r="A86" s="872" t="s">
        <v>3292</v>
      </c>
      <c r="B86" s="5" t="s">
        <v>3122</v>
      </c>
      <c r="C86" s="6" t="s">
        <v>3293</v>
      </c>
      <c r="E86" s="3" t="s">
        <v>3124</v>
      </c>
      <c r="F86" s="7" t="s">
        <v>3125</v>
      </c>
    </row>
    <row r="87" ht="18" customHeight="1" spans="1:6">
      <c r="A87" s="872" t="s">
        <v>3294</v>
      </c>
      <c r="B87" s="5" t="s">
        <v>3122</v>
      </c>
      <c r="C87" s="6" t="s">
        <v>3295</v>
      </c>
      <c r="E87" s="3" t="s">
        <v>3124</v>
      </c>
      <c r="F87" s="7" t="s">
        <v>3125</v>
      </c>
    </row>
    <row r="88" ht="18" customHeight="1" spans="1:6">
      <c r="A88" s="872" t="s">
        <v>3296</v>
      </c>
      <c r="B88" s="5" t="s">
        <v>3122</v>
      </c>
      <c r="C88" s="6" t="s">
        <v>3297</v>
      </c>
      <c r="E88" s="3" t="s">
        <v>3124</v>
      </c>
      <c r="F88" s="7" t="s">
        <v>3125</v>
      </c>
    </row>
    <row r="89" ht="18" customHeight="1" spans="1:6">
      <c r="A89" s="872" t="s">
        <v>3298</v>
      </c>
      <c r="B89" s="5" t="s">
        <v>3122</v>
      </c>
      <c r="C89" s="6" t="s">
        <v>3299</v>
      </c>
      <c r="E89" s="3" t="s">
        <v>3124</v>
      </c>
      <c r="F89" s="7" t="s">
        <v>3125</v>
      </c>
    </row>
    <row r="90" ht="18" customHeight="1" spans="1:6">
      <c r="A90" s="872" t="s">
        <v>3300</v>
      </c>
      <c r="B90" s="5" t="s">
        <v>3122</v>
      </c>
      <c r="C90" s="6" t="s">
        <v>3301</v>
      </c>
      <c r="E90" s="3" t="s">
        <v>3124</v>
      </c>
      <c r="F90" s="7" t="s">
        <v>3125</v>
      </c>
    </row>
    <row r="91" ht="18" customHeight="1" spans="1:6">
      <c r="A91" s="872" t="s">
        <v>3302</v>
      </c>
      <c r="B91" s="5" t="s">
        <v>3122</v>
      </c>
      <c r="C91" s="6" t="s">
        <v>3303</v>
      </c>
      <c r="E91" s="3" t="s">
        <v>3124</v>
      </c>
      <c r="F91" s="7" t="s">
        <v>3125</v>
      </c>
    </row>
    <row r="92" ht="18" customHeight="1" spans="1:6">
      <c r="A92" s="872" t="s">
        <v>3304</v>
      </c>
      <c r="B92" s="5" t="s">
        <v>3122</v>
      </c>
      <c r="C92" s="6" t="s">
        <v>3305</v>
      </c>
      <c r="E92" s="3" t="s">
        <v>3124</v>
      </c>
      <c r="F92" s="7" t="s">
        <v>3125</v>
      </c>
    </row>
    <row r="93" ht="18" customHeight="1" spans="1:6">
      <c r="A93" s="872" t="s">
        <v>3306</v>
      </c>
      <c r="B93" s="5" t="s">
        <v>3122</v>
      </c>
      <c r="C93" s="6" t="s">
        <v>3307</v>
      </c>
      <c r="E93" s="3" t="s">
        <v>3124</v>
      </c>
      <c r="F93" s="7" t="s">
        <v>3125</v>
      </c>
    </row>
    <row r="94" ht="18" customHeight="1" spans="1:6">
      <c r="A94" s="872" t="s">
        <v>3308</v>
      </c>
      <c r="B94" s="5" t="s">
        <v>3122</v>
      </c>
      <c r="C94" s="6" t="s">
        <v>3309</v>
      </c>
      <c r="E94" s="3" t="s">
        <v>3124</v>
      </c>
      <c r="F94" s="7" t="s">
        <v>3125</v>
      </c>
    </row>
    <row r="95" ht="18" customHeight="1" spans="1:6">
      <c r="A95" s="872" t="s">
        <v>3310</v>
      </c>
      <c r="B95" s="5" t="s">
        <v>3122</v>
      </c>
      <c r="C95" s="6" t="s">
        <v>3311</v>
      </c>
      <c r="E95" s="3" t="s">
        <v>3124</v>
      </c>
      <c r="F95" s="7" t="s">
        <v>3125</v>
      </c>
    </row>
    <row r="96" ht="18" customHeight="1" spans="1:6">
      <c r="A96" s="872" t="s">
        <v>3312</v>
      </c>
      <c r="B96" s="5" t="s">
        <v>3122</v>
      </c>
      <c r="C96" s="6" t="s">
        <v>3313</v>
      </c>
      <c r="E96" s="3" t="s">
        <v>3124</v>
      </c>
      <c r="F96" s="7" t="s">
        <v>3125</v>
      </c>
    </row>
    <row r="97" ht="18" customHeight="1" spans="1:6">
      <c r="A97" s="872" t="s">
        <v>3314</v>
      </c>
      <c r="B97" s="5" t="s">
        <v>3122</v>
      </c>
      <c r="C97" s="6" t="s">
        <v>3315</v>
      </c>
      <c r="E97" s="3" t="s">
        <v>3124</v>
      </c>
      <c r="F97" s="7" t="s">
        <v>3125</v>
      </c>
    </row>
    <row r="98" ht="18" customHeight="1" spans="1:6">
      <c r="A98" s="872" t="s">
        <v>3316</v>
      </c>
      <c r="B98" s="5" t="s">
        <v>3122</v>
      </c>
      <c r="C98" s="6" t="s">
        <v>3317</v>
      </c>
      <c r="E98" s="3" t="s">
        <v>3124</v>
      </c>
      <c r="F98" s="7" t="s">
        <v>3125</v>
      </c>
    </row>
    <row r="99" ht="18" customHeight="1" spans="1:6">
      <c r="A99" s="872" t="s">
        <v>3318</v>
      </c>
      <c r="B99" s="5" t="s">
        <v>3122</v>
      </c>
      <c r="C99" s="6" t="s">
        <v>3319</v>
      </c>
      <c r="E99" s="3" t="s">
        <v>3124</v>
      </c>
      <c r="F99" s="7" t="s">
        <v>3125</v>
      </c>
    </row>
    <row r="100" ht="18" customHeight="1" spans="1:6">
      <c r="A100" s="872" t="s">
        <v>3320</v>
      </c>
      <c r="B100" s="5" t="s">
        <v>3122</v>
      </c>
      <c r="C100" s="6" t="s">
        <v>3321</v>
      </c>
      <c r="E100" s="3" t="s">
        <v>3124</v>
      </c>
      <c r="F100" s="7" t="s">
        <v>3125</v>
      </c>
    </row>
    <row r="101" ht="18" customHeight="1" spans="1:6">
      <c r="A101" s="872" t="s">
        <v>3322</v>
      </c>
      <c r="B101" s="5" t="s">
        <v>3122</v>
      </c>
      <c r="C101" s="6" t="s">
        <v>3323</v>
      </c>
      <c r="E101" s="3" t="s">
        <v>3124</v>
      </c>
      <c r="F101" s="7" t="s">
        <v>3125</v>
      </c>
    </row>
    <row r="102" ht="18" customHeight="1" spans="1:6">
      <c r="A102" s="872" t="s">
        <v>3324</v>
      </c>
      <c r="B102" s="5" t="s">
        <v>3122</v>
      </c>
      <c r="C102" s="6" t="s">
        <v>3325</v>
      </c>
      <c r="E102" s="3" t="s">
        <v>3124</v>
      </c>
      <c r="F102" s="7" t="s">
        <v>3125</v>
      </c>
    </row>
    <row r="103" ht="18" customHeight="1" spans="1:6">
      <c r="A103" s="872" t="s">
        <v>3326</v>
      </c>
      <c r="B103" s="5" t="s">
        <v>3122</v>
      </c>
      <c r="C103" s="6" t="s">
        <v>3327</v>
      </c>
      <c r="E103" s="3" t="s">
        <v>3124</v>
      </c>
      <c r="F103" s="7" t="s">
        <v>3125</v>
      </c>
    </row>
    <row r="104" ht="18" customHeight="1" spans="1:6">
      <c r="A104" s="872" t="s">
        <v>3328</v>
      </c>
      <c r="B104" s="5" t="s">
        <v>3122</v>
      </c>
      <c r="C104" s="6" t="s">
        <v>3329</v>
      </c>
      <c r="E104" s="3" t="s">
        <v>3124</v>
      </c>
      <c r="F104" s="7" t="s">
        <v>3125</v>
      </c>
    </row>
    <row r="105" ht="18" customHeight="1" spans="1:6">
      <c r="A105" s="872" t="s">
        <v>3330</v>
      </c>
      <c r="B105" s="5" t="s">
        <v>3122</v>
      </c>
      <c r="C105" s="6" t="s">
        <v>3331</v>
      </c>
      <c r="E105" s="3" t="s">
        <v>3124</v>
      </c>
      <c r="F105" s="7" t="s">
        <v>3125</v>
      </c>
    </row>
    <row r="106" ht="18" customHeight="1" spans="1:6">
      <c r="A106" s="872" t="s">
        <v>3332</v>
      </c>
      <c r="B106" s="5" t="s">
        <v>3122</v>
      </c>
      <c r="C106" s="6" t="s">
        <v>3333</v>
      </c>
      <c r="E106" s="3" t="s">
        <v>3124</v>
      </c>
      <c r="F106" s="7" t="s">
        <v>3125</v>
      </c>
    </row>
    <row r="107" ht="18" customHeight="1" spans="1:6">
      <c r="A107" s="872" t="s">
        <v>3334</v>
      </c>
      <c r="B107" s="5" t="s">
        <v>3122</v>
      </c>
      <c r="C107" s="6" t="s">
        <v>3335</v>
      </c>
      <c r="E107" s="3" t="s">
        <v>3124</v>
      </c>
      <c r="F107" s="7" t="s">
        <v>3125</v>
      </c>
    </row>
    <row r="108" ht="18" customHeight="1" spans="1:6">
      <c r="A108" s="872" t="s">
        <v>3336</v>
      </c>
      <c r="B108" s="5" t="s">
        <v>3122</v>
      </c>
      <c r="C108" s="6" t="s">
        <v>3337</v>
      </c>
      <c r="E108" s="3" t="s">
        <v>3124</v>
      </c>
      <c r="F108" s="7" t="s">
        <v>3125</v>
      </c>
    </row>
    <row r="109" ht="18" customHeight="1" spans="1:6">
      <c r="A109" s="872" t="s">
        <v>3338</v>
      </c>
      <c r="B109" s="5" t="s">
        <v>3122</v>
      </c>
      <c r="C109" s="6" t="s">
        <v>3339</v>
      </c>
      <c r="E109" s="3" t="s">
        <v>3124</v>
      </c>
      <c r="F109" s="7" t="s">
        <v>3125</v>
      </c>
    </row>
    <row r="110" ht="18" customHeight="1" spans="1:6">
      <c r="A110" s="872" t="s">
        <v>3340</v>
      </c>
      <c r="B110" s="5" t="s">
        <v>3122</v>
      </c>
      <c r="C110" s="6" t="s">
        <v>3341</v>
      </c>
      <c r="E110" s="3" t="s">
        <v>3124</v>
      </c>
      <c r="F110" s="7" t="s">
        <v>3125</v>
      </c>
    </row>
    <row r="111" ht="18" customHeight="1" spans="1:6">
      <c r="A111" s="872" t="s">
        <v>3342</v>
      </c>
      <c r="B111" s="5" t="s">
        <v>3122</v>
      </c>
      <c r="C111" s="6" t="s">
        <v>3343</v>
      </c>
      <c r="E111" s="3" t="s">
        <v>3124</v>
      </c>
      <c r="F111" s="7" t="s">
        <v>3125</v>
      </c>
    </row>
    <row r="112" ht="18" customHeight="1" spans="1:6">
      <c r="A112" s="872" t="s">
        <v>3344</v>
      </c>
      <c r="B112" s="5" t="s">
        <v>3122</v>
      </c>
      <c r="C112" s="6" t="s">
        <v>3345</v>
      </c>
      <c r="E112" s="3" t="s">
        <v>3124</v>
      </c>
      <c r="F112" s="7" t="s">
        <v>3125</v>
      </c>
    </row>
    <row r="113" ht="18" customHeight="1" spans="1:6">
      <c r="A113" s="872" t="s">
        <v>3346</v>
      </c>
      <c r="B113" s="5" t="s">
        <v>3122</v>
      </c>
      <c r="C113" s="6" t="s">
        <v>3347</v>
      </c>
      <c r="E113" s="3" t="s">
        <v>3124</v>
      </c>
      <c r="F113" s="7" t="s">
        <v>3125</v>
      </c>
    </row>
    <row r="114" ht="18" customHeight="1" spans="1:6">
      <c r="A114" s="872" t="s">
        <v>3348</v>
      </c>
      <c r="B114" s="5" t="s">
        <v>3122</v>
      </c>
      <c r="C114" s="6" t="s">
        <v>3349</v>
      </c>
      <c r="E114" s="3" t="s">
        <v>3124</v>
      </c>
      <c r="F114" s="7" t="s">
        <v>3125</v>
      </c>
    </row>
    <row r="115" ht="18" customHeight="1" spans="1:6">
      <c r="A115" s="872" t="s">
        <v>3350</v>
      </c>
      <c r="B115" s="5" t="s">
        <v>3122</v>
      </c>
      <c r="C115" s="6" t="s">
        <v>3351</v>
      </c>
      <c r="E115" s="3" t="s">
        <v>3124</v>
      </c>
      <c r="F115" s="7" t="s">
        <v>3125</v>
      </c>
    </row>
    <row r="116" ht="18" customHeight="1" spans="1:6">
      <c r="A116" s="872" t="s">
        <v>3352</v>
      </c>
      <c r="B116" s="5" t="s">
        <v>3122</v>
      </c>
      <c r="C116" s="6" t="s">
        <v>3353</v>
      </c>
      <c r="E116" s="3" t="s">
        <v>3124</v>
      </c>
      <c r="F116" s="7" t="s">
        <v>3125</v>
      </c>
    </row>
    <row r="117" ht="18" customHeight="1" spans="1:6">
      <c r="A117" s="872" t="s">
        <v>3354</v>
      </c>
      <c r="B117" s="5" t="s">
        <v>3122</v>
      </c>
      <c r="C117" s="6" t="s">
        <v>3355</v>
      </c>
      <c r="E117" s="3" t="s">
        <v>3124</v>
      </c>
      <c r="F117" s="7" t="s">
        <v>3125</v>
      </c>
    </row>
    <row r="118" ht="18" customHeight="1" spans="1:6">
      <c r="A118" s="872" t="s">
        <v>3356</v>
      </c>
      <c r="B118" s="5" t="s">
        <v>3122</v>
      </c>
      <c r="C118" s="6" t="s">
        <v>3357</v>
      </c>
      <c r="E118" s="3" t="s">
        <v>3124</v>
      </c>
      <c r="F118" s="7" t="s">
        <v>3125</v>
      </c>
    </row>
    <row r="119" ht="18" customHeight="1" spans="1:6">
      <c r="A119" s="872" t="s">
        <v>3358</v>
      </c>
      <c r="B119" s="5" t="s">
        <v>3122</v>
      </c>
      <c r="C119" s="6" t="s">
        <v>3359</v>
      </c>
      <c r="E119" s="3" t="s">
        <v>3124</v>
      </c>
      <c r="F119" s="7" t="s">
        <v>3125</v>
      </c>
    </row>
    <row r="120" ht="18" customHeight="1" spans="1:6">
      <c r="A120" s="872" t="s">
        <v>3360</v>
      </c>
      <c r="B120" s="5" t="s">
        <v>3122</v>
      </c>
      <c r="C120" s="6" t="s">
        <v>3361</v>
      </c>
      <c r="E120" s="3" t="s">
        <v>3124</v>
      </c>
      <c r="F120" s="7" t="s">
        <v>3125</v>
      </c>
    </row>
    <row r="121" ht="18" customHeight="1" spans="1:6">
      <c r="A121" s="872" t="s">
        <v>3362</v>
      </c>
      <c r="B121" s="5" t="s">
        <v>3122</v>
      </c>
      <c r="C121" s="6" t="s">
        <v>3363</v>
      </c>
      <c r="E121" s="3" t="s">
        <v>3124</v>
      </c>
      <c r="F121" s="7" t="s">
        <v>3125</v>
      </c>
    </row>
    <row r="122" ht="18" customHeight="1" spans="1:6">
      <c r="A122" s="872" t="s">
        <v>3364</v>
      </c>
      <c r="B122" s="5" t="s">
        <v>3122</v>
      </c>
      <c r="C122" s="6" t="s">
        <v>3365</v>
      </c>
      <c r="E122" s="3" t="s">
        <v>3124</v>
      </c>
      <c r="F122" s="7" t="s">
        <v>3125</v>
      </c>
    </row>
    <row r="123" ht="18" customHeight="1" spans="1:6">
      <c r="A123" s="872" t="s">
        <v>3366</v>
      </c>
      <c r="B123" s="5" t="s">
        <v>3122</v>
      </c>
      <c r="C123" s="6" t="s">
        <v>3367</v>
      </c>
      <c r="E123" s="3" t="s">
        <v>3124</v>
      </c>
      <c r="F123" s="7" t="s">
        <v>3125</v>
      </c>
    </row>
    <row r="124" ht="18" customHeight="1" spans="1:6">
      <c r="A124" s="872" t="s">
        <v>3368</v>
      </c>
      <c r="B124" s="5" t="s">
        <v>3122</v>
      </c>
      <c r="C124" s="6" t="s">
        <v>3369</v>
      </c>
      <c r="E124" s="3" t="s">
        <v>3124</v>
      </c>
      <c r="F124" s="7" t="s">
        <v>3125</v>
      </c>
    </row>
    <row r="125" ht="18" customHeight="1" spans="1:6">
      <c r="A125" s="872" t="s">
        <v>3370</v>
      </c>
      <c r="B125" s="5" t="s">
        <v>3122</v>
      </c>
      <c r="C125" s="6" t="s">
        <v>3371</v>
      </c>
      <c r="E125" s="3" t="s">
        <v>3124</v>
      </c>
      <c r="F125" s="7" t="s">
        <v>3125</v>
      </c>
    </row>
    <row r="126" ht="18" customHeight="1" spans="1:6">
      <c r="A126" s="872" t="s">
        <v>3372</v>
      </c>
      <c r="B126" s="5" t="s">
        <v>3122</v>
      </c>
      <c r="C126" s="6" t="s">
        <v>3373</v>
      </c>
      <c r="E126" s="3" t="s">
        <v>3124</v>
      </c>
      <c r="F126" s="7" t="s">
        <v>3125</v>
      </c>
    </row>
    <row r="127" ht="18" customHeight="1" spans="1:6">
      <c r="A127" s="872" t="s">
        <v>3374</v>
      </c>
      <c r="B127" s="5" t="s">
        <v>3122</v>
      </c>
      <c r="C127" s="6" t="s">
        <v>3375</v>
      </c>
      <c r="E127" s="3" t="s">
        <v>3124</v>
      </c>
      <c r="F127" s="7" t="s">
        <v>3125</v>
      </c>
    </row>
    <row r="128" ht="18" customHeight="1" spans="1:6">
      <c r="A128" s="872" t="s">
        <v>3376</v>
      </c>
      <c r="B128" s="5" t="s">
        <v>3122</v>
      </c>
      <c r="C128" s="6" t="s">
        <v>3377</v>
      </c>
      <c r="E128" s="3" t="s">
        <v>3124</v>
      </c>
      <c r="F128" s="7" t="s">
        <v>3125</v>
      </c>
    </row>
    <row r="129" ht="18" customHeight="1" spans="1:6">
      <c r="A129" s="872" t="s">
        <v>3378</v>
      </c>
      <c r="B129" s="5" t="s">
        <v>3122</v>
      </c>
      <c r="C129" s="6" t="s">
        <v>3379</v>
      </c>
      <c r="E129" s="3" t="s">
        <v>3124</v>
      </c>
      <c r="F129" s="7" t="s">
        <v>3125</v>
      </c>
    </row>
    <row r="130" ht="18" customHeight="1" spans="1:6">
      <c r="A130" s="872" t="s">
        <v>3380</v>
      </c>
      <c r="B130" s="5" t="s">
        <v>3122</v>
      </c>
      <c r="C130" s="6" t="s">
        <v>3381</v>
      </c>
      <c r="E130" s="3" t="s">
        <v>3124</v>
      </c>
      <c r="F130" s="7" t="s">
        <v>3125</v>
      </c>
    </row>
    <row r="131" ht="18" customHeight="1" spans="1:6">
      <c r="A131" s="872" t="s">
        <v>3382</v>
      </c>
      <c r="B131" s="5" t="s">
        <v>3122</v>
      </c>
      <c r="C131" s="6" t="s">
        <v>3383</v>
      </c>
      <c r="E131" s="3" t="s">
        <v>3124</v>
      </c>
      <c r="F131" s="7" t="s">
        <v>3125</v>
      </c>
    </row>
    <row r="132" ht="18" customHeight="1" spans="1:6">
      <c r="A132" s="872" t="s">
        <v>3384</v>
      </c>
      <c r="B132" s="5" t="s">
        <v>3122</v>
      </c>
      <c r="C132" s="6" t="s">
        <v>3385</v>
      </c>
      <c r="E132" s="3" t="s">
        <v>3124</v>
      </c>
      <c r="F132" s="7" t="s">
        <v>3125</v>
      </c>
    </row>
    <row r="133" ht="18" customHeight="1" spans="1:6">
      <c r="A133" s="872" t="s">
        <v>3386</v>
      </c>
      <c r="B133" s="5" t="s">
        <v>3122</v>
      </c>
      <c r="C133" s="6" t="s">
        <v>3387</v>
      </c>
      <c r="E133" s="3" t="s">
        <v>3124</v>
      </c>
      <c r="F133" s="7" t="s">
        <v>3125</v>
      </c>
    </row>
    <row r="134" ht="18" customHeight="1" spans="1:6">
      <c r="A134" s="872" t="s">
        <v>3388</v>
      </c>
      <c r="B134" s="5" t="s">
        <v>3122</v>
      </c>
      <c r="C134" s="6" t="s">
        <v>3389</v>
      </c>
      <c r="E134" s="3" t="s">
        <v>3124</v>
      </c>
      <c r="F134" s="7" t="s">
        <v>3125</v>
      </c>
    </row>
    <row r="135" ht="18" customHeight="1" spans="1:6">
      <c r="A135" s="872" t="s">
        <v>3390</v>
      </c>
      <c r="B135" s="5" t="s">
        <v>3122</v>
      </c>
      <c r="C135" s="6" t="s">
        <v>3391</v>
      </c>
      <c r="E135" s="3" t="s">
        <v>3124</v>
      </c>
      <c r="F135" s="7" t="s">
        <v>3125</v>
      </c>
    </row>
    <row r="136" ht="18" customHeight="1" spans="1:6">
      <c r="A136" s="872" t="s">
        <v>3392</v>
      </c>
      <c r="B136" s="5" t="s">
        <v>3122</v>
      </c>
      <c r="C136" s="6" t="s">
        <v>3393</v>
      </c>
      <c r="E136" s="3" t="s">
        <v>3124</v>
      </c>
      <c r="F136" s="7" t="s">
        <v>3125</v>
      </c>
    </row>
    <row r="137" ht="18" customHeight="1" spans="1:6">
      <c r="A137" s="872" t="s">
        <v>3394</v>
      </c>
      <c r="B137" s="5" t="s">
        <v>3122</v>
      </c>
      <c r="C137" s="6" t="s">
        <v>3395</v>
      </c>
      <c r="E137" s="3" t="s">
        <v>3124</v>
      </c>
      <c r="F137" s="7" t="s">
        <v>3125</v>
      </c>
    </row>
    <row r="138" ht="18" customHeight="1" spans="1:6">
      <c r="A138" s="872" t="s">
        <v>3396</v>
      </c>
      <c r="B138" s="5" t="s">
        <v>3122</v>
      </c>
      <c r="C138" s="6" t="s">
        <v>3397</v>
      </c>
      <c r="E138" s="3" t="s">
        <v>3124</v>
      </c>
      <c r="F138" s="7" t="s">
        <v>3125</v>
      </c>
    </row>
    <row r="139" ht="18" customHeight="1" spans="1:6">
      <c r="A139" s="872" t="s">
        <v>3398</v>
      </c>
      <c r="B139" s="5" t="s">
        <v>3122</v>
      </c>
      <c r="C139" s="6" t="s">
        <v>3399</v>
      </c>
      <c r="E139" s="3" t="s">
        <v>3124</v>
      </c>
      <c r="F139" s="7" t="s">
        <v>3125</v>
      </c>
    </row>
    <row r="140" ht="18" customHeight="1" spans="1:6">
      <c r="A140" s="872" t="s">
        <v>3400</v>
      </c>
      <c r="B140" s="5" t="s">
        <v>3122</v>
      </c>
      <c r="C140" s="6" t="s">
        <v>3401</v>
      </c>
      <c r="E140" s="3" t="s">
        <v>3124</v>
      </c>
      <c r="F140" s="7" t="s">
        <v>3125</v>
      </c>
    </row>
    <row r="141" ht="18" customHeight="1" spans="1:6">
      <c r="A141" s="872" t="s">
        <v>3402</v>
      </c>
      <c r="B141" s="5" t="s">
        <v>3122</v>
      </c>
      <c r="C141" s="6" t="s">
        <v>3403</v>
      </c>
      <c r="E141" s="3" t="s">
        <v>3124</v>
      </c>
      <c r="F141" s="7" t="s">
        <v>3125</v>
      </c>
    </row>
    <row r="142" ht="18" customHeight="1" spans="1:6">
      <c r="A142" s="872" t="s">
        <v>3404</v>
      </c>
      <c r="B142" s="5" t="s">
        <v>3122</v>
      </c>
      <c r="C142" s="6" t="s">
        <v>3405</v>
      </c>
      <c r="E142" s="3" t="s">
        <v>3124</v>
      </c>
      <c r="F142" s="7" t="s">
        <v>3125</v>
      </c>
    </row>
    <row r="143" ht="18" customHeight="1" spans="1:6">
      <c r="A143" s="872" t="s">
        <v>3406</v>
      </c>
      <c r="B143" s="5" t="s">
        <v>3122</v>
      </c>
      <c r="C143" s="6" t="s">
        <v>3407</v>
      </c>
      <c r="E143" s="3" t="s">
        <v>3124</v>
      </c>
      <c r="F143" s="7" t="s">
        <v>3125</v>
      </c>
    </row>
    <row r="144" ht="18" customHeight="1" spans="1:6">
      <c r="A144" s="872" t="s">
        <v>3408</v>
      </c>
      <c r="B144" s="5" t="s">
        <v>3122</v>
      </c>
      <c r="C144" s="6" t="s">
        <v>3409</v>
      </c>
      <c r="E144" s="3" t="s">
        <v>3124</v>
      </c>
      <c r="F144" s="7" t="s">
        <v>3125</v>
      </c>
    </row>
    <row r="145" ht="18" customHeight="1" spans="1:6">
      <c r="A145" s="872" t="s">
        <v>3410</v>
      </c>
      <c r="B145" s="5" t="s">
        <v>3122</v>
      </c>
      <c r="C145" s="6" t="s">
        <v>3411</v>
      </c>
      <c r="E145" s="3" t="s">
        <v>3124</v>
      </c>
      <c r="F145" s="7" t="s">
        <v>3125</v>
      </c>
    </row>
    <row r="146" ht="18" customHeight="1" spans="1:6">
      <c r="A146" s="872" t="s">
        <v>3412</v>
      </c>
      <c r="B146" s="5" t="s">
        <v>3122</v>
      </c>
      <c r="C146" s="6" t="s">
        <v>3413</v>
      </c>
      <c r="E146" s="3" t="s">
        <v>3124</v>
      </c>
      <c r="F146" s="7" t="s">
        <v>3125</v>
      </c>
    </row>
    <row r="147" ht="18" customHeight="1" spans="1:6">
      <c r="A147" s="872" t="s">
        <v>3414</v>
      </c>
      <c r="B147" s="5" t="s">
        <v>3122</v>
      </c>
      <c r="C147" s="6" t="s">
        <v>3415</v>
      </c>
      <c r="E147" s="3" t="s">
        <v>3124</v>
      </c>
      <c r="F147" s="7" t="s">
        <v>3125</v>
      </c>
    </row>
    <row r="148" ht="18" customHeight="1" spans="1:6">
      <c r="A148" s="872" t="s">
        <v>3416</v>
      </c>
      <c r="B148" s="5" t="s">
        <v>3122</v>
      </c>
      <c r="C148" s="6" t="s">
        <v>3417</v>
      </c>
      <c r="E148" s="3" t="s">
        <v>3124</v>
      </c>
      <c r="F148" s="7" t="s">
        <v>3125</v>
      </c>
    </row>
    <row r="149" ht="18" customHeight="1" spans="1:6">
      <c r="A149" s="872" t="s">
        <v>3418</v>
      </c>
      <c r="B149" s="5" t="s">
        <v>3122</v>
      </c>
      <c r="C149" s="6" t="s">
        <v>3419</v>
      </c>
      <c r="E149" s="3" t="s">
        <v>3124</v>
      </c>
      <c r="F149" s="7" t="s">
        <v>3125</v>
      </c>
    </row>
    <row r="150" ht="18" customHeight="1" spans="1:6">
      <c r="A150" s="872" t="s">
        <v>3420</v>
      </c>
      <c r="B150" s="5" t="s">
        <v>3122</v>
      </c>
      <c r="C150" s="6" t="s">
        <v>3421</v>
      </c>
      <c r="E150" s="3" t="s">
        <v>3124</v>
      </c>
      <c r="F150" s="7" t="s">
        <v>3125</v>
      </c>
    </row>
    <row r="151" ht="18" customHeight="1" spans="1:6">
      <c r="A151" s="872" t="s">
        <v>3422</v>
      </c>
      <c r="B151" s="5" t="s">
        <v>3122</v>
      </c>
      <c r="C151" s="6" t="s">
        <v>3423</v>
      </c>
      <c r="E151" s="3" t="s">
        <v>3124</v>
      </c>
      <c r="F151" s="7" t="s">
        <v>3125</v>
      </c>
    </row>
    <row r="152" ht="18" customHeight="1" spans="1:6">
      <c r="A152" s="872" t="s">
        <v>3424</v>
      </c>
      <c r="B152" s="5" t="s">
        <v>3122</v>
      </c>
      <c r="C152" s="6" t="s">
        <v>3425</v>
      </c>
      <c r="E152" s="3" t="s">
        <v>3124</v>
      </c>
      <c r="F152" s="7" t="s">
        <v>3125</v>
      </c>
    </row>
    <row r="153" ht="18" customHeight="1" spans="1:6">
      <c r="A153" s="872" t="s">
        <v>3426</v>
      </c>
      <c r="B153" s="5" t="s">
        <v>3122</v>
      </c>
      <c r="C153" s="6" t="s">
        <v>3427</v>
      </c>
      <c r="E153" s="3" t="s">
        <v>3124</v>
      </c>
      <c r="F153" s="7" t="s">
        <v>3125</v>
      </c>
    </row>
    <row r="154" ht="18" customHeight="1" spans="1:6">
      <c r="A154" s="872" t="s">
        <v>3428</v>
      </c>
      <c r="B154" s="5" t="s">
        <v>3122</v>
      </c>
      <c r="C154" s="6" t="s">
        <v>3429</v>
      </c>
      <c r="E154" s="3" t="s">
        <v>3124</v>
      </c>
      <c r="F154" s="7" t="s">
        <v>3125</v>
      </c>
    </row>
    <row r="155" ht="18" customHeight="1" spans="1:6">
      <c r="A155" s="872" t="s">
        <v>3430</v>
      </c>
      <c r="B155" s="5" t="s">
        <v>3122</v>
      </c>
      <c r="C155" s="6" t="s">
        <v>3431</v>
      </c>
      <c r="E155" s="3" t="s">
        <v>3124</v>
      </c>
      <c r="F155" s="7" t="s">
        <v>3125</v>
      </c>
    </row>
    <row r="156" ht="18" customHeight="1" spans="1:6">
      <c r="A156" s="872" t="s">
        <v>3432</v>
      </c>
      <c r="B156" s="5" t="s">
        <v>3122</v>
      </c>
      <c r="C156" s="6" t="s">
        <v>3433</v>
      </c>
      <c r="E156" s="3" t="s">
        <v>3124</v>
      </c>
      <c r="F156" s="7" t="s">
        <v>3125</v>
      </c>
    </row>
    <row r="157" ht="18" customHeight="1" spans="1:6">
      <c r="A157" s="872" t="s">
        <v>3434</v>
      </c>
      <c r="B157" s="5" t="s">
        <v>3122</v>
      </c>
      <c r="C157" s="6" t="s">
        <v>3435</v>
      </c>
      <c r="E157" s="3" t="s">
        <v>3124</v>
      </c>
      <c r="F157" s="7" t="s">
        <v>3125</v>
      </c>
    </row>
    <row r="158" ht="18" customHeight="1" spans="1:6">
      <c r="A158" s="872" t="s">
        <v>3436</v>
      </c>
      <c r="B158" s="5" t="s">
        <v>3122</v>
      </c>
      <c r="C158" s="6" t="s">
        <v>3437</v>
      </c>
      <c r="E158" s="3" t="s">
        <v>3124</v>
      </c>
      <c r="F158" s="7" t="s">
        <v>3125</v>
      </c>
    </row>
    <row r="159" ht="18" customHeight="1" spans="1:6">
      <c r="A159" s="872" t="s">
        <v>3438</v>
      </c>
      <c r="B159" s="5" t="s">
        <v>3122</v>
      </c>
      <c r="C159" s="6" t="s">
        <v>3439</v>
      </c>
      <c r="E159" s="3" t="s">
        <v>3124</v>
      </c>
      <c r="F159" s="7" t="s">
        <v>3125</v>
      </c>
    </row>
    <row r="160" ht="18" customHeight="1" spans="1:6">
      <c r="A160" s="872" t="s">
        <v>3440</v>
      </c>
      <c r="B160" s="5" t="s">
        <v>3122</v>
      </c>
      <c r="C160" s="6" t="s">
        <v>3441</v>
      </c>
      <c r="E160" s="3" t="s">
        <v>3124</v>
      </c>
      <c r="F160" s="7" t="s">
        <v>3125</v>
      </c>
    </row>
    <row r="161" ht="18" customHeight="1" spans="1:6">
      <c r="A161" s="872" t="s">
        <v>3442</v>
      </c>
      <c r="B161" s="5" t="s">
        <v>3122</v>
      </c>
      <c r="C161" s="6" t="s">
        <v>3443</v>
      </c>
      <c r="E161" s="3" t="s">
        <v>3124</v>
      </c>
      <c r="F161" s="7" t="s">
        <v>3125</v>
      </c>
    </row>
    <row r="162" ht="18" customHeight="1" spans="1:6">
      <c r="A162" s="872" t="s">
        <v>3444</v>
      </c>
      <c r="B162" s="5" t="s">
        <v>3122</v>
      </c>
      <c r="C162" s="6" t="s">
        <v>3445</v>
      </c>
      <c r="E162" s="3" t="s">
        <v>3124</v>
      </c>
      <c r="F162" s="7" t="s">
        <v>3125</v>
      </c>
    </row>
    <row r="163" ht="18" customHeight="1" spans="1:6">
      <c r="A163" s="872" t="s">
        <v>3446</v>
      </c>
      <c r="B163" s="5" t="s">
        <v>3122</v>
      </c>
      <c r="C163" s="6" t="s">
        <v>3447</v>
      </c>
      <c r="E163" s="3" t="s">
        <v>3124</v>
      </c>
      <c r="F163" s="7" t="s">
        <v>3125</v>
      </c>
    </row>
    <row r="164" ht="18" customHeight="1" spans="1:6">
      <c r="A164" s="872" t="s">
        <v>3448</v>
      </c>
      <c r="B164" s="5" t="s">
        <v>3122</v>
      </c>
      <c r="C164" s="6" t="s">
        <v>3449</v>
      </c>
      <c r="E164" s="3" t="s">
        <v>3124</v>
      </c>
      <c r="F164" s="7" t="s">
        <v>3125</v>
      </c>
    </row>
    <row r="165" ht="18" customHeight="1" spans="1:6">
      <c r="A165" s="872" t="s">
        <v>3450</v>
      </c>
      <c r="B165" s="5" t="s">
        <v>3122</v>
      </c>
      <c r="C165" s="6" t="s">
        <v>3451</v>
      </c>
      <c r="E165" s="3" t="s">
        <v>3124</v>
      </c>
      <c r="F165" s="7" t="s">
        <v>3125</v>
      </c>
    </row>
    <row r="166" ht="18" customHeight="1" spans="1:6">
      <c r="A166" s="872" t="s">
        <v>3452</v>
      </c>
      <c r="B166" s="5" t="s">
        <v>3122</v>
      </c>
      <c r="C166" s="6" t="s">
        <v>3453</v>
      </c>
      <c r="E166" s="3" t="s">
        <v>3124</v>
      </c>
      <c r="F166" s="7" t="s">
        <v>3125</v>
      </c>
    </row>
    <row r="167" ht="18" customHeight="1" spans="1:6">
      <c r="A167" s="872" t="s">
        <v>3454</v>
      </c>
      <c r="B167" s="5" t="s">
        <v>3122</v>
      </c>
      <c r="C167" s="6" t="s">
        <v>3455</v>
      </c>
      <c r="E167" s="3" t="s">
        <v>3124</v>
      </c>
      <c r="F167" s="7" t="s">
        <v>3125</v>
      </c>
    </row>
    <row r="168" ht="18" customHeight="1" spans="1:6">
      <c r="A168" s="872" t="s">
        <v>3456</v>
      </c>
      <c r="B168" s="5" t="s">
        <v>3122</v>
      </c>
      <c r="C168" s="6" t="s">
        <v>3457</v>
      </c>
      <c r="E168" s="3" t="s">
        <v>3124</v>
      </c>
      <c r="F168" s="7" t="s">
        <v>3125</v>
      </c>
    </row>
    <row r="169" ht="18" customHeight="1" spans="1:6">
      <c r="A169" s="872" t="s">
        <v>3458</v>
      </c>
      <c r="B169" s="5" t="s">
        <v>3122</v>
      </c>
      <c r="C169" s="6" t="s">
        <v>3459</v>
      </c>
      <c r="E169" s="3" t="s">
        <v>3124</v>
      </c>
      <c r="F169" s="7" t="s">
        <v>3125</v>
      </c>
    </row>
    <row r="170" ht="18" customHeight="1" spans="1:6">
      <c r="A170" s="872" t="s">
        <v>3460</v>
      </c>
      <c r="B170" s="5" t="s">
        <v>3122</v>
      </c>
      <c r="C170" s="6" t="s">
        <v>3461</v>
      </c>
      <c r="E170" s="3" t="s">
        <v>3124</v>
      </c>
      <c r="F170" s="7" t="s">
        <v>3125</v>
      </c>
    </row>
    <row r="171" ht="18" customHeight="1" spans="1:6">
      <c r="A171" s="872" t="s">
        <v>3462</v>
      </c>
      <c r="B171" s="5" t="s">
        <v>3122</v>
      </c>
      <c r="C171" s="6" t="s">
        <v>3463</v>
      </c>
      <c r="E171" s="3" t="s">
        <v>3124</v>
      </c>
      <c r="F171" s="7" t="s">
        <v>3125</v>
      </c>
    </row>
    <row r="172" ht="18" customHeight="1" spans="1:6">
      <c r="A172" s="872" t="s">
        <v>3464</v>
      </c>
      <c r="B172" s="5" t="s">
        <v>3122</v>
      </c>
      <c r="C172" s="6" t="s">
        <v>3465</v>
      </c>
      <c r="E172" s="3" t="s">
        <v>3124</v>
      </c>
      <c r="F172" s="7" t="s">
        <v>3125</v>
      </c>
    </row>
    <row r="173" ht="18" customHeight="1" spans="1:6">
      <c r="A173" s="872" t="s">
        <v>3466</v>
      </c>
      <c r="B173" s="5" t="s">
        <v>3122</v>
      </c>
      <c r="C173" s="6" t="s">
        <v>3467</v>
      </c>
      <c r="E173" s="3" t="s">
        <v>3124</v>
      </c>
      <c r="F173" s="7" t="s">
        <v>3125</v>
      </c>
    </row>
    <row r="174" ht="18" customHeight="1" spans="1:6">
      <c r="A174" s="872" t="s">
        <v>3468</v>
      </c>
      <c r="B174" s="5" t="s">
        <v>3122</v>
      </c>
      <c r="C174" s="6" t="s">
        <v>3469</v>
      </c>
      <c r="E174" s="3" t="s">
        <v>3124</v>
      </c>
      <c r="F174" s="7" t="s">
        <v>3125</v>
      </c>
    </row>
    <row r="175" ht="18" customHeight="1" spans="1:6">
      <c r="A175" s="872" t="s">
        <v>3470</v>
      </c>
      <c r="B175" s="5" t="s">
        <v>3122</v>
      </c>
      <c r="C175" s="6" t="s">
        <v>3471</v>
      </c>
      <c r="E175" s="3" t="s">
        <v>3124</v>
      </c>
      <c r="F175" s="7" t="s">
        <v>3125</v>
      </c>
    </row>
    <row r="176" ht="18" customHeight="1" spans="1:6">
      <c r="A176" s="872" t="s">
        <v>3472</v>
      </c>
      <c r="B176" s="5" t="s">
        <v>3122</v>
      </c>
      <c r="C176" s="6" t="s">
        <v>3473</v>
      </c>
      <c r="E176" s="3" t="s">
        <v>3124</v>
      </c>
      <c r="F176" s="7" t="s">
        <v>3125</v>
      </c>
    </row>
    <row r="177" ht="18" customHeight="1" spans="1:6">
      <c r="A177" s="872" t="s">
        <v>3474</v>
      </c>
      <c r="B177" s="5" t="s">
        <v>3122</v>
      </c>
      <c r="C177" s="6" t="s">
        <v>3475</v>
      </c>
      <c r="E177" s="3" t="s">
        <v>3124</v>
      </c>
      <c r="F177" s="7" t="s">
        <v>3125</v>
      </c>
    </row>
    <row r="178" ht="18" customHeight="1" spans="1:6">
      <c r="A178" s="872" t="s">
        <v>3476</v>
      </c>
      <c r="B178" s="5" t="s">
        <v>3122</v>
      </c>
      <c r="C178" s="6" t="s">
        <v>3477</v>
      </c>
      <c r="E178" s="3" t="s">
        <v>3124</v>
      </c>
      <c r="F178" s="7" t="s">
        <v>3125</v>
      </c>
    </row>
    <row r="179" ht="18" customHeight="1" spans="1:6">
      <c r="A179" s="872" t="s">
        <v>3478</v>
      </c>
      <c r="B179" s="5" t="s">
        <v>3122</v>
      </c>
      <c r="C179" s="6" t="s">
        <v>3479</v>
      </c>
      <c r="E179" s="3" t="s">
        <v>3124</v>
      </c>
      <c r="F179" s="7" t="s">
        <v>3125</v>
      </c>
    </row>
    <row r="180" ht="18" customHeight="1" spans="1:6">
      <c r="A180" s="872" t="s">
        <v>3480</v>
      </c>
      <c r="B180" s="5" t="s">
        <v>3122</v>
      </c>
      <c r="C180" s="6" t="s">
        <v>3481</v>
      </c>
      <c r="E180" s="3" t="s">
        <v>3124</v>
      </c>
      <c r="F180" s="7" t="s">
        <v>3125</v>
      </c>
    </row>
    <row r="181" ht="18" customHeight="1" spans="1:6">
      <c r="A181" s="872" t="s">
        <v>3482</v>
      </c>
      <c r="B181" s="5" t="s">
        <v>3122</v>
      </c>
      <c r="C181" s="6" t="s">
        <v>3483</v>
      </c>
      <c r="E181" s="3" t="s">
        <v>3124</v>
      </c>
      <c r="F181" s="7" t="s">
        <v>3125</v>
      </c>
    </row>
    <row r="182" ht="18" customHeight="1" spans="1:6">
      <c r="A182" s="872" t="s">
        <v>3484</v>
      </c>
      <c r="B182" s="5" t="s">
        <v>3122</v>
      </c>
      <c r="C182" s="6" t="s">
        <v>3485</v>
      </c>
      <c r="E182" s="3" t="s">
        <v>3124</v>
      </c>
      <c r="F182" s="7" t="s">
        <v>3125</v>
      </c>
    </row>
    <row r="183" ht="18" customHeight="1" spans="1:6">
      <c r="A183" s="872" t="s">
        <v>3486</v>
      </c>
      <c r="B183" s="5" t="s">
        <v>3122</v>
      </c>
      <c r="C183" s="6" t="s">
        <v>3487</v>
      </c>
      <c r="E183" s="3" t="s">
        <v>3124</v>
      </c>
      <c r="F183" s="7" t="s">
        <v>3125</v>
      </c>
    </row>
    <row r="184" ht="18" customHeight="1" spans="1:6">
      <c r="A184" s="872" t="s">
        <v>3488</v>
      </c>
      <c r="B184" s="5" t="s">
        <v>3122</v>
      </c>
      <c r="C184" s="6" t="s">
        <v>3489</v>
      </c>
      <c r="E184" s="3" t="s">
        <v>3124</v>
      </c>
      <c r="F184" s="7" t="s">
        <v>3125</v>
      </c>
    </row>
    <row r="185" ht="18" customHeight="1" spans="1:6">
      <c r="A185" s="872" t="s">
        <v>3490</v>
      </c>
      <c r="B185" s="5" t="s">
        <v>3122</v>
      </c>
      <c r="C185" s="6" t="s">
        <v>3491</v>
      </c>
      <c r="E185" s="3" t="s">
        <v>3124</v>
      </c>
      <c r="F185" s="7" t="s">
        <v>3125</v>
      </c>
    </row>
    <row r="186" ht="18" customHeight="1" spans="1:6">
      <c r="A186" s="872" t="s">
        <v>3492</v>
      </c>
      <c r="B186" s="5" t="s">
        <v>3122</v>
      </c>
      <c r="C186" s="6" t="s">
        <v>3493</v>
      </c>
      <c r="E186" s="3" t="s">
        <v>3124</v>
      </c>
      <c r="F186" s="7" t="s">
        <v>3125</v>
      </c>
    </row>
    <row r="187" ht="18" customHeight="1" spans="1:6">
      <c r="A187" s="872" t="s">
        <v>3494</v>
      </c>
      <c r="B187" s="5" t="s">
        <v>3122</v>
      </c>
      <c r="C187" s="6" t="s">
        <v>3495</v>
      </c>
      <c r="E187" s="3" t="s">
        <v>3124</v>
      </c>
      <c r="F187" s="7" t="s">
        <v>3125</v>
      </c>
    </row>
    <row r="188" ht="18" customHeight="1" spans="1:6">
      <c r="A188" s="872" t="s">
        <v>3496</v>
      </c>
      <c r="B188" s="5" t="s">
        <v>3122</v>
      </c>
      <c r="C188" s="6" t="s">
        <v>3497</v>
      </c>
      <c r="E188" s="3" t="s">
        <v>3124</v>
      </c>
      <c r="F188" s="7" t="s">
        <v>3125</v>
      </c>
    </row>
    <row r="189" ht="18" customHeight="1" spans="1:6">
      <c r="A189" s="872" t="s">
        <v>3498</v>
      </c>
      <c r="B189" s="5" t="s">
        <v>3122</v>
      </c>
      <c r="C189" s="6" t="s">
        <v>3499</v>
      </c>
      <c r="E189" s="3" t="s">
        <v>3124</v>
      </c>
      <c r="F189" s="7" t="s">
        <v>3125</v>
      </c>
    </row>
    <row r="190" ht="18" customHeight="1" spans="1:6">
      <c r="A190" s="872" t="s">
        <v>3500</v>
      </c>
      <c r="B190" s="5" t="s">
        <v>3122</v>
      </c>
      <c r="C190" s="6" t="s">
        <v>3501</v>
      </c>
      <c r="E190" s="3" t="s">
        <v>3124</v>
      </c>
      <c r="F190" s="7" t="s">
        <v>3125</v>
      </c>
    </row>
    <row r="191" ht="18" customHeight="1" spans="1:6">
      <c r="A191" s="872" t="s">
        <v>3502</v>
      </c>
      <c r="B191" s="5" t="s">
        <v>3122</v>
      </c>
      <c r="C191" s="6" t="s">
        <v>3503</v>
      </c>
      <c r="E191" s="3" t="s">
        <v>3124</v>
      </c>
      <c r="F191" s="7" t="s">
        <v>3125</v>
      </c>
    </row>
    <row r="192" ht="18" customHeight="1" spans="1:6">
      <c r="A192" s="872" t="s">
        <v>3504</v>
      </c>
      <c r="B192" s="5" t="s">
        <v>3122</v>
      </c>
      <c r="C192" s="6" t="s">
        <v>3505</v>
      </c>
      <c r="E192" s="3" t="s">
        <v>3124</v>
      </c>
      <c r="F192" s="7" t="s">
        <v>3125</v>
      </c>
    </row>
    <row r="193" ht="18" customHeight="1" spans="1:6">
      <c r="A193" s="872" t="s">
        <v>3506</v>
      </c>
      <c r="B193" s="5" t="s">
        <v>3122</v>
      </c>
      <c r="C193" s="6" t="s">
        <v>3507</v>
      </c>
      <c r="E193" s="3" t="s">
        <v>3124</v>
      </c>
      <c r="F193" s="7" t="s">
        <v>3125</v>
      </c>
    </row>
    <row r="194" ht="18" customHeight="1" spans="1:6">
      <c r="A194" s="872" t="s">
        <v>3508</v>
      </c>
      <c r="B194" s="5" t="s">
        <v>3122</v>
      </c>
      <c r="C194" s="6" t="s">
        <v>3509</v>
      </c>
      <c r="E194" s="3" t="s">
        <v>3124</v>
      </c>
      <c r="F194" s="7" t="s">
        <v>3125</v>
      </c>
    </row>
    <row r="195" ht="18" customHeight="1" spans="1:6">
      <c r="A195" s="872" t="s">
        <v>3510</v>
      </c>
      <c r="B195" s="5" t="s">
        <v>3122</v>
      </c>
      <c r="C195" s="6" t="s">
        <v>3511</v>
      </c>
      <c r="E195" s="3" t="s">
        <v>3124</v>
      </c>
      <c r="F195" s="7" t="s">
        <v>3125</v>
      </c>
    </row>
    <row r="196" ht="18" customHeight="1" spans="1:6">
      <c r="A196" s="872" t="s">
        <v>3512</v>
      </c>
      <c r="B196" s="5" t="s">
        <v>3122</v>
      </c>
      <c r="C196" s="6" t="s">
        <v>3513</v>
      </c>
      <c r="E196" s="3" t="s">
        <v>3124</v>
      </c>
      <c r="F196" s="7" t="s">
        <v>3125</v>
      </c>
    </row>
    <row r="197" ht="18" customHeight="1" spans="1:6">
      <c r="A197" s="872" t="s">
        <v>3514</v>
      </c>
      <c r="B197" s="5" t="s">
        <v>3122</v>
      </c>
      <c r="C197" s="6" t="s">
        <v>3515</v>
      </c>
      <c r="E197" s="3" t="s">
        <v>3124</v>
      </c>
      <c r="F197" s="7" t="s">
        <v>3125</v>
      </c>
    </row>
    <row r="198" ht="18" customHeight="1" spans="1:6">
      <c r="A198" s="872" t="s">
        <v>3516</v>
      </c>
      <c r="B198" s="5" t="s">
        <v>3122</v>
      </c>
      <c r="C198" s="6" t="s">
        <v>3517</v>
      </c>
      <c r="E198" s="3" t="s">
        <v>3124</v>
      </c>
      <c r="F198" s="7" t="s">
        <v>3125</v>
      </c>
    </row>
    <row r="199" ht="18" customHeight="1" spans="1:6">
      <c r="A199" s="872" t="s">
        <v>3518</v>
      </c>
      <c r="B199" s="5" t="s">
        <v>3122</v>
      </c>
      <c r="C199" s="6" t="s">
        <v>3519</v>
      </c>
      <c r="E199" s="3" t="s">
        <v>3124</v>
      </c>
      <c r="F199" s="7" t="s">
        <v>3125</v>
      </c>
    </row>
    <row r="200" ht="18" customHeight="1" spans="1:6">
      <c r="A200" s="872" t="s">
        <v>3520</v>
      </c>
      <c r="B200" s="5" t="s">
        <v>3122</v>
      </c>
      <c r="C200" s="6" t="s">
        <v>3521</v>
      </c>
      <c r="E200" s="3" t="s">
        <v>3124</v>
      </c>
      <c r="F200" s="7" t="s">
        <v>3125</v>
      </c>
    </row>
    <row r="201" ht="18" customHeight="1" spans="1:6">
      <c r="A201" s="872" t="s">
        <v>3522</v>
      </c>
      <c r="B201" s="5" t="s">
        <v>3122</v>
      </c>
      <c r="C201" s="6" t="s">
        <v>3523</v>
      </c>
      <c r="E201" s="3" t="s">
        <v>3124</v>
      </c>
      <c r="F201" s="7" t="s">
        <v>3125</v>
      </c>
    </row>
    <row r="202" ht="18" customHeight="1" spans="1:6">
      <c r="A202" s="872" t="s">
        <v>3524</v>
      </c>
      <c r="B202" s="5" t="s">
        <v>3122</v>
      </c>
      <c r="C202" s="6" t="s">
        <v>3525</v>
      </c>
      <c r="E202" s="3" t="s">
        <v>3124</v>
      </c>
      <c r="F202" s="7" t="s">
        <v>3125</v>
      </c>
    </row>
    <row r="203" ht="18" customHeight="1" spans="1:6">
      <c r="A203" s="872" t="s">
        <v>3526</v>
      </c>
      <c r="B203" s="5" t="s">
        <v>3122</v>
      </c>
      <c r="C203" s="6" t="s">
        <v>3527</v>
      </c>
      <c r="E203" s="3" t="s">
        <v>3124</v>
      </c>
      <c r="F203" s="7" t="s">
        <v>3125</v>
      </c>
    </row>
    <row r="204" ht="18" customHeight="1" spans="1:6">
      <c r="A204" s="872" t="s">
        <v>3528</v>
      </c>
      <c r="B204" s="5" t="s">
        <v>3122</v>
      </c>
      <c r="C204" s="6" t="s">
        <v>3529</v>
      </c>
      <c r="E204" s="3" t="s">
        <v>3124</v>
      </c>
      <c r="F204" s="7" t="s">
        <v>3125</v>
      </c>
    </row>
    <row r="205" ht="18" customHeight="1" spans="1:6">
      <c r="A205" s="872" t="s">
        <v>3530</v>
      </c>
      <c r="B205" s="5" t="s">
        <v>3122</v>
      </c>
      <c r="C205" s="6" t="s">
        <v>3531</v>
      </c>
      <c r="E205" s="3" t="s">
        <v>3124</v>
      </c>
      <c r="F205" s="7" t="s">
        <v>3125</v>
      </c>
    </row>
    <row r="206" ht="18" customHeight="1" spans="1:6">
      <c r="A206" s="872" t="s">
        <v>3532</v>
      </c>
      <c r="B206" s="5" t="s">
        <v>3122</v>
      </c>
      <c r="C206" s="6" t="s">
        <v>3533</v>
      </c>
      <c r="E206" s="3" t="s">
        <v>3124</v>
      </c>
      <c r="F206" s="7" t="s">
        <v>3125</v>
      </c>
    </row>
    <row r="207" ht="18" customHeight="1" spans="1:6">
      <c r="A207" s="872" t="s">
        <v>3534</v>
      </c>
      <c r="B207" s="5" t="s">
        <v>3122</v>
      </c>
      <c r="C207" s="6" t="s">
        <v>3535</v>
      </c>
      <c r="E207" s="3" t="s">
        <v>3124</v>
      </c>
      <c r="F207" s="7" t="s">
        <v>3125</v>
      </c>
    </row>
    <row r="208" ht="18" customHeight="1" spans="1:6">
      <c r="A208" s="872" t="s">
        <v>3536</v>
      </c>
      <c r="B208" s="5" t="s">
        <v>3122</v>
      </c>
      <c r="C208" s="6" t="s">
        <v>3537</v>
      </c>
      <c r="E208" s="3" t="s">
        <v>3124</v>
      </c>
      <c r="F208" s="7" t="s">
        <v>3125</v>
      </c>
    </row>
    <row r="209" ht="18" customHeight="1" spans="1:6">
      <c r="A209" s="872" t="s">
        <v>3538</v>
      </c>
      <c r="B209" s="5" t="s">
        <v>3122</v>
      </c>
      <c r="C209" s="6" t="s">
        <v>3539</v>
      </c>
      <c r="E209" s="3" t="s">
        <v>3124</v>
      </c>
      <c r="F209" s="7" t="s">
        <v>3125</v>
      </c>
    </row>
    <row r="210" ht="18" customHeight="1" spans="1:6">
      <c r="A210" s="872" t="s">
        <v>3540</v>
      </c>
      <c r="B210" s="5" t="s">
        <v>3122</v>
      </c>
      <c r="C210" s="6" t="s">
        <v>3541</v>
      </c>
      <c r="E210" s="3" t="s">
        <v>3124</v>
      </c>
      <c r="F210" s="7" t="s">
        <v>3125</v>
      </c>
    </row>
    <row r="211" ht="18" customHeight="1" spans="1:6">
      <c r="A211" s="872" t="s">
        <v>3542</v>
      </c>
      <c r="B211" s="5" t="s">
        <v>3122</v>
      </c>
      <c r="C211" s="6" t="s">
        <v>3543</v>
      </c>
      <c r="E211" s="3" t="s">
        <v>3124</v>
      </c>
      <c r="F211" s="7" t="s">
        <v>3125</v>
      </c>
    </row>
    <row r="212" ht="18" customHeight="1" spans="1:6">
      <c r="A212" s="872" t="s">
        <v>3544</v>
      </c>
      <c r="B212" s="5" t="s">
        <v>3122</v>
      </c>
      <c r="C212" s="6" t="s">
        <v>3545</v>
      </c>
      <c r="E212" s="3" t="s">
        <v>3124</v>
      </c>
      <c r="F212" s="7" t="s">
        <v>3125</v>
      </c>
    </row>
    <row r="213" ht="18" customHeight="1" spans="1:6">
      <c r="A213" s="872" t="s">
        <v>3546</v>
      </c>
      <c r="B213" s="5" t="s">
        <v>3122</v>
      </c>
      <c r="C213" s="6" t="s">
        <v>3547</v>
      </c>
      <c r="E213" s="3" t="s">
        <v>3124</v>
      </c>
      <c r="F213" s="7" t="s">
        <v>3125</v>
      </c>
    </row>
    <row r="214" ht="18" customHeight="1" spans="1:6">
      <c r="A214" s="872" t="s">
        <v>3548</v>
      </c>
      <c r="B214" s="5" t="s">
        <v>3122</v>
      </c>
      <c r="C214" s="6" t="s">
        <v>3549</v>
      </c>
      <c r="E214" s="3" t="s">
        <v>3124</v>
      </c>
      <c r="F214" s="7" t="s">
        <v>3125</v>
      </c>
    </row>
    <row r="215" ht="18" customHeight="1" spans="1:6">
      <c r="A215" s="872" t="s">
        <v>3550</v>
      </c>
      <c r="B215" s="5" t="s">
        <v>3122</v>
      </c>
      <c r="C215" s="6" t="s">
        <v>3551</v>
      </c>
      <c r="E215" s="3" t="s">
        <v>3124</v>
      </c>
      <c r="F215" s="7" t="s">
        <v>3125</v>
      </c>
    </row>
    <row r="216" ht="18" customHeight="1" spans="1:6">
      <c r="A216" s="872" t="s">
        <v>3552</v>
      </c>
      <c r="B216" s="5" t="s">
        <v>3122</v>
      </c>
      <c r="C216" s="6" t="s">
        <v>3553</v>
      </c>
      <c r="E216" s="3" t="s">
        <v>3124</v>
      </c>
      <c r="F216" s="7" t="s">
        <v>3125</v>
      </c>
    </row>
    <row r="217" ht="18" customHeight="1" spans="1:6">
      <c r="A217" s="872" t="s">
        <v>3554</v>
      </c>
      <c r="B217" s="5" t="s">
        <v>3122</v>
      </c>
      <c r="C217" s="6" t="s">
        <v>3555</v>
      </c>
      <c r="E217" s="3" t="s">
        <v>3124</v>
      </c>
      <c r="F217" s="7" t="s">
        <v>3125</v>
      </c>
    </row>
    <row r="218" ht="18" customHeight="1" spans="1:6">
      <c r="A218" s="872" t="s">
        <v>3556</v>
      </c>
      <c r="B218" s="5" t="s">
        <v>3122</v>
      </c>
      <c r="C218" s="6" t="s">
        <v>3557</v>
      </c>
      <c r="E218" s="3" t="s">
        <v>3124</v>
      </c>
      <c r="F218" s="7" t="s">
        <v>3125</v>
      </c>
    </row>
    <row r="219" ht="18" customHeight="1" spans="1:6">
      <c r="A219" s="872" t="s">
        <v>3558</v>
      </c>
      <c r="B219" s="5" t="s">
        <v>3122</v>
      </c>
      <c r="C219" s="6" t="s">
        <v>3559</v>
      </c>
      <c r="E219" s="3" t="s">
        <v>3124</v>
      </c>
      <c r="F219" s="7" t="s">
        <v>3125</v>
      </c>
    </row>
    <row r="220" ht="18" customHeight="1" spans="1:6">
      <c r="A220" s="872" t="s">
        <v>3560</v>
      </c>
      <c r="B220" s="5" t="s">
        <v>3122</v>
      </c>
      <c r="C220" s="6" t="s">
        <v>3561</v>
      </c>
      <c r="E220" s="3" t="s">
        <v>3124</v>
      </c>
      <c r="F220" s="7" t="s">
        <v>3125</v>
      </c>
    </row>
    <row r="221" ht="18" customHeight="1" spans="1:6">
      <c r="A221" s="872" t="s">
        <v>3562</v>
      </c>
      <c r="B221" s="5" t="s">
        <v>3122</v>
      </c>
      <c r="C221" s="6" t="s">
        <v>3563</v>
      </c>
      <c r="E221" s="3" t="s">
        <v>3124</v>
      </c>
      <c r="F221" s="7" t="s">
        <v>3125</v>
      </c>
    </row>
    <row r="222" ht="18" customHeight="1" spans="1:6">
      <c r="A222" s="872" t="s">
        <v>3564</v>
      </c>
      <c r="B222" s="5" t="s">
        <v>3122</v>
      </c>
      <c r="C222" s="6" t="s">
        <v>3565</v>
      </c>
      <c r="E222" s="3" t="s">
        <v>3124</v>
      </c>
      <c r="F222" s="7" t="s">
        <v>3125</v>
      </c>
    </row>
    <row r="223" ht="18" customHeight="1" spans="1:6">
      <c r="A223" s="872" t="s">
        <v>3566</v>
      </c>
      <c r="B223" s="5" t="s">
        <v>3122</v>
      </c>
      <c r="C223" s="6" t="s">
        <v>3567</v>
      </c>
      <c r="E223" s="3" t="s">
        <v>3124</v>
      </c>
      <c r="F223" s="7" t="s">
        <v>3125</v>
      </c>
    </row>
    <row r="224" ht="18" customHeight="1" spans="1:6">
      <c r="A224" s="872" t="s">
        <v>3568</v>
      </c>
      <c r="B224" s="5" t="s">
        <v>3122</v>
      </c>
      <c r="C224" s="6" t="s">
        <v>3569</v>
      </c>
      <c r="E224" s="3" t="s">
        <v>3124</v>
      </c>
      <c r="F224" s="7" t="s">
        <v>3125</v>
      </c>
    </row>
    <row r="225" ht="18" customHeight="1" spans="1:6">
      <c r="A225" s="872" t="s">
        <v>3570</v>
      </c>
      <c r="B225" s="5" t="s">
        <v>3122</v>
      </c>
      <c r="C225" s="6" t="s">
        <v>3571</v>
      </c>
      <c r="E225" s="3" t="s">
        <v>3124</v>
      </c>
      <c r="F225" s="7" t="s">
        <v>3125</v>
      </c>
    </row>
    <row r="226" ht="18" customHeight="1" spans="1:6">
      <c r="A226" s="872" t="s">
        <v>3572</v>
      </c>
      <c r="B226" s="5" t="s">
        <v>3122</v>
      </c>
      <c r="C226" s="6" t="s">
        <v>3573</v>
      </c>
      <c r="E226" s="3" t="s">
        <v>3124</v>
      </c>
      <c r="F226" s="7" t="s">
        <v>3125</v>
      </c>
    </row>
    <row r="227" ht="18" customHeight="1" spans="1:6">
      <c r="A227" s="872" t="s">
        <v>3574</v>
      </c>
      <c r="B227" s="5" t="s">
        <v>3122</v>
      </c>
      <c r="C227" s="6" t="s">
        <v>3575</v>
      </c>
      <c r="E227" s="3" t="s">
        <v>3124</v>
      </c>
      <c r="F227" s="7" t="s">
        <v>3125</v>
      </c>
    </row>
    <row r="228" ht="18" customHeight="1" spans="1:6">
      <c r="A228" s="872" t="s">
        <v>3576</v>
      </c>
      <c r="B228" s="5" t="s">
        <v>3122</v>
      </c>
      <c r="C228" s="6" t="s">
        <v>3577</v>
      </c>
      <c r="E228" s="3" t="s">
        <v>3124</v>
      </c>
      <c r="F228" s="7" t="s">
        <v>3125</v>
      </c>
    </row>
    <row r="229" ht="18" customHeight="1" spans="1:6">
      <c r="A229" s="872" t="s">
        <v>3578</v>
      </c>
      <c r="B229" s="5" t="s">
        <v>3122</v>
      </c>
      <c r="C229" s="6" t="s">
        <v>3579</v>
      </c>
      <c r="E229" s="3" t="s">
        <v>3124</v>
      </c>
      <c r="F229" s="7" t="s">
        <v>3125</v>
      </c>
    </row>
    <row r="230" ht="18" customHeight="1" spans="1:6">
      <c r="A230" s="872" t="s">
        <v>3580</v>
      </c>
      <c r="B230" s="5" t="s">
        <v>3122</v>
      </c>
      <c r="C230" s="6" t="s">
        <v>3581</v>
      </c>
      <c r="E230" s="3" t="s">
        <v>3124</v>
      </c>
      <c r="F230" s="7" t="s">
        <v>3125</v>
      </c>
    </row>
    <row r="231" ht="18" customHeight="1" spans="1:6">
      <c r="A231" s="872" t="s">
        <v>3582</v>
      </c>
      <c r="B231" s="5" t="s">
        <v>3122</v>
      </c>
      <c r="C231" s="6" t="s">
        <v>3583</v>
      </c>
      <c r="E231" s="3" t="s">
        <v>3124</v>
      </c>
      <c r="F231" s="7" t="s">
        <v>3125</v>
      </c>
    </row>
    <row r="232" ht="18" customHeight="1" spans="1:6">
      <c r="A232" s="872" t="s">
        <v>3584</v>
      </c>
      <c r="B232" s="5" t="s">
        <v>3122</v>
      </c>
      <c r="C232" s="6" t="s">
        <v>3585</v>
      </c>
      <c r="E232" s="3" t="s">
        <v>3124</v>
      </c>
      <c r="F232" s="7" t="s">
        <v>3125</v>
      </c>
    </row>
    <row r="233" ht="18" customHeight="1" spans="1:6">
      <c r="A233" s="872" t="s">
        <v>3586</v>
      </c>
      <c r="B233" s="5" t="s">
        <v>3122</v>
      </c>
      <c r="C233" s="6" t="s">
        <v>3587</v>
      </c>
      <c r="E233" s="3" t="s">
        <v>3124</v>
      </c>
      <c r="F233" s="7" t="s">
        <v>3125</v>
      </c>
    </row>
    <row r="234" ht="18" customHeight="1" spans="1:6">
      <c r="A234" s="872" t="s">
        <v>3588</v>
      </c>
      <c r="B234" s="5" t="s">
        <v>3122</v>
      </c>
      <c r="C234" s="6" t="s">
        <v>3589</v>
      </c>
      <c r="E234" s="3" t="s">
        <v>3124</v>
      </c>
      <c r="F234" s="7" t="s">
        <v>3125</v>
      </c>
    </row>
    <row r="235" ht="18" customHeight="1" spans="1:6">
      <c r="A235" s="872" t="s">
        <v>3590</v>
      </c>
      <c r="B235" s="5" t="s">
        <v>3122</v>
      </c>
      <c r="C235" s="6" t="s">
        <v>3591</v>
      </c>
      <c r="E235" s="3" t="s">
        <v>3124</v>
      </c>
      <c r="F235" s="7" t="s">
        <v>3125</v>
      </c>
    </row>
    <row r="236" ht="18" customHeight="1" spans="1:6">
      <c r="A236" s="872" t="s">
        <v>3592</v>
      </c>
      <c r="B236" s="5" t="s">
        <v>3122</v>
      </c>
      <c r="C236" s="6" t="s">
        <v>3593</v>
      </c>
      <c r="E236" s="3" t="s">
        <v>3124</v>
      </c>
      <c r="F236" s="7" t="s">
        <v>3125</v>
      </c>
    </row>
    <row r="237" ht="18" customHeight="1" spans="1:6">
      <c r="A237" s="872" t="s">
        <v>3594</v>
      </c>
      <c r="B237" s="5" t="s">
        <v>3122</v>
      </c>
      <c r="C237" s="6" t="s">
        <v>3595</v>
      </c>
      <c r="E237" s="3" t="s">
        <v>3124</v>
      </c>
      <c r="F237" s="7" t="s">
        <v>3125</v>
      </c>
    </row>
    <row r="238" ht="18" customHeight="1" spans="1:6">
      <c r="A238" s="872" t="s">
        <v>3596</v>
      </c>
      <c r="B238" s="5" t="s">
        <v>3122</v>
      </c>
      <c r="C238" s="6" t="s">
        <v>3597</v>
      </c>
      <c r="E238" s="3" t="s">
        <v>3124</v>
      </c>
      <c r="F238" s="7" t="s">
        <v>3125</v>
      </c>
    </row>
    <row r="239" ht="18" customHeight="1" spans="1:6">
      <c r="A239" s="872" t="s">
        <v>3598</v>
      </c>
      <c r="B239" s="5" t="s">
        <v>3122</v>
      </c>
      <c r="C239" s="6" t="s">
        <v>3599</v>
      </c>
      <c r="E239" s="3" t="s">
        <v>3124</v>
      </c>
      <c r="F239" s="7" t="s">
        <v>3125</v>
      </c>
    </row>
    <row r="240" ht="18" customHeight="1" spans="1:6">
      <c r="A240" s="872" t="s">
        <v>3600</v>
      </c>
      <c r="B240" s="5" t="s">
        <v>3122</v>
      </c>
      <c r="C240" s="6" t="s">
        <v>3601</v>
      </c>
      <c r="E240" s="3" t="s">
        <v>3124</v>
      </c>
      <c r="F240" s="7" t="s">
        <v>3125</v>
      </c>
    </row>
    <row r="241" ht="18" customHeight="1" spans="1:6">
      <c r="A241" s="872" t="s">
        <v>3602</v>
      </c>
      <c r="B241" s="5" t="s">
        <v>3122</v>
      </c>
      <c r="C241" s="6" t="s">
        <v>3603</v>
      </c>
      <c r="E241" s="3" t="s">
        <v>3124</v>
      </c>
      <c r="F241" s="7" t="s">
        <v>3125</v>
      </c>
    </row>
    <row r="242" ht="18" customHeight="1" spans="1:6">
      <c r="A242" s="872" t="s">
        <v>3604</v>
      </c>
      <c r="B242" s="5" t="s">
        <v>3122</v>
      </c>
      <c r="C242" s="6" t="s">
        <v>3605</v>
      </c>
      <c r="E242" s="3" t="s">
        <v>3124</v>
      </c>
      <c r="F242" s="7" t="s">
        <v>3125</v>
      </c>
    </row>
    <row r="243" ht="18" customHeight="1" spans="1:6">
      <c r="A243" s="872" t="s">
        <v>3606</v>
      </c>
      <c r="B243" s="5" t="s">
        <v>3122</v>
      </c>
      <c r="C243" s="6" t="s">
        <v>3607</v>
      </c>
      <c r="E243" s="3" t="s">
        <v>3124</v>
      </c>
      <c r="F243" s="7" t="s">
        <v>3125</v>
      </c>
    </row>
    <row r="244" ht="18" customHeight="1" spans="1:6">
      <c r="A244" s="872" t="s">
        <v>3608</v>
      </c>
      <c r="B244" s="5" t="s">
        <v>3122</v>
      </c>
      <c r="C244" s="6" t="s">
        <v>3609</v>
      </c>
      <c r="E244" s="3" t="s">
        <v>3124</v>
      </c>
      <c r="F244" s="7" t="s">
        <v>3125</v>
      </c>
    </row>
    <row r="245" ht="18" customHeight="1" spans="1:6">
      <c r="A245" s="872" t="s">
        <v>3610</v>
      </c>
      <c r="B245" s="5" t="s">
        <v>3122</v>
      </c>
      <c r="C245" s="6" t="s">
        <v>3611</v>
      </c>
      <c r="E245" s="3" t="s">
        <v>3124</v>
      </c>
      <c r="F245" s="7" t="s">
        <v>3125</v>
      </c>
    </row>
    <row r="246" ht="18" customHeight="1" spans="1:6">
      <c r="A246" s="872" t="s">
        <v>3612</v>
      </c>
      <c r="B246" s="5" t="s">
        <v>3122</v>
      </c>
      <c r="C246" s="6" t="s">
        <v>3613</v>
      </c>
      <c r="E246" s="3" t="s">
        <v>3124</v>
      </c>
      <c r="F246" s="7" t="s">
        <v>3125</v>
      </c>
    </row>
    <row r="247" ht="18" customHeight="1" spans="1:6">
      <c r="A247" s="872" t="s">
        <v>3614</v>
      </c>
      <c r="B247" s="5" t="s">
        <v>3122</v>
      </c>
      <c r="C247" s="6" t="s">
        <v>3615</v>
      </c>
      <c r="E247" s="3" t="s">
        <v>3124</v>
      </c>
      <c r="F247" s="7" t="s">
        <v>3125</v>
      </c>
    </row>
    <row r="248" ht="18" customHeight="1" spans="1:6">
      <c r="A248" s="872" t="s">
        <v>3616</v>
      </c>
      <c r="B248" s="5" t="s">
        <v>3122</v>
      </c>
      <c r="C248" s="6" t="s">
        <v>3617</v>
      </c>
      <c r="E248" s="3" t="s">
        <v>3124</v>
      </c>
      <c r="F248" s="7" t="s">
        <v>3125</v>
      </c>
    </row>
    <row r="249" ht="18" customHeight="1" spans="1:6">
      <c r="A249" s="872" t="s">
        <v>3618</v>
      </c>
      <c r="B249" s="5" t="s">
        <v>3122</v>
      </c>
      <c r="C249" s="6" t="s">
        <v>3619</v>
      </c>
      <c r="E249" s="3" t="s">
        <v>3124</v>
      </c>
      <c r="F249" s="7" t="s">
        <v>3125</v>
      </c>
    </row>
    <row r="250" ht="18" customHeight="1" spans="1:6">
      <c r="A250" s="872" t="s">
        <v>3620</v>
      </c>
      <c r="B250" s="5" t="s">
        <v>3122</v>
      </c>
      <c r="C250" s="6" t="s">
        <v>3621</v>
      </c>
      <c r="E250" s="3" t="s">
        <v>3124</v>
      </c>
      <c r="F250" s="7" t="s">
        <v>3125</v>
      </c>
    </row>
    <row r="251" ht="18" customHeight="1" spans="1:6">
      <c r="A251" s="872" t="s">
        <v>3622</v>
      </c>
      <c r="B251" s="5" t="s">
        <v>3122</v>
      </c>
      <c r="C251" s="6" t="s">
        <v>3623</v>
      </c>
      <c r="E251" s="3" t="s">
        <v>3124</v>
      </c>
      <c r="F251" s="7" t="s">
        <v>3125</v>
      </c>
    </row>
    <row r="252" ht="18" customHeight="1" spans="1:6">
      <c r="A252" s="872" t="s">
        <v>3624</v>
      </c>
      <c r="B252" s="5" t="s">
        <v>3122</v>
      </c>
      <c r="C252" s="6" t="s">
        <v>3625</v>
      </c>
      <c r="E252" s="3" t="s">
        <v>3124</v>
      </c>
      <c r="F252" s="7" t="s">
        <v>3125</v>
      </c>
    </row>
    <row r="253" ht="18" customHeight="1" spans="1:6">
      <c r="A253" s="872" t="s">
        <v>3626</v>
      </c>
      <c r="B253" s="5" t="s">
        <v>3122</v>
      </c>
      <c r="C253" s="6" t="s">
        <v>3627</v>
      </c>
      <c r="E253" s="3" t="s">
        <v>3124</v>
      </c>
      <c r="F253" s="7" t="s">
        <v>3125</v>
      </c>
    </row>
    <row r="254" ht="18" customHeight="1" spans="1:6">
      <c r="A254" s="872" t="s">
        <v>3628</v>
      </c>
      <c r="B254" s="5" t="s">
        <v>3122</v>
      </c>
      <c r="C254" s="6" t="s">
        <v>3629</v>
      </c>
      <c r="E254" s="3" t="s">
        <v>3124</v>
      </c>
      <c r="F254" s="7" t="s">
        <v>3125</v>
      </c>
    </row>
    <row r="255" ht="18" customHeight="1" spans="1:6">
      <c r="A255" s="872" t="s">
        <v>3630</v>
      </c>
      <c r="B255" s="5" t="s">
        <v>3122</v>
      </c>
      <c r="C255" s="6" t="s">
        <v>3631</v>
      </c>
      <c r="E255" s="3" t="s">
        <v>3124</v>
      </c>
      <c r="F255" s="7" t="s">
        <v>3125</v>
      </c>
    </row>
    <row r="256" ht="18" customHeight="1" spans="1:6">
      <c r="A256" s="872" t="s">
        <v>3632</v>
      </c>
      <c r="B256" s="5" t="s">
        <v>3122</v>
      </c>
      <c r="C256" s="6" t="s">
        <v>3633</v>
      </c>
      <c r="E256" s="3" t="s">
        <v>3124</v>
      </c>
      <c r="F256" s="7" t="s">
        <v>3125</v>
      </c>
    </row>
    <row r="257" ht="18" customHeight="1" spans="1:6">
      <c r="A257" s="872" t="s">
        <v>3634</v>
      </c>
      <c r="B257" s="5" t="s">
        <v>3122</v>
      </c>
      <c r="C257" s="6" t="s">
        <v>3635</v>
      </c>
      <c r="E257" s="3" t="s">
        <v>3124</v>
      </c>
      <c r="F257" s="7" t="s">
        <v>3125</v>
      </c>
    </row>
    <row r="258" ht="18" customHeight="1" spans="1:6">
      <c r="A258" s="872" t="s">
        <v>3636</v>
      </c>
      <c r="B258" s="5" t="s">
        <v>3122</v>
      </c>
      <c r="C258" s="6" t="s">
        <v>3637</v>
      </c>
      <c r="E258" s="3" t="s">
        <v>3124</v>
      </c>
      <c r="F258" s="7" t="s">
        <v>3125</v>
      </c>
    </row>
    <row r="259" ht="18" customHeight="1" spans="1:6">
      <c r="A259" s="872" t="s">
        <v>3638</v>
      </c>
      <c r="B259" s="5" t="s">
        <v>3122</v>
      </c>
      <c r="C259" s="6" t="s">
        <v>3639</v>
      </c>
      <c r="E259" s="3" t="s">
        <v>3124</v>
      </c>
      <c r="F259" s="7" t="s">
        <v>3125</v>
      </c>
    </row>
    <row r="260" ht="18" customHeight="1" spans="1:6">
      <c r="A260" s="872" t="s">
        <v>3640</v>
      </c>
      <c r="B260" s="5" t="s">
        <v>3122</v>
      </c>
      <c r="C260" s="6" t="s">
        <v>3641</v>
      </c>
      <c r="E260" s="3" t="s">
        <v>3124</v>
      </c>
      <c r="F260" s="7" t="s">
        <v>3125</v>
      </c>
    </row>
    <row r="261" ht="18" customHeight="1" spans="1:6">
      <c r="A261" s="872" t="s">
        <v>3642</v>
      </c>
      <c r="B261" s="5" t="s">
        <v>3122</v>
      </c>
      <c r="C261" s="6" t="s">
        <v>3643</v>
      </c>
      <c r="E261" s="3" t="s">
        <v>3124</v>
      </c>
      <c r="F261" s="7" t="s">
        <v>3125</v>
      </c>
    </row>
    <row r="262" ht="18" customHeight="1" spans="1:6">
      <c r="A262" s="872" t="s">
        <v>3644</v>
      </c>
      <c r="B262" s="5" t="s">
        <v>3122</v>
      </c>
      <c r="C262" s="6" t="s">
        <v>3645</v>
      </c>
      <c r="E262" s="3" t="s">
        <v>3124</v>
      </c>
      <c r="F262" s="7" t="s">
        <v>3125</v>
      </c>
    </row>
    <row r="263" ht="18" customHeight="1" spans="1:6">
      <c r="A263" s="872" t="s">
        <v>3646</v>
      </c>
      <c r="B263" s="5" t="s">
        <v>3122</v>
      </c>
      <c r="C263" s="6" t="s">
        <v>3647</v>
      </c>
      <c r="E263" s="3" t="s">
        <v>3124</v>
      </c>
      <c r="F263" s="7" t="s">
        <v>3125</v>
      </c>
    </row>
    <row r="264" ht="18" customHeight="1" spans="1:6">
      <c r="A264" s="872" t="s">
        <v>3648</v>
      </c>
      <c r="B264" s="5" t="s">
        <v>3122</v>
      </c>
      <c r="C264" s="6" t="s">
        <v>3649</v>
      </c>
      <c r="E264" s="3" t="s">
        <v>3124</v>
      </c>
      <c r="F264" s="7" t="s">
        <v>3125</v>
      </c>
    </row>
    <row r="265" ht="18" customHeight="1" spans="1:6">
      <c r="A265" s="872" t="s">
        <v>3650</v>
      </c>
      <c r="B265" s="5" t="s">
        <v>3122</v>
      </c>
      <c r="C265" s="6" t="s">
        <v>3651</v>
      </c>
      <c r="E265" s="3" t="s">
        <v>3124</v>
      </c>
      <c r="F265" s="7" t="s">
        <v>3125</v>
      </c>
    </row>
    <row r="266" ht="18" customHeight="1" spans="1:6">
      <c r="A266" s="872" t="s">
        <v>3652</v>
      </c>
      <c r="B266" s="5" t="s">
        <v>3122</v>
      </c>
      <c r="C266" s="6" t="s">
        <v>3653</v>
      </c>
      <c r="E266" s="3" t="s">
        <v>3124</v>
      </c>
      <c r="F266" s="7" t="s">
        <v>3125</v>
      </c>
    </row>
    <row r="267" ht="18" customHeight="1" spans="1:6">
      <c r="A267" s="872" t="s">
        <v>3654</v>
      </c>
      <c r="B267" s="5" t="s">
        <v>3122</v>
      </c>
      <c r="C267" s="6" t="s">
        <v>3655</v>
      </c>
      <c r="E267" s="3" t="s">
        <v>3124</v>
      </c>
      <c r="F267" s="7" t="s">
        <v>3125</v>
      </c>
    </row>
    <row r="268" ht="18" customHeight="1" spans="1:6">
      <c r="A268" s="872" t="s">
        <v>3656</v>
      </c>
      <c r="B268" s="5" t="s">
        <v>3122</v>
      </c>
      <c r="C268" s="6" t="s">
        <v>3657</v>
      </c>
      <c r="E268" s="3" t="s">
        <v>3124</v>
      </c>
      <c r="F268" s="7" t="s">
        <v>3125</v>
      </c>
    </row>
    <row r="269" ht="18" customHeight="1" spans="1:6">
      <c r="A269" s="872" t="s">
        <v>3658</v>
      </c>
      <c r="B269" s="5" t="s">
        <v>3122</v>
      </c>
      <c r="C269" s="6" t="s">
        <v>3659</v>
      </c>
      <c r="E269" s="3" t="s">
        <v>3124</v>
      </c>
      <c r="F269" s="7" t="s">
        <v>3125</v>
      </c>
    </row>
    <row r="270" ht="18" customHeight="1" spans="1:6">
      <c r="A270" s="872" t="s">
        <v>3660</v>
      </c>
      <c r="B270" s="5" t="s">
        <v>3122</v>
      </c>
      <c r="C270" s="6" t="s">
        <v>3661</v>
      </c>
      <c r="E270" s="3" t="s">
        <v>3124</v>
      </c>
      <c r="F270" s="7" t="s">
        <v>3125</v>
      </c>
    </row>
    <row r="271" ht="18" customHeight="1" spans="1:6">
      <c r="A271" s="872" t="s">
        <v>3662</v>
      </c>
      <c r="B271" s="5" t="s">
        <v>3122</v>
      </c>
      <c r="C271" s="6" t="s">
        <v>3663</v>
      </c>
      <c r="E271" s="3" t="s">
        <v>3124</v>
      </c>
      <c r="F271" s="7" t="s">
        <v>3125</v>
      </c>
    </row>
    <row r="272" ht="18" customHeight="1" spans="1:6">
      <c r="A272" s="872" t="s">
        <v>3664</v>
      </c>
      <c r="B272" s="5" t="s">
        <v>3122</v>
      </c>
      <c r="C272" s="6" t="s">
        <v>3665</v>
      </c>
      <c r="E272" s="3" t="s">
        <v>3124</v>
      </c>
      <c r="F272" s="7" t="s">
        <v>3125</v>
      </c>
    </row>
    <row r="273" ht="18" customHeight="1" spans="1:6">
      <c r="A273" s="872" t="s">
        <v>3666</v>
      </c>
      <c r="B273" s="5" t="s">
        <v>3122</v>
      </c>
      <c r="C273" s="6" t="s">
        <v>3667</v>
      </c>
      <c r="E273" s="3" t="s">
        <v>3124</v>
      </c>
      <c r="F273" s="7" t="s">
        <v>3125</v>
      </c>
    </row>
    <row r="274" ht="18" customHeight="1" spans="1:6">
      <c r="A274" s="872" t="s">
        <v>3668</v>
      </c>
      <c r="B274" s="5" t="s">
        <v>3122</v>
      </c>
      <c r="C274" s="6" t="s">
        <v>3669</v>
      </c>
      <c r="E274" s="3" t="s">
        <v>3124</v>
      </c>
      <c r="F274" s="7" t="s">
        <v>3125</v>
      </c>
    </row>
    <row r="275" ht="18" customHeight="1" spans="1:6">
      <c r="A275" s="872" t="s">
        <v>3670</v>
      </c>
      <c r="B275" s="5" t="s">
        <v>3122</v>
      </c>
      <c r="C275" s="6" t="s">
        <v>3671</v>
      </c>
      <c r="E275" s="3" t="s">
        <v>3124</v>
      </c>
      <c r="F275" s="7" t="s">
        <v>3125</v>
      </c>
    </row>
    <row r="276" ht="18" customHeight="1" spans="1:6">
      <c r="A276" s="872" t="s">
        <v>3672</v>
      </c>
      <c r="B276" s="5" t="s">
        <v>3122</v>
      </c>
      <c r="C276" s="6" t="s">
        <v>3673</v>
      </c>
      <c r="E276" s="3" t="s">
        <v>3124</v>
      </c>
      <c r="F276" s="7" t="s">
        <v>3125</v>
      </c>
    </row>
    <row r="277" ht="18" customHeight="1" spans="1:6">
      <c r="A277" s="872" t="s">
        <v>3674</v>
      </c>
      <c r="B277" s="5" t="s">
        <v>3122</v>
      </c>
      <c r="C277" s="6" t="s">
        <v>3675</v>
      </c>
      <c r="E277" s="3" t="s">
        <v>3124</v>
      </c>
      <c r="F277" s="7" t="s">
        <v>3125</v>
      </c>
    </row>
    <row r="278" ht="18" customHeight="1" spans="1:6">
      <c r="A278" s="872" t="s">
        <v>3676</v>
      </c>
      <c r="B278" s="5" t="s">
        <v>3122</v>
      </c>
      <c r="C278" s="6" t="s">
        <v>3677</v>
      </c>
      <c r="E278" s="3" t="s">
        <v>3124</v>
      </c>
      <c r="F278" s="7" t="s">
        <v>3125</v>
      </c>
    </row>
    <row r="279" ht="18" customHeight="1" spans="1:6">
      <c r="A279" s="872" t="s">
        <v>3678</v>
      </c>
      <c r="B279" s="5" t="s">
        <v>3122</v>
      </c>
      <c r="C279" s="6" t="s">
        <v>3679</v>
      </c>
      <c r="E279" s="3" t="s">
        <v>3124</v>
      </c>
      <c r="F279" s="7" t="s">
        <v>3125</v>
      </c>
    </row>
    <row r="280" ht="18" customHeight="1" spans="1:6">
      <c r="A280" s="872" t="s">
        <v>3680</v>
      </c>
      <c r="B280" s="5" t="s">
        <v>3122</v>
      </c>
      <c r="C280" s="6" t="s">
        <v>3681</v>
      </c>
      <c r="E280" s="3" t="s">
        <v>3124</v>
      </c>
      <c r="F280" s="7" t="s">
        <v>3125</v>
      </c>
    </row>
    <row r="281" ht="18" customHeight="1" spans="1:6">
      <c r="A281" s="872" t="s">
        <v>3682</v>
      </c>
      <c r="B281" s="5" t="s">
        <v>3122</v>
      </c>
      <c r="C281" s="6" t="s">
        <v>3683</v>
      </c>
      <c r="E281" s="3" t="s">
        <v>3124</v>
      </c>
      <c r="F281" s="7" t="s">
        <v>3125</v>
      </c>
    </row>
    <row r="282" ht="18" customHeight="1" spans="1:6">
      <c r="A282" s="872" t="s">
        <v>3684</v>
      </c>
      <c r="B282" s="5" t="s">
        <v>3122</v>
      </c>
      <c r="C282" s="6" t="s">
        <v>3685</v>
      </c>
      <c r="E282" s="3" t="s">
        <v>3124</v>
      </c>
      <c r="F282" s="7" t="s">
        <v>3125</v>
      </c>
    </row>
    <row r="283" ht="18" customHeight="1" spans="1:6">
      <c r="A283" s="872" t="s">
        <v>3686</v>
      </c>
      <c r="B283" s="5" t="s">
        <v>3122</v>
      </c>
      <c r="C283" s="6" t="s">
        <v>3687</v>
      </c>
      <c r="E283" s="3" t="s">
        <v>3124</v>
      </c>
      <c r="F283" s="7" t="s">
        <v>3125</v>
      </c>
    </row>
    <row r="284" ht="18" customHeight="1" spans="1:6">
      <c r="A284" s="872" t="s">
        <v>3688</v>
      </c>
      <c r="B284" s="5" t="s">
        <v>3122</v>
      </c>
      <c r="C284" s="6" t="s">
        <v>3689</v>
      </c>
      <c r="E284" s="3" t="s">
        <v>3124</v>
      </c>
      <c r="F284" s="7" t="s">
        <v>3125</v>
      </c>
    </row>
    <row r="285" ht="18" customHeight="1" spans="1:6">
      <c r="A285" s="872" t="s">
        <v>3690</v>
      </c>
      <c r="B285" s="5" t="s">
        <v>3122</v>
      </c>
      <c r="C285" s="6" t="s">
        <v>3691</v>
      </c>
      <c r="E285" s="3" t="s">
        <v>3124</v>
      </c>
      <c r="F285" s="7" t="s">
        <v>3125</v>
      </c>
    </row>
    <row r="286" ht="18" customHeight="1" spans="1:6">
      <c r="A286" s="872" t="s">
        <v>3692</v>
      </c>
      <c r="B286" s="5" t="s">
        <v>3122</v>
      </c>
      <c r="C286" s="6" t="s">
        <v>3693</v>
      </c>
      <c r="E286" s="3" t="s">
        <v>3124</v>
      </c>
      <c r="F286" s="7" t="s">
        <v>3125</v>
      </c>
    </row>
    <row r="287" ht="18" customHeight="1" spans="1:6">
      <c r="A287" s="872" t="s">
        <v>3694</v>
      </c>
      <c r="B287" s="5" t="s">
        <v>3122</v>
      </c>
      <c r="C287" s="6" t="s">
        <v>3695</v>
      </c>
      <c r="E287" s="3" t="s">
        <v>3124</v>
      </c>
      <c r="F287" s="7" t="s">
        <v>3125</v>
      </c>
    </row>
    <row r="288" ht="18" customHeight="1" spans="1:6">
      <c r="A288" s="872" t="s">
        <v>3696</v>
      </c>
      <c r="B288" s="5" t="s">
        <v>3122</v>
      </c>
      <c r="C288" s="6" t="s">
        <v>3697</v>
      </c>
      <c r="E288" s="3" t="s">
        <v>3124</v>
      </c>
      <c r="F288" s="7" t="s">
        <v>3125</v>
      </c>
    </row>
    <row r="289" ht="18" customHeight="1" spans="1:6">
      <c r="A289" s="872" t="s">
        <v>3698</v>
      </c>
      <c r="B289" s="5" t="s">
        <v>3122</v>
      </c>
      <c r="C289" s="6" t="s">
        <v>3699</v>
      </c>
      <c r="E289" s="3" t="s">
        <v>3124</v>
      </c>
      <c r="F289" s="7" t="s">
        <v>3125</v>
      </c>
    </row>
    <row r="290" ht="18" customHeight="1" spans="1:6">
      <c r="A290" s="872" t="s">
        <v>3700</v>
      </c>
      <c r="B290" s="5" t="s">
        <v>3122</v>
      </c>
      <c r="C290" s="6" t="s">
        <v>3701</v>
      </c>
      <c r="E290" s="3" t="s">
        <v>3124</v>
      </c>
      <c r="F290" s="7" t="s">
        <v>3125</v>
      </c>
    </row>
    <row r="291" ht="18" customHeight="1" spans="1:6">
      <c r="A291" s="872" t="s">
        <v>3702</v>
      </c>
      <c r="B291" s="5" t="s">
        <v>3122</v>
      </c>
      <c r="C291" s="6" t="s">
        <v>3703</v>
      </c>
      <c r="E291" s="3" t="s">
        <v>3124</v>
      </c>
      <c r="F291" s="7" t="s">
        <v>3125</v>
      </c>
    </row>
    <row r="292" ht="18" customHeight="1" spans="1:6">
      <c r="A292" s="872" t="s">
        <v>3704</v>
      </c>
      <c r="B292" s="5" t="s">
        <v>3122</v>
      </c>
      <c r="C292" s="6" t="s">
        <v>3705</v>
      </c>
      <c r="E292" s="3" t="s">
        <v>3124</v>
      </c>
      <c r="F292" s="7" t="s">
        <v>3125</v>
      </c>
    </row>
    <row r="293" ht="18" customHeight="1" spans="1:6">
      <c r="A293" s="872" t="s">
        <v>3706</v>
      </c>
      <c r="B293" s="5" t="s">
        <v>3122</v>
      </c>
      <c r="C293" s="6" t="s">
        <v>3707</v>
      </c>
      <c r="E293" s="3" t="s">
        <v>3124</v>
      </c>
      <c r="F293" s="7" t="s">
        <v>3125</v>
      </c>
    </row>
    <row r="294" ht="18" customHeight="1" spans="1:6">
      <c r="A294" s="872" t="s">
        <v>3708</v>
      </c>
      <c r="B294" s="5" t="s">
        <v>3122</v>
      </c>
      <c r="C294" s="6" t="s">
        <v>3709</v>
      </c>
      <c r="E294" s="3" t="s">
        <v>3124</v>
      </c>
      <c r="F294" s="7" t="s">
        <v>3125</v>
      </c>
    </row>
    <row r="295" ht="18" customHeight="1" spans="1:6">
      <c r="A295" s="872" t="s">
        <v>3710</v>
      </c>
      <c r="B295" s="5" t="s">
        <v>3122</v>
      </c>
      <c r="C295" s="6" t="s">
        <v>3711</v>
      </c>
      <c r="E295" s="3" t="s">
        <v>3124</v>
      </c>
      <c r="F295" s="7" t="s">
        <v>3125</v>
      </c>
    </row>
    <row r="296" ht="18" customHeight="1" spans="1:6">
      <c r="A296" s="872" t="s">
        <v>3712</v>
      </c>
      <c r="B296" s="5" t="s">
        <v>3122</v>
      </c>
      <c r="C296" s="6" t="s">
        <v>3713</v>
      </c>
      <c r="E296" s="3" t="s">
        <v>3124</v>
      </c>
      <c r="F296" s="7" t="s">
        <v>3125</v>
      </c>
    </row>
    <row r="297" ht="18" customHeight="1" spans="1:6">
      <c r="A297" s="872" t="s">
        <v>3714</v>
      </c>
      <c r="B297" s="5" t="s">
        <v>3122</v>
      </c>
      <c r="C297" s="6" t="s">
        <v>3715</v>
      </c>
      <c r="E297" s="3" t="s">
        <v>3124</v>
      </c>
      <c r="F297" s="7" t="s">
        <v>3125</v>
      </c>
    </row>
    <row r="298" ht="18" customHeight="1" spans="1:6">
      <c r="A298" s="872" t="s">
        <v>3716</v>
      </c>
      <c r="B298" s="5" t="s">
        <v>3122</v>
      </c>
      <c r="C298" s="6" t="s">
        <v>3717</v>
      </c>
      <c r="E298" s="3" t="s">
        <v>3124</v>
      </c>
      <c r="F298" s="7" t="s">
        <v>3125</v>
      </c>
    </row>
    <row r="299" ht="18" customHeight="1" spans="1:6">
      <c r="A299" s="872" t="s">
        <v>3718</v>
      </c>
      <c r="B299" s="5" t="s">
        <v>3122</v>
      </c>
      <c r="C299" s="6" t="s">
        <v>3719</v>
      </c>
      <c r="E299" s="3" t="s">
        <v>3124</v>
      </c>
      <c r="F299" s="7" t="s">
        <v>3125</v>
      </c>
    </row>
    <row r="300" ht="18" customHeight="1" spans="1:6">
      <c r="A300" s="872" t="s">
        <v>3720</v>
      </c>
      <c r="B300" s="5" t="s">
        <v>3122</v>
      </c>
      <c r="C300" s="6" t="s">
        <v>3721</v>
      </c>
      <c r="E300" s="3" t="s">
        <v>3124</v>
      </c>
      <c r="F300" s="7" t="s">
        <v>3125</v>
      </c>
    </row>
    <row r="301" ht="18" customHeight="1" spans="1:6">
      <c r="A301" s="872" t="s">
        <v>3722</v>
      </c>
      <c r="B301" s="5" t="s">
        <v>3122</v>
      </c>
      <c r="C301" s="6" t="s">
        <v>3723</v>
      </c>
      <c r="E301" s="3" t="s">
        <v>3124</v>
      </c>
      <c r="F301" s="7" t="s">
        <v>3125</v>
      </c>
    </row>
    <row r="302" ht="18" customHeight="1" spans="1:6">
      <c r="A302" s="872" t="s">
        <v>3724</v>
      </c>
      <c r="B302" s="5" t="s">
        <v>3122</v>
      </c>
      <c r="C302" s="6" t="s">
        <v>3725</v>
      </c>
      <c r="E302" s="3" t="s">
        <v>3124</v>
      </c>
      <c r="F302" s="7" t="s">
        <v>3125</v>
      </c>
    </row>
    <row r="303" ht="18" customHeight="1" spans="1:6">
      <c r="A303" s="872" t="s">
        <v>3726</v>
      </c>
      <c r="B303" s="5" t="s">
        <v>3122</v>
      </c>
      <c r="C303" s="6" t="s">
        <v>3727</v>
      </c>
      <c r="E303" s="3" t="s">
        <v>3124</v>
      </c>
      <c r="F303" s="7" t="s">
        <v>3125</v>
      </c>
    </row>
    <row r="304" ht="18" customHeight="1" spans="1:6">
      <c r="A304" s="872" t="s">
        <v>3728</v>
      </c>
      <c r="B304" s="5" t="s">
        <v>3122</v>
      </c>
      <c r="C304" s="6" t="s">
        <v>3729</v>
      </c>
      <c r="E304" s="3" t="s">
        <v>3124</v>
      </c>
      <c r="F304" s="7" t="s">
        <v>3125</v>
      </c>
    </row>
    <row r="305" ht="18" customHeight="1" spans="1:6">
      <c r="A305" s="872" t="s">
        <v>3730</v>
      </c>
      <c r="B305" s="5" t="s">
        <v>3122</v>
      </c>
      <c r="C305" s="6" t="s">
        <v>3731</v>
      </c>
      <c r="E305" s="3" t="s">
        <v>3124</v>
      </c>
      <c r="F305" s="7" t="s">
        <v>3125</v>
      </c>
    </row>
    <row r="306" ht="18" customHeight="1" spans="1:6">
      <c r="A306" s="872" t="s">
        <v>3732</v>
      </c>
      <c r="B306" s="5" t="s">
        <v>3122</v>
      </c>
      <c r="C306" s="6" t="s">
        <v>3733</v>
      </c>
      <c r="E306" s="3" t="s">
        <v>3124</v>
      </c>
      <c r="F306" s="7" t="s">
        <v>3125</v>
      </c>
    </row>
    <row r="307" ht="18" customHeight="1" spans="1:6">
      <c r="A307" s="872" t="s">
        <v>3734</v>
      </c>
      <c r="B307" s="5" t="s">
        <v>3122</v>
      </c>
      <c r="C307" s="6" t="s">
        <v>3735</v>
      </c>
      <c r="E307" s="3" t="s">
        <v>3124</v>
      </c>
      <c r="F307" s="7" t="s">
        <v>3125</v>
      </c>
    </row>
    <row r="308" ht="18" customHeight="1" spans="1:6">
      <c r="A308" s="872" t="s">
        <v>3736</v>
      </c>
      <c r="B308" s="5" t="s">
        <v>3122</v>
      </c>
      <c r="C308" s="6" t="s">
        <v>3737</v>
      </c>
      <c r="E308" s="3" t="s">
        <v>3124</v>
      </c>
      <c r="F308" s="7" t="s">
        <v>3125</v>
      </c>
    </row>
    <row r="309" ht="18" customHeight="1" spans="1:6">
      <c r="A309" s="872" t="s">
        <v>3738</v>
      </c>
      <c r="B309" s="5" t="s">
        <v>3122</v>
      </c>
      <c r="C309" s="6" t="s">
        <v>3739</v>
      </c>
      <c r="E309" s="3" t="s">
        <v>3124</v>
      </c>
      <c r="F309" s="7" t="s">
        <v>3125</v>
      </c>
    </row>
    <row r="310" ht="18" customHeight="1" spans="1:6">
      <c r="A310" s="872" t="s">
        <v>3740</v>
      </c>
      <c r="B310" s="5" t="s">
        <v>3122</v>
      </c>
      <c r="C310" s="6" t="s">
        <v>3741</v>
      </c>
      <c r="E310" s="3" t="s">
        <v>3124</v>
      </c>
      <c r="F310" s="7" t="s">
        <v>3125</v>
      </c>
    </row>
    <row r="311" ht="18" customHeight="1" spans="1:6">
      <c r="A311" s="872" t="s">
        <v>3742</v>
      </c>
      <c r="B311" s="5" t="s">
        <v>3122</v>
      </c>
      <c r="C311" s="6" t="s">
        <v>3743</v>
      </c>
      <c r="E311" s="3" t="s">
        <v>3124</v>
      </c>
      <c r="F311" s="7" t="s">
        <v>3125</v>
      </c>
    </row>
    <row r="312" ht="18" customHeight="1" spans="1:6">
      <c r="A312" s="872" t="s">
        <v>3744</v>
      </c>
      <c r="B312" s="5" t="s">
        <v>3122</v>
      </c>
      <c r="C312" s="6" t="s">
        <v>3745</v>
      </c>
      <c r="E312" s="3" t="s">
        <v>3124</v>
      </c>
      <c r="F312" s="7" t="s">
        <v>3125</v>
      </c>
    </row>
    <row r="313" ht="18" customHeight="1" spans="1:6">
      <c r="A313" s="872" t="s">
        <v>3746</v>
      </c>
      <c r="B313" s="5" t="s">
        <v>3122</v>
      </c>
      <c r="C313" s="6" t="s">
        <v>3747</v>
      </c>
      <c r="E313" s="3" t="s">
        <v>3124</v>
      </c>
      <c r="F313" s="7" t="s">
        <v>3125</v>
      </c>
    </row>
    <row r="314" ht="18" customHeight="1" spans="1:6">
      <c r="A314" s="872" t="s">
        <v>3748</v>
      </c>
      <c r="B314" s="5" t="s">
        <v>3122</v>
      </c>
      <c r="C314" s="6" t="s">
        <v>3749</v>
      </c>
      <c r="E314" s="3" t="s">
        <v>3124</v>
      </c>
      <c r="F314" s="7" t="s">
        <v>3125</v>
      </c>
    </row>
    <row r="315" ht="18" customHeight="1" spans="1:6">
      <c r="A315" s="872" t="s">
        <v>3750</v>
      </c>
      <c r="B315" s="5" t="s">
        <v>3122</v>
      </c>
      <c r="C315" s="6" t="s">
        <v>3751</v>
      </c>
      <c r="E315" s="3" t="s">
        <v>3124</v>
      </c>
      <c r="F315" s="7" t="s">
        <v>3125</v>
      </c>
    </row>
    <row r="316" ht="18" customHeight="1" spans="1:6">
      <c r="A316" s="872" t="s">
        <v>3752</v>
      </c>
      <c r="B316" s="5" t="s">
        <v>3122</v>
      </c>
      <c r="C316" s="6" t="s">
        <v>3753</v>
      </c>
      <c r="E316" s="3" t="s">
        <v>3124</v>
      </c>
      <c r="F316" s="7" t="s">
        <v>3125</v>
      </c>
    </row>
    <row r="317" ht="18" customHeight="1" spans="1:6">
      <c r="A317" s="872" t="s">
        <v>3754</v>
      </c>
      <c r="B317" s="5" t="s">
        <v>3122</v>
      </c>
      <c r="C317" s="6" t="s">
        <v>3755</v>
      </c>
      <c r="E317" s="3" t="s">
        <v>3124</v>
      </c>
      <c r="F317" s="7" t="s">
        <v>3125</v>
      </c>
    </row>
    <row r="318" ht="18" customHeight="1" spans="1:6">
      <c r="A318" s="872" t="s">
        <v>3756</v>
      </c>
      <c r="B318" s="5" t="s">
        <v>3122</v>
      </c>
      <c r="C318" s="6" t="s">
        <v>3757</v>
      </c>
      <c r="E318" s="3" t="s">
        <v>3124</v>
      </c>
      <c r="F318" s="7" t="s">
        <v>3125</v>
      </c>
    </row>
    <row r="319" ht="18" customHeight="1" spans="1:6">
      <c r="A319" s="872" t="s">
        <v>3758</v>
      </c>
      <c r="B319" s="5" t="s">
        <v>3122</v>
      </c>
      <c r="C319" s="6" t="s">
        <v>3759</v>
      </c>
      <c r="E319" s="3" t="s">
        <v>3124</v>
      </c>
      <c r="F319" s="7" t="s">
        <v>3125</v>
      </c>
    </row>
    <row r="320" ht="18" customHeight="1" spans="1:6">
      <c r="A320" s="872" t="s">
        <v>3760</v>
      </c>
      <c r="B320" s="5" t="s">
        <v>3122</v>
      </c>
      <c r="C320" s="6" t="s">
        <v>3761</v>
      </c>
      <c r="E320" s="3" t="s">
        <v>3124</v>
      </c>
      <c r="F320" s="7" t="s">
        <v>3125</v>
      </c>
    </row>
    <row r="321" ht="18" customHeight="1" spans="1:6">
      <c r="A321" s="872" t="s">
        <v>3762</v>
      </c>
      <c r="B321" s="5" t="s">
        <v>3122</v>
      </c>
      <c r="C321" s="6" t="s">
        <v>3763</v>
      </c>
      <c r="E321" s="3" t="s">
        <v>3124</v>
      </c>
      <c r="F321" s="7" t="s">
        <v>3125</v>
      </c>
    </row>
    <row r="322" ht="18" customHeight="1" spans="1:6">
      <c r="A322" s="872" t="s">
        <v>3764</v>
      </c>
      <c r="B322" s="5" t="s">
        <v>3122</v>
      </c>
      <c r="C322" s="6" t="s">
        <v>3765</v>
      </c>
      <c r="E322" s="3" t="s">
        <v>3124</v>
      </c>
      <c r="F322" s="7" t="s">
        <v>3125</v>
      </c>
    </row>
    <row r="323" ht="18" customHeight="1" spans="1:6">
      <c r="A323" s="872" t="s">
        <v>3766</v>
      </c>
      <c r="B323" s="5" t="s">
        <v>3122</v>
      </c>
      <c r="C323" s="6" t="s">
        <v>3767</v>
      </c>
      <c r="E323" s="3" t="s">
        <v>3124</v>
      </c>
      <c r="F323" s="7" t="s">
        <v>3125</v>
      </c>
    </row>
    <row r="324" ht="18" customHeight="1" spans="1:6">
      <c r="A324" s="872" t="s">
        <v>3768</v>
      </c>
      <c r="B324" s="5" t="s">
        <v>3122</v>
      </c>
      <c r="C324" s="6" t="s">
        <v>3769</v>
      </c>
      <c r="E324" s="3" t="s">
        <v>3124</v>
      </c>
      <c r="F324" s="7" t="s">
        <v>3125</v>
      </c>
    </row>
    <row r="325" ht="18" customHeight="1" spans="1:6">
      <c r="A325" s="872" t="s">
        <v>3770</v>
      </c>
      <c r="B325" s="5" t="s">
        <v>3122</v>
      </c>
      <c r="C325" s="6" t="s">
        <v>3771</v>
      </c>
      <c r="E325" s="3" t="s">
        <v>3124</v>
      </c>
      <c r="F325" s="7" t="s">
        <v>3125</v>
      </c>
    </row>
    <row r="326" ht="18" customHeight="1" spans="1:6">
      <c r="A326" s="872" t="s">
        <v>3772</v>
      </c>
      <c r="B326" s="5" t="s">
        <v>3122</v>
      </c>
      <c r="C326" s="6" t="s">
        <v>3773</v>
      </c>
      <c r="E326" s="3" t="s">
        <v>3124</v>
      </c>
      <c r="F326" s="7" t="s">
        <v>3125</v>
      </c>
    </row>
    <row r="327" ht="18" customHeight="1" spans="1:6">
      <c r="A327" s="872" t="s">
        <v>3774</v>
      </c>
      <c r="B327" s="5" t="s">
        <v>3122</v>
      </c>
      <c r="C327" s="6" t="s">
        <v>3775</v>
      </c>
      <c r="E327" s="3" t="s">
        <v>3124</v>
      </c>
      <c r="F327" s="7" t="s">
        <v>3125</v>
      </c>
    </row>
    <row r="328" ht="18" customHeight="1" spans="1:6">
      <c r="A328" s="872" t="s">
        <v>3776</v>
      </c>
      <c r="B328" s="5" t="s">
        <v>3122</v>
      </c>
      <c r="C328" s="6" t="s">
        <v>3777</v>
      </c>
      <c r="E328" s="3" t="s">
        <v>3124</v>
      </c>
      <c r="F328" s="7" t="s">
        <v>3125</v>
      </c>
    </row>
    <row r="329" ht="18" customHeight="1" spans="1:6">
      <c r="A329" s="872" t="s">
        <v>3778</v>
      </c>
      <c r="B329" s="5" t="s">
        <v>3122</v>
      </c>
      <c r="C329" s="6" t="s">
        <v>3779</v>
      </c>
      <c r="E329" s="3" t="s">
        <v>3124</v>
      </c>
      <c r="F329" s="7" t="s">
        <v>3125</v>
      </c>
    </row>
    <row r="330" ht="18" customHeight="1" spans="1:6">
      <c r="A330" s="872" t="s">
        <v>3780</v>
      </c>
      <c r="B330" s="5" t="s">
        <v>3122</v>
      </c>
      <c r="C330" s="6" t="s">
        <v>3781</v>
      </c>
      <c r="E330" s="3" t="s">
        <v>3124</v>
      </c>
      <c r="F330" s="7" t="s">
        <v>3125</v>
      </c>
    </row>
    <row r="331" ht="18" customHeight="1" spans="1:6">
      <c r="A331" s="872" t="s">
        <v>3782</v>
      </c>
      <c r="B331" s="5" t="s">
        <v>3122</v>
      </c>
      <c r="C331" s="6" t="s">
        <v>3783</v>
      </c>
      <c r="E331" s="3" t="s">
        <v>3124</v>
      </c>
      <c r="F331" s="7" t="s">
        <v>3125</v>
      </c>
    </row>
    <row r="332" ht="18" customHeight="1" spans="1:6">
      <c r="A332" s="872" t="s">
        <v>3784</v>
      </c>
      <c r="B332" s="5" t="s">
        <v>3122</v>
      </c>
      <c r="C332" s="6" t="s">
        <v>3785</v>
      </c>
      <c r="E332" s="3" t="s">
        <v>3124</v>
      </c>
      <c r="F332" s="7" t="s">
        <v>3125</v>
      </c>
    </row>
    <row r="333" ht="18" customHeight="1" spans="1:6">
      <c r="A333" s="872" t="s">
        <v>3786</v>
      </c>
      <c r="B333" s="5" t="s">
        <v>3122</v>
      </c>
      <c r="C333" s="6" t="s">
        <v>3787</v>
      </c>
      <c r="E333" s="3" t="s">
        <v>3124</v>
      </c>
      <c r="F333" s="7" t="s">
        <v>3125</v>
      </c>
    </row>
    <row r="334" ht="18" customHeight="1" spans="1:6">
      <c r="A334" s="872" t="s">
        <v>3788</v>
      </c>
      <c r="B334" s="5" t="s">
        <v>3122</v>
      </c>
      <c r="C334" s="6" t="s">
        <v>3789</v>
      </c>
      <c r="E334" s="3" t="s">
        <v>3124</v>
      </c>
      <c r="F334" s="7" t="s">
        <v>3125</v>
      </c>
    </row>
    <row r="335" ht="18" customHeight="1" spans="1:6">
      <c r="A335" s="872" t="s">
        <v>3790</v>
      </c>
      <c r="B335" s="5" t="s">
        <v>3122</v>
      </c>
      <c r="C335" s="6" t="s">
        <v>3791</v>
      </c>
      <c r="E335" s="3" t="s">
        <v>3124</v>
      </c>
      <c r="F335" s="7" t="s">
        <v>3125</v>
      </c>
    </row>
    <row r="336" ht="18" customHeight="1" spans="1:6">
      <c r="A336" s="872" t="s">
        <v>3792</v>
      </c>
      <c r="B336" s="5" t="s">
        <v>3122</v>
      </c>
      <c r="C336" s="6" t="s">
        <v>3793</v>
      </c>
      <c r="E336" s="3" t="s">
        <v>3124</v>
      </c>
      <c r="F336" s="7" t="s">
        <v>3125</v>
      </c>
    </row>
    <row r="337" ht="18" customHeight="1" spans="1:6">
      <c r="A337" s="872" t="s">
        <v>3794</v>
      </c>
      <c r="B337" s="5" t="s">
        <v>3122</v>
      </c>
      <c r="C337" s="6" t="s">
        <v>3795</v>
      </c>
      <c r="E337" s="3" t="s">
        <v>3124</v>
      </c>
      <c r="F337" s="7" t="s">
        <v>3125</v>
      </c>
    </row>
    <row r="338" ht="18" customHeight="1" spans="1:6">
      <c r="A338" s="872" t="s">
        <v>3796</v>
      </c>
      <c r="B338" s="5" t="s">
        <v>3122</v>
      </c>
      <c r="C338" s="6" t="s">
        <v>3797</v>
      </c>
      <c r="E338" s="3" t="s">
        <v>3124</v>
      </c>
      <c r="F338" s="7" t="s">
        <v>3125</v>
      </c>
    </row>
    <row r="339" ht="18" customHeight="1" spans="1:6">
      <c r="A339" s="872" t="s">
        <v>3798</v>
      </c>
      <c r="B339" s="5" t="s">
        <v>3122</v>
      </c>
      <c r="C339" s="6" t="s">
        <v>3799</v>
      </c>
      <c r="E339" s="3" t="s">
        <v>3124</v>
      </c>
      <c r="F339" s="7" t="s">
        <v>3125</v>
      </c>
    </row>
    <row r="340" ht="18" customHeight="1" spans="1:6">
      <c r="A340" s="872" t="s">
        <v>3800</v>
      </c>
      <c r="B340" s="5" t="s">
        <v>3122</v>
      </c>
      <c r="C340" s="6" t="s">
        <v>3801</v>
      </c>
      <c r="E340" s="3" t="s">
        <v>3124</v>
      </c>
      <c r="F340" s="7" t="s">
        <v>3125</v>
      </c>
    </row>
    <row r="341" ht="18" customHeight="1" spans="1:6">
      <c r="A341" s="872" t="s">
        <v>3802</v>
      </c>
      <c r="B341" s="5" t="s">
        <v>3122</v>
      </c>
      <c r="C341" s="6" t="s">
        <v>3803</v>
      </c>
      <c r="E341" s="3" t="s">
        <v>3124</v>
      </c>
      <c r="F341" s="7" t="s">
        <v>3125</v>
      </c>
    </row>
    <row r="342" ht="18" customHeight="1" spans="1:6">
      <c r="A342" s="872" t="s">
        <v>3804</v>
      </c>
      <c r="B342" s="5" t="s">
        <v>3122</v>
      </c>
      <c r="C342" s="6" t="s">
        <v>3805</v>
      </c>
      <c r="E342" s="3" t="s">
        <v>3124</v>
      </c>
      <c r="F342" s="7" t="s">
        <v>3125</v>
      </c>
    </row>
    <row r="343" ht="18" customHeight="1" spans="1:6">
      <c r="A343" s="872" t="s">
        <v>3806</v>
      </c>
      <c r="B343" s="5" t="s">
        <v>3122</v>
      </c>
      <c r="C343" s="6" t="s">
        <v>3807</v>
      </c>
      <c r="E343" s="3" t="s">
        <v>3124</v>
      </c>
      <c r="F343" s="7" t="s">
        <v>3125</v>
      </c>
    </row>
    <row r="344" ht="18" customHeight="1" spans="1:6">
      <c r="A344" s="872" t="s">
        <v>3808</v>
      </c>
      <c r="B344" s="5" t="s">
        <v>3122</v>
      </c>
      <c r="C344" s="6" t="s">
        <v>3809</v>
      </c>
      <c r="E344" s="3" t="s">
        <v>3124</v>
      </c>
      <c r="F344" s="7" t="s">
        <v>3125</v>
      </c>
    </row>
    <row r="345" ht="18" customHeight="1" spans="1:6">
      <c r="A345" s="872" t="s">
        <v>3810</v>
      </c>
      <c r="B345" s="5" t="s">
        <v>3122</v>
      </c>
      <c r="C345" s="6" t="s">
        <v>3811</v>
      </c>
      <c r="E345" s="3" t="s">
        <v>3124</v>
      </c>
      <c r="F345" s="7" t="s">
        <v>3125</v>
      </c>
    </row>
    <row r="346" ht="18" customHeight="1" spans="1:6">
      <c r="A346" s="872" t="s">
        <v>3812</v>
      </c>
      <c r="B346" s="5" t="s">
        <v>3122</v>
      </c>
      <c r="C346" s="6" t="s">
        <v>3813</v>
      </c>
      <c r="E346" s="3" t="s">
        <v>3124</v>
      </c>
      <c r="F346" s="7" t="s">
        <v>3125</v>
      </c>
    </row>
    <row r="347" ht="18" customHeight="1" spans="1:6">
      <c r="A347" s="872" t="s">
        <v>3814</v>
      </c>
      <c r="B347" s="5" t="s">
        <v>3122</v>
      </c>
      <c r="C347" s="6" t="s">
        <v>3815</v>
      </c>
      <c r="E347" s="3" t="s">
        <v>3124</v>
      </c>
      <c r="F347" s="7" t="s">
        <v>3125</v>
      </c>
    </row>
    <row r="348" ht="18" customHeight="1" spans="1:6">
      <c r="A348" s="872" t="s">
        <v>3816</v>
      </c>
      <c r="B348" s="5" t="s">
        <v>3122</v>
      </c>
      <c r="C348" s="6" t="s">
        <v>3817</v>
      </c>
      <c r="E348" s="3" t="s">
        <v>3124</v>
      </c>
      <c r="F348" s="7" t="s">
        <v>3125</v>
      </c>
    </row>
    <row r="349" ht="18" customHeight="1" spans="1:6">
      <c r="A349" s="872" t="s">
        <v>3818</v>
      </c>
      <c r="B349" s="5" t="s">
        <v>3122</v>
      </c>
      <c r="C349" s="6" t="s">
        <v>3819</v>
      </c>
      <c r="E349" s="3" t="s">
        <v>3124</v>
      </c>
      <c r="F349" s="7" t="s">
        <v>3125</v>
      </c>
    </row>
    <row r="350" ht="18" customHeight="1" spans="1:6">
      <c r="A350" s="872" t="s">
        <v>3820</v>
      </c>
      <c r="B350" s="5" t="s">
        <v>3122</v>
      </c>
      <c r="C350" s="6" t="s">
        <v>3821</v>
      </c>
      <c r="E350" s="3" t="s">
        <v>3124</v>
      </c>
      <c r="F350" s="7" t="s">
        <v>3125</v>
      </c>
    </row>
    <row r="351" ht="18" customHeight="1" spans="1:6">
      <c r="A351" s="872" t="s">
        <v>3822</v>
      </c>
      <c r="B351" s="5" t="s">
        <v>3122</v>
      </c>
      <c r="C351" s="6" t="s">
        <v>3823</v>
      </c>
      <c r="E351" s="3" t="s">
        <v>3124</v>
      </c>
      <c r="F351" s="7" t="s">
        <v>3125</v>
      </c>
    </row>
    <row r="352" ht="18" customHeight="1" spans="1:6">
      <c r="A352" s="872" t="s">
        <v>3824</v>
      </c>
      <c r="B352" s="5" t="s">
        <v>3122</v>
      </c>
      <c r="C352" s="6" t="s">
        <v>3825</v>
      </c>
      <c r="E352" s="3" t="s">
        <v>3124</v>
      </c>
      <c r="F352" s="7" t="s">
        <v>3125</v>
      </c>
    </row>
    <row r="353" ht="18" customHeight="1" spans="1:6">
      <c r="A353" s="872" t="s">
        <v>3826</v>
      </c>
      <c r="B353" s="5" t="s">
        <v>3122</v>
      </c>
      <c r="C353" s="6" t="s">
        <v>3827</v>
      </c>
      <c r="E353" s="3" t="s">
        <v>3124</v>
      </c>
      <c r="F353" s="7" t="s">
        <v>3125</v>
      </c>
    </row>
    <row r="354" ht="18" customHeight="1" spans="1:6">
      <c r="A354" s="872" t="s">
        <v>3828</v>
      </c>
      <c r="B354" s="5" t="s">
        <v>3122</v>
      </c>
      <c r="C354" s="6" t="s">
        <v>3829</v>
      </c>
      <c r="E354" s="3" t="s">
        <v>3124</v>
      </c>
      <c r="F354" s="7" t="s">
        <v>3125</v>
      </c>
    </row>
    <row r="355" ht="18" customHeight="1" spans="1:6">
      <c r="A355" s="872" t="s">
        <v>3830</v>
      </c>
      <c r="B355" s="5" t="s">
        <v>3122</v>
      </c>
      <c r="C355" s="6" t="s">
        <v>3831</v>
      </c>
      <c r="E355" s="3" t="s">
        <v>3124</v>
      </c>
      <c r="F355" s="7" t="s">
        <v>3125</v>
      </c>
    </row>
    <row r="356" ht="18" customHeight="1" spans="1:6">
      <c r="A356" s="872" t="s">
        <v>3832</v>
      </c>
      <c r="B356" s="5" t="s">
        <v>3122</v>
      </c>
      <c r="C356" s="6" t="s">
        <v>3833</v>
      </c>
      <c r="E356" s="3" t="s">
        <v>3124</v>
      </c>
      <c r="F356" s="7" t="s">
        <v>3125</v>
      </c>
    </row>
    <row r="357" ht="18" customHeight="1" spans="1:6">
      <c r="A357" s="872" t="s">
        <v>3834</v>
      </c>
      <c r="B357" s="5" t="s">
        <v>3122</v>
      </c>
      <c r="C357" s="6" t="s">
        <v>3835</v>
      </c>
      <c r="E357" s="3" t="s">
        <v>3124</v>
      </c>
      <c r="F357" s="7" t="s">
        <v>3125</v>
      </c>
    </row>
    <row r="358" ht="18" customHeight="1" spans="1:6">
      <c r="A358" s="872" t="s">
        <v>3836</v>
      </c>
      <c r="B358" s="5" t="s">
        <v>3122</v>
      </c>
      <c r="C358" s="6" t="s">
        <v>3837</v>
      </c>
      <c r="E358" s="3" t="s">
        <v>3124</v>
      </c>
      <c r="F358" s="7" t="s">
        <v>3125</v>
      </c>
    </row>
    <row r="359" ht="18" customHeight="1" spans="1:6">
      <c r="A359" s="872" t="s">
        <v>3838</v>
      </c>
      <c r="B359" s="5" t="s">
        <v>3122</v>
      </c>
      <c r="C359" s="6" t="s">
        <v>3839</v>
      </c>
      <c r="E359" s="3" t="s">
        <v>3124</v>
      </c>
      <c r="F359" s="7" t="s">
        <v>3125</v>
      </c>
    </row>
    <row r="360" ht="18" customHeight="1" spans="1:6">
      <c r="A360" s="872" t="s">
        <v>3840</v>
      </c>
      <c r="B360" s="5" t="s">
        <v>3122</v>
      </c>
      <c r="C360" s="6" t="s">
        <v>3841</v>
      </c>
      <c r="E360" s="3" t="s">
        <v>3124</v>
      </c>
      <c r="F360" s="7" t="s">
        <v>3125</v>
      </c>
    </row>
    <row r="361" ht="18" customHeight="1" spans="1:6">
      <c r="A361" s="872" t="s">
        <v>3842</v>
      </c>
      <c r="B361" s="5" t="s">
        <v>3122</v>
      </c>
      <c r="C361" s="6" t="s">
        <v>3843</v>
      </c>
      <c r="E361" s="3" t="s">
        <v>3124</v>
      </c>
      <c r="F361" s="7" t="s">
        <v>3125</v>
      </c>
    </row>
    <row r="362" ht="18" customHeight="1" spans="1:6">
      <c r="A362" s="872" t="s">
        <v>3844</v>
      </c>
      <c r="B362" s="5" t="s">
        <v>3122</v>
      </c>
      <c r="C362" s="6" t="s">
        <v>3845</v>
      </c>
      <c r="E362" s="3" t="s">
        <v>3124</v>
      </c>
      <c r="F362" s="7" t="s">
        <v>3125</v>
      </c>
    </row>
    <row r="363" ht="18" customHeight="1" spans="1:6">
      <c r="A363" s="872" t="s">
        <v>3846</v>
      </c>
      <c r="B363" s="5" t="s">
        <v>3122</v>
      </c>
      <c r="C363" s="6" t="s">
        <v>3847</v>
      </c>
      <c r="E363" s="3" t="s">
        <v>3124</v>
      </c>
      <c r="F363" s="7" t="s">
        <v>3125</v>
      </c>
    </row>
    <row r="364" ht="18" customHeight="1" spans="1:6">
      <c r="A364" s="872" t="s">
        <v>3848</v>
      </c>
      <c r="B364" s="5" t="s">
        <v>3122</v>
      </c>
      <c r="C364" s="6" t="s">
        <v>3849</v>
      </c>
      <c r="E364" s="3" t="s">
        <v>3124</v>
      </c>
      <c r="F364" s="7" t="s">
        <v>3125</v>
      </c>
    </row>
    <row r="365" ht="18" customHeight="1" spans="1:6">
      <c r="A365" s="872" t="s">
        <v>3850</v>
      </c>
      <c r="B365" s="5" t="s">
        <v>3122</v>
      </c>
      <c r="C365" s="6" t="s">
        <v>3851</v>
      </c>
      <c r="E365" s="3" t="s">
        <v>3124</v>
      </c>
      <c r="F365" s="7" t="s">
        <v>3125</v>
      </c>
    </row>
    <row r="366" ht="18" customHeight="1" spans="1:6">
      <c r="A366" s="872" t="s">
        <v>3852</v>
      </c>
      <c r="B366" s="5" t="s">
        <v>3122</v>
      </c>
      <c r="C366" s="6" t="s">
        <v>3853</v>
      </c>
      <c r="E366" s="3" t="s">
        <v>3124</v>
      </c>
      <c r="F366" s="7" t="s">
        <v>3125</v>
      </c>
    </row>
    <row r="367" ht="18" customHeight="1" spans="1:6">
      <c r="A367" s="872" t="s">
        <v>3854</v>
      </c>
      <c r="B367" s="5" t="s">
        <v>3122</v>
      </c>
      <c r="C367" s="6" t="s">
        <v>3855</v>
      </c>
      <c r="E367" s="3" t="s">
        <v>3124</v>
      </c>
      <c r="F367" s="7" t="s">
        <v>3125</v>
      </c>
    </row>
    <row r="368" ht="18" customHeight="1" spans="1:6">
      <c r="A368" s="872" t="s">
        <v>3856</v>
      </c>
      <c r="B368" s="5" t="s">
        <v>3122</v>
      </c>
      <c r="C368" s="6" t="s">
        <v>3857</v>
      </c>
      <c r="E368" s="3" t="s">
        <v>3124</v>
      </c>
      <c r="F368" s="7" t="s">
        <v>3125</v>
      </c>
    </row>
    <row r="369" ht="18" customHeight="1" spans="1:6">
      <c r="A369" s="872" t="s">
        <v>3858</v>
      </c>
      <c r="B369" s="5" t="s">
        <v>3122</v>
      </c>
      <c r="C369" s="6" t="s">
        <v>3859</v>
      </c>
      <c r="E369" s="3" t="s">
        <v>3124</v>
      </c>
      <c r="F369" s="7" t="s">
        <v>3125</v>
      </c>
    </row>
    <row r="370" ht="18" customHeight="1" spans="1:6">
      <c r="A370" s="872" t="s">
        <v>3860</v>
      </c>
      <c r="B370" s="5" t="s">
        <v>3122</v>
      </c>
      <c r="C370" s="6" t="s">
        <v>3861</v>
      </c>
      <c r="E370" s="3" t="s">
        <v>3124</v>
      </c>
      <c r="F370" s="7" t="s">
        <v>3125</v>
      </c>
    </row>
    <row r="371" ht="18" customHeight="1" spans="1:6">
      <c r="A371" s="872" t="s">
        <v>3862</v>
      </c>
      <c r="B371" s="5" t="s">
        <v>3122</v>
      </c>
      <c r="C371" s="6" t="s">
        <v>3863</v>
      </c>
      <c r="E371" s="3" t="s">
        <v>3124</v>
      </c>
      <c r="F371" s="7" t="s">
        <v>3125</v>
      </c>
    </row>
    <row r="372" ht="18" customHeight="1" spans="1:6">
      <c r="A372" s="872" t="s">
        <v>3864</v>
      </c>
      <c r="B372" s="5" t="s">
        <v>3122</v>
      </c>
      <c r="C372" s="6" t="s">
        <v>3865</v>
      </c>
      <c r="E372" s="3" t="s">
        <v>3124</v>
      </c>
      <c r="F372" s="7" t="s">
        <v>3125</v>
      </c>
    </row>
    <row r="373" ht="18" customHeight="1" spans="1:6">
      <c r="A373" s="872" t="s">
        <v>3866</v>
      </c>
      <c r="B373" s="5" t="s">
        <v>3122</v>
      </c>
      <c r="C373" s="6" t="s">
        <v>3867</v>
      </c>
      <c r="E373" s="3" t="s">
        <v>3124</v>
      </c>
      <c r="F373" s="7" t="s">
        <v>3125</v>
      </c>
    </row>
    <row r="374" ht="18" customHeight="1" spans="1:6">
      <c r="A374" s="872" t="s">
        <v>3868</v>
      </c>
      <c r="B374" s="5" t="s">
        <v>3122</v>
      </c>
      <c r="C374" s="6" t="s">
        <v>3869</v>
      </c>
      <c r="E374" s="3" t="s">
        <v>3124</v>
      </c>
      <c r="F374" s="7" t="s">
        <v>3125</v>
      </c>
    </row>
    <row r="375" ht="18" customHeight="1" spans="1:6">
      <c r="A375" s="872" t="s">
        <v>3870</v>
      </c>
      <c r="B375" s="5" t="s">
        <v>3122</v>
      </c>
      <c r="C375" s="6" t="s">
        <v>3871</v>
      </c>
      <c r="E375" s="3" t="s">
        <v>3124</v>
      </c>
      <c r="F375" s="7" t="s">
        <v>3125</v>
      </c>
    </row>
    <row r="376" ht="18" customHeight="1" spans="1:6">
      <c r="A376" s="872" t="s">
        <v>3872</v>
      </c>
      <c r="B376" s="5" t="s">
        <v>3122</v>
      </c>
      <c r="C376" s="6" t="s">
        <v>3873</v>
      </c>
      <c r="E376" s="3" t="s">
        <v>3124</v>
      </c>
      <c r="F376" s="7" t="s">
        <v>3125</v>
      </c>
    </row>
    <row r="377" ht="18" customHeight="1" spans="1:6">
      <c r="A377" s="872" t="s">
        <v>3874</v>
      </c>
      <c r="B377" s="5" t="s">
        <v>3122</v>
      </c>
      <c r="C377" s="6" t="s">
        <v>3875</v>
      </c>
      <c r="E377" s="3" t="s">
        <v>3124</v>
      </c>
      <c r="F377" s="7" t="s">
        <v>3125</v>
      </c>
    </row>
    <row r="378" ht="18" customHeight="1" spans="1:6">
      <c r="A378" s="872" t="s">
        <v>3876</v>
      </c>
      <c r="B378" s="5" t="s">
        <v>3122</v>
      </c>
      <c r="C378" s="6" t="s">
        <v>3877</v>
      </c>
      <c r="E378" s="3" t="s">
        <v>3124</v>
      </c>
      <c r="F378" s="7" t="s">
        <v>3125</v>
      </c>
    </row>
    <row r="379" ht="18" customHeight="1" spans="1:6">
      <c r="A379" s="872" t="s">
        <v>3878</v>
      </c>
      <c r="B379" s="5" t="s">
        <v>3122</v>
      </c>
      <c r="C379" s="6" t="s">
        <v>3879</v>
      </c>
      <c r="E379" s="3" t="s">
        <v>3124</v>
      </c>
      <c r="F379" s="7" t="s">
        <v>3125</v>
      </c>
    </row>
    <row r="380" ht="18" customHeight="1" spans="1:6">
      <c r="A380" s="872" t="s">
        <v>3880</v>
      </c>
      <c r="B380" s="5" t="s">
        <v>3122</v>
      </c>
      <c r="C380" s="6" t="s">
        <v>3881</v>
      </c>
      <c r="E380" s="3" t="s">
        <v>3124</v>
      </c>
      <c r="F380" s="7" t="s">
        <v>3125</v>
      </c>
    </row>
    <row r="381" ht="18" customHeight="1" spans="1:6">
      <c r="A381" s="872" t="s">
        <v>3882</v>
      </c>
      <c r="B381" s="5" t="s">
        <v>3122</v>
      </c>
      <c r="C381" s="6" t="s">
        <v>3883</v>
      </c>
      <c r="E381" s="3" t="s">
        <v>3124</v>
      </c>
      <c r="F381" s="7" t="s">
        <v>3125</v>
      </c>
    </row>
    <row r="382" ht="18" customHeight="1" spans="1:6">
      <c r="A382" s="872" t="s">
        <v>3884</v>
      </c>
      <c r="B382" s="5" t="s">
        <v>3122</v>
      </c>
      <c r="C382" s="6" t="s">
        <v>3885</v>
      </c>
      <c r="E382" s="3" t="s">
        <v>3124</v>
      </c>
      <c r="F382" s="7" t="s">
        <v>3125</v>
      </c>
    </row>
    <row r="383" ht="18" customHeight="1" spans="1:6">
      <c r="A383" s="872" t="s">
        <v>3886</v>
      </c>
      <c r="B383" s="5" t="s">
        <v>3122</v>
      </c>
      <c r="C383" s="6" t="s">
        <v>3887</v>
      </c>
      <c r="E383" s="3" t="s">
        <v>3124</v>
      </c>
      <c r="F383" s="7" t="s">
        <v>3125</v>
      </c>
    </row>
    <row r="384" ht="18" customHeight="1" spans="1:6">
      <c r="A384" s="872" t="s">
        <v>3888</v>
      </c>
      <c r="B384" s="5" t="s">
        <v>3122</v>
      </c>
      <c r="C384" s="6" t="s">
        <v>3889</v>
      </c>
      <c r="E384" s="3" t="s">
        <v>3124</v>
      </c>
      <c r="F384" s="7" t="s">
        <v>3125</v>
      </c>
    </row>
    <row r="385" ht="18" customHeight="1" spans="1:6">
      <c r="A385" s="872" t="s">
        <v>3890</v>
      </c>
      <c r="B385" s="5" t="s">
        <v>3122</v>
      </c>
      <c r="C385" s="6" t="s">
        <v>3891</v>
      </c>
      <c r="E385" s="3" t="s">
        <v>3124</v>
      </c>
      <c r="F385" s="7" t="s">
        <v>3125</v>
      </c>
    </row>
    <row r="386" ht="18" customHeight="1" spans="1:6">
      <c r="A386" s="872" t="s">
        <v>3892</v>
      </c>
      <c r="B386" s="5" t="s">
        <v>3122</v>
      </c>
      <c r="C386" s="6" t="s">
        <v>3893</v>
      </c>
      <c r="E386" s="3" t="s">
        <v>3124</v>
      </c>
      <c r="F386" s="7" t="s">
        <v>3125</v>
      </c>
    </row>
    <row r="387" ht="18" customHeight="1" spans="1:6">
      <c r="A387" s="872" t="s">
        <v>3894</v>
      </c>
      <c r="B387" s="5" t="s">
        <v>3122</v>
      </c>
      <c r="C387" s="6" t="s">
        <v>3895</v>
      </c>
      <c r="E387" s="3" t="s">
        <v>3124</v>
      </c>
      <c r="F387" s="7" t="s">
        <v>3125</v>
      </c>
    </row>
    <row r="388" ht="18" customHeight="1" spans="1:6">
      <c r="A388" s="872" t="s">
        <v>3896</v>
      </c>
      <c r="B388" s="5" t="s">
        <v>3122</v>
      </c>
      <c r="C388" s="6" t="s">
        <v>3897</v>
      </c>
      <c r="E388" s="3" t="s">
        <v>3124</v>
      </c>
      <c r="F388" s="7" t="s">
        <v>3125</v>
      </c>
    </row>
    <row r="389" ht="18" customHeight="1" spans="1:6">
      <c r="A389" s="872" t="s">
        <v>3898</v>
      </c>
      <c r="B389" s="5" t="s">
        <v>3122</v>
      </c>
      <c r="C389" s="6" t="s">
        <v>3899</v>
      </c>
      <c r="E389" s="3" t="s">
        <v>3124</v>
      </c>
      <c r="F389" s="7" t="s">
        <v>3125</v>
      </c>
    </row>
    <row r="390" ht="18" customHeight="1" spans="1:6">
      <c r="A390" s="872" t="s">
        <v>3900</v>
      </c>
      <c r="B390" s="5" t="s">
        <v>3122</v>
      </c>
      <c r="C390" s="6" t="s">
        <v>3901</v>
      </c>
      <c r="E390" s="3" t="s">
        <v>3124</v>
      </c>
      <c r="F390" s="7" t="s">
        <v>3125</v>
      </c>
    </row>
    <row r="391" ht="18" customHeight="1" spans="1:6">
      <c r="A391" s="872" t="s">
        <v>3902</v>
      </c>
      <c r="B391" s="5" t="s">
        <v>3122</v>
      </c>
      <c r="C391" s="6" t="s">
        <v>3903</v>
      </c>
      <c r="E391" s="3" t="s">
        <v>3124</v>
      </c>
      <c r="F391" s="7" t="s">
        <v>3125</v>
      </c>
    </row>
    <row r="392" ht="18" customHeight="1" spans="1:6">
      <c r="A392" s="872" t="s">
        <v>3904</v>
      </c>
      <c r="B392" s="5" t="s">
        <v>3122</v>
      </c>
      <c r="C392" s="6" t="s">
        <v>3905</v>
      </c>
      <c r="E392" s="3" t="s">
        <v>3124</v>
      </c>
      <c r="F392" s="7" t="s">
        <v>3125</v>
      </c>
    </row>
    <row r="393" ht="18" customHeight="1" spans="1:6">
      <c r="A393" s="872" t="s">
        <v>3906</v>
      </c>
      <c r="B393" s="5" t="s">
        <v>3122</v>
      </c>
      <c r="C393" s="6" t="s">
        <v>3907</v>
      </c>
      <c r="E393" s="3" t="s">
        <v>3124</v>
      </c>
      <c r="F393" s="7" t="s">
        <v>3125</v>
      </c>
    </row>
    <row r="394" ht="18" customHeight="1" spans="1:6">
      <c r="A394" s="872" t="s">
        <v>3908</v>
      </c>
      <c r="B394" s="5" t="s">
        <v>3122</v>
      </c>
      <c r="C394" s="6" t="s">
        <v>3909</v>
      </c>
      <c r="E394" s="3" t="s">
        <v>3124</v>
      </c>
      <c r="F394" s="7" t="s">
        <v>3125</v>
      </c>
    </row>
    <row r="395" ht="18" customHeight="1" spans="1:6">
      <c r="A395" s="872" t="s">
        <v>3910</v>
      </c>
      <c r="B395" s="5" t="s">
        <v>3122</v>
      </c>
      <c r="C395" s="6" t="s">
        <v>3911</v>
      </c>
      <c r="E395" s="3" t="s">
        <v>3124</v>
      </c>
      <c r="F395" s="7" t="s">
        <v>3125</v>
      </c>
    </row>
    <row r="396" ht="18" customHeight="1" spans="1:6">
      <c r="A396" s="872" t="s">
        <v>3912</v>
      </c>
      <c r="B396" s="5" t="s">
        <v>3122</v>
      </c>
      <c r="C396" s="6" t="s">
        <v>3913</v>
      </c>
      <c r="E396" s="3" t="s">
        <v>3124</v>
      </c>
      <c r="F396" s="7" t="s">
        <v>3125</v>
      </c>
    </row>
    <row r="397" ht="18" customHeight="1" spans="1:6">
      <c r="A397" s="872" t="s">
        <v>3914</v>
      </c>
      <c r="B397" s="5" t="s">
        <v>3122</v>
      </c>
      <c r="C397" s="6" t="s">
        <v>3915</v>
      </c>
      <c r="E397" s="3" t="s">
        <v>3124</v>
      </c>
      <c r="F397" s="7" t="s">
        <v>3125</v>
      </c>
    </row>
    <row r="398" ht="18" customHeight="1" spans="1:6">
      <c r="A398" s="872" t="s">
        <v>3916</v>
      </c>
      <c r="B398" s="5" t="s">
        <v>3122</v>
      </c>
      <c r="C398" s="6" t="s">
        <v>3917</v>
      </c>
      <c r="E398" s="3" t="s">
        <v>3124</v>
      </c>
      <c r="F398" s="7" t="s">
        <v>3125</v>
      </c>
    </row>
    <row r="399" ht="18" customHeight="1" spans="1:6">
      <c r="A399" s="872" t="s">
        <v>3918</v>
      </c>
      <c r="B399" s="5" t="s">
        <v>3122</v>
      </c>
      <c r="C399" s="6" t="s">
        <v>3919</v>
      </c>
      <c r="E399" s="3" t="s">
        <v>3124</v>
      </c>
      <c r="F399" s="7" t="s">
        <v>3125</v>
      </c>
    </row>
    <row r="400" ht="18" customHeight="1" spans="1:6">
      <c r="A400" s="872" t="s">
        <v>3920</v>
      </c>
      <c r="B400" s="5" t="s">
        <v>3122</v>
      </c>
      <c r="C400" s="6" t="s">
        <v>3921</v>
      </c>
      <c r="E400" s="3" t="s">
        <v>3124</v>
      </c>
      <c r="F400" s="7" t="s">
        <v>3125</v>
      </c>
    </row>
    <row r="401" ht="18" customHeight="1" spans="1:6">
      <c r="A401" s="872" t="s">
        <v>3922</v>
      </c>
      <c r="B401" s="5" t="s">
        <v>3122</v>
      </c>
      <c r="C401" s="6" t="s">
        <v>3923</v>
      </c>
      <c r="E401" s="3" t="s">
        <v>3124</v>
      </c>
      <c r="F401" s="7" t="s">
        <v>3125</v>
      </c>
    </row>
    <row r="402" ht="18" customHeight="1" spans="1:6">
      <c r="A402" s="872" t="s">
        <v>3924</v>
      </c>
      <c r="B402" s="5" t="s">
        <v>3122</v>
      </c>
      <c r="C402" s="6" t="s">
        <v>3925</v>
      </c>
      <c r="E402" s="3" t="s">
        <v>3124</v>
      </c>
      <c r="F402" s="7" t="s">
        <v>3125</v>
      </c>
    </row>
    <row r="403" ht="18" customHeight="1" spans="1:6">
      <c r="A403" s="872" t="s">
        <v>3926</v>
      </c>
      <c r="B403" s="5" t="s">
        <v>3122</v>
      </c>
      <c r="C403" s="6" t="s">
        <v>3927</v>
      </c>
      <c r="E403" s="3" t="s">
        <v>3124</v>
      </c>
      <c r="F403" s="7" t="s">
        <v>3125</v>
      </c>
    </row>
    <row r="404" ht="18" customHeight="1" spans="1:6">
      <c r="A404" s="872" t="s">
        <v>3928</v>
      </c>
      <c r="B404" s="5" t="s">
        <v>3122</v>
      </c>
      <c r="C404" s="6" t="s">
        <v>3929</v>
      </c>
      <c r="E404" s="3" t="s">
        <v>3124</v>
      </c>
      <c r="F404" s="7" t="s">
        <v>3125</v>
      </c>
    </row>
    <row r="405" ht="18" customHeight="1" spans="1:6">
      <c r="A405" s="872" t="s">
        <v>3930</v>
      </c>
      <c r="B405" s="5" t="s">
        <v>3122</v>
      </c>
      <c r="C405" s="6" t="s">
        <v>3931</v>
      </c>
      <c r="E405" s="3" t="s">
        <v>3124</v>
      </c>
      <c r="F405" s="7" t="s">
        <v>3125</v>
      </c>
    </row>
    <row r="406" ht="18" customHeight="1" spans="1:6">
      <c r="A406" s="872" t="s">
        <v>3932</v>
      </c>
      <c r="B406" s="5" t="s">
        <v>3122</v>
      </c>
      <c r="C406" s="6" t="s">
        <v>3933</v>
      </c>
      <c r="E406" s="3" t="s">
        <v>3124</v>
      </c>
      <c r="F406" s="7" t="s">
        <v>3125</v>
      </c>
    </row>
    <row r="407" ht="18" customHeight="1" spans="1:6">
      <c r="A407" s="872" t="s">
        <v>3934</v>
      </c>
      <c r="B407" s="5" t="s">
        <v>3122</v>
      </c>
      <c r="C407" s="6" t="s">
        <v>3935</v>
      </c>
      <c r="E407" s="3" t="s">
        <v>3124</v>
      </c>
      <c r="F407" s="7" t="s">
        <v>3125</v>
      </c>
    </row>
    <row r="408" ht="18" customHeight="1" spans="1:6">
      <c r="A408" s="872" t="s">
        <v>3936</v>
      </c>
      <c r="B408" s="5" t="s">
        <v>3122</v>
      </c>
      <c r="C408" s="6" t="s">
        <v>3937</v>
      </c>
      <c r="E408" s="3" t="s">
        <v>3124</v>
      </c>
      <c r="F408" s="7" t="s">
        <v>3125</v>
      </c>
    </row>
    <row r="409" ht="18" customHeight="1" spans="1:6">
      <c r="A409" s="872" t="s">
        <v>3938</v>
      </c>
      <c r="B409" s="5" t="s">
        <v>3122</v>
      </c>
      <c r="C409" s="6" t="s">
        <v>3939</v>
      </c>
      <c r="E409" s="3" t="s">
        <v>3124</v>
      </c>
      <c r="F409" s="7" t="s">
        <v>3125</v>
      </c>
    </row>
    <row r="410" ht="18" customHeight="1" spans="1:6">
      <c r="A410" s="872" t="s">
        <v>3940</v>
      </c>
      <c r="B410" s="5" t="s">
        <v>3122</v>
      </c>
      <c r="C410" s="6" t="s">
        <v>3941</v>
      </c>
      <c r="E410" s="3" t="s">
        <v>3124</v>
      </c>
      <c r="F410" s="7" t="s">
        <v>3125</v>
      </c>
    </row>
    <row r="411" ht="18" customHeight="1" spans="1:6">
      <c r="A411" s="872" t="s">
        <v>3942</v>
      </c>
      <c r="B411" s="5" t="s">
        <v>3122</v>
      </c>
      <c r="C411" s="6" t="s">
        <v>3943</v>
      </c>
      <c r="E411" s="3" t="s">
        <v>3124</v>
      </c>
      <c r="F411" s="7" t="s">
        <v>3125</v>
      </c>
    </row>
    <row r="412" ht="18" customHeight="1" spans="1:6">
      <c r="A412" s="872" t="s">
        <v>3944</v>
      </c>
      <c r="B412" s="5" t="s">
        <v>3122</v>
      </c>
      <c r="C412" s="6" t="s">
        <v>3945</v>
      </c>
      <c r="E412" s="3" t="s">
        <v>3124</v>
      </c>
      <c r="F412" s="7" t="s">
        <v>3125</v>
      </c>
    </row>
    <row r="413" ht="18" customHeight="1" spans="1:6">
      <c r="A413" s="872" t="s">
        <v>3946</v>
      </c>
      <c r="B413" s="5" t="s">
        <v>3122</v>
      </c>
      <c r="C413" s="6" t="s">
        <v>3947</v>
      </c>
      <c r="E413" s="3" t="s">
        <v>3124</v>
      </c>
      <c r="F413" s="7" t="s">
        <v>3125</v>
      </c>
    </row>
    <row r="414" ht="18" customHeight="1" spans="1:6">
      <c r="A414" s="872" t="s">
        <v>3948</v>
      </c>
      <c r="B414" s="5" t="s">
        <v>3122</v>
      </c>
      <c r="C414" s="6" t="s">
        <v>3949</v>
      </c>
      <c r="E414" s="3" t="s">
        <v>3124</v>
      </c>
      <c r="F414" s="7" t="s">
        <v>3125</v>
      </c>
    </row>
    <row r="415" ht="18" customHeight="1" spans="1:6">
      <c r="A415" s="872" t="s">
        <v>3950</v>
      </c>
      <c r="B415" s="5" t="s">
        <v>3122</v>
      </c>
      <c r="C415" s="6" t="s">
        <v>3951</v>
      </c>
      <c r="E415" s="3" t="s">
        <v>3124</v>
      </c>
      <c r="F415" s="7" t="s">
        <v>3125</v>
      </c>
    </row>
    <row r="416" ht="18" customHeight="1" spans="1:6">
      <c r="A416" s="872" t="s">
        <v>3952</v>
      </c>
      <c r="B416" s="5" t="s">
        <v>3122</v>
      </c>
      <c r="C416" s="6" t="s">
        <v>3953</v>
      </c>
      <c r="E416" s="3" t="s">
        <v>3124</v>
      </c>
      <c r="F416" s="7" t="s">
        <v>3125</v>
      </c>
    </row>
    <row r="417" ht="18" customHeight="1" spans="1:6">
      <c r="A417" s="872" t="s">
        <v>3954</v>
      </c>
      <c r="B417" s="5" t="s">
        <v>3122</v>
      </c>
      <c r="C417" s="6" t="s">
        <v>3955</v>
      </c>
      <c r="E417" s="3" t="s">
        <v>3124</v>
      </c>
      <c r="F417" s="7" t="s">
        <v>3125</v>
      </c>
    </row>
    <row r="418" ht="18" customHeight="1" spans="1:6">
      <c r="A418" s="872" t="s">
        <v>3956</v>
      </c>
      <c r="B418" s="5" t="s">
        <v>3122</v>
      </c>
      <c r="C418" s="6" t="s">
        <v>3957</v>
      </c>
      <c r="E418" s="3" t="s">
        <v>3124</v>
      </c>
      <c r="F418" s="7" t="s">
        <v>3125</v>
      </c>
    </row>
    <row r="419" ht="18" customHeight="1" spans="1:6">
      <c r="A419" s="872" t="s">
        <v>3958</v>
      </c>
      <c r="B419" s="5" t="s">
        <v>3122</v>
      </c>
      <c r="C419" s="6" t="s">
        <v>3959</v>
      </c>
      <c r="E419" s="3" t="s">
        <v>3124</v>
      </c>
      <c r="F419" s="7" t="s">
        <v>3125</v>
      </c>
    </row>
    <row r="420" ht="18" customHeight="1" spans="1:6">
      <c r="A420" s="872" t="s">
        <v>3960</v>
      </c>
      <c r="B420" s="5" t="s">
        <v>3122</v>
      </c>
      <c r="C420" s="6" t="s">
        <v>3961</v>
      </c>
      <c r="E420" s="3" t="s">
        <v>3124</v>
      </c>
      <c r="F420" s="7" t="s">
        <v>3125</v>
      </c>
    </row>
    <row r="421" ht="18" customHeight="1" spans="1:6">
      <c r="A421" s="872" t="s">
        <v>3962</v>
      </c>
      <c r="B421" s="5" t="s">
        <v>3122</v>
      </c>
      <c r="C421" s="6" t="s">
        <v>3963</v>
      </c>
      <c r="E421" s="3" t="s">
        <v>3124</v>
      </c>
      <c r="F421" s="7" t="s">
        <v>3125</v>
      </c>
    </row>
    <row r="422" ht="18" customHeight="1" spans="1:6">
      <c r="A422" s="872" t="s">
        <v>3964</v>
      </c>
      <c r="B422" s="5" t="s">
        <v>3122</v>
      </c>
      <c r="C422" s="6" t="s">
        <v>3965</v>
      </c>
      <c r="E422" s="3" t="s">
        <v>3124</v>
      </c>
      <c r="F422" s="7" t="s">
        <v>3125</v>
      </c>
    </row>
    <row r="423" ht="18" customHeight="1" spans="1:6">
      <c r="A423" s="872" t="s">
        <v>3966</v>
      </c>
      <c r="B423" s="5" t="s">
        <v>3122</v>
      </c>
      <c r="C423" s="6" t="s">
        <v>3967</v>
      </c>
      <c r="E423" s="3" t="s">
        <v>3124</v>
      </c>
      <c r="F423" s="7" t="s">
        <v>3125</v>
      </c>
    </row>
    <row r="424" ht="18" customHeight="1" spans="1:6">
      <c r="A424" s="872" t="s">
        <v>3968</v>
      </c>
      <c r="B424" s="5" t="s">
        <v>3122</v>
      </c>
      <c r="C424" s="6" t="s">
        <v>3969</v>
      </c>
      <c r="E424" s="3" t="s">
        <v>3124</v>
      </c>
      <c r="F424" s="7" t="s">
        <v>3125</v>
      </c>
    </row>
    <row r="425" ht="18" customHeight="1" spans="1:6">
      <c r="A425" s="872" t="s">
        <v>3970</v>
      </c>
      <c r="B425" s="5" t="s">
        <v>3122</v>
      </c>
      <c r="C425" s="6" t="s">
        <v>3971</v>
      </c>
      <c r="E425" s="3" t="s">
        <v>3124</v>
      </c>
      <c r="F425" s="7" t="s">
        <v>3125</v>
      </c>
    </row>
    <row r="426" ht="18" customHeight="1" spans="1:6">
      <c r="A426" s="872" t="s">
        <v>3972</v>
      </c>
      <c r="B426" s="5" t="s">
        <v>3122</v>
      </c>
      <c r="C426" s="6" t="s">
        <v>3973</v>
      </c>
      <c r="E426" s="3" t="s">
        <v>3124</v>
      </c>
      <c r="F426" s="7" t="s">
        <v>3125</v>
      </c>
    </row>
    <row r="427" ht="18" customHeight="1" spans="1:6">
      <c r="A427" s="872" t="s">
        <v>3974</v>
      </c>
      <c r="B427" s="5" t="s">
        <v>3122</v>
      </c>
      <c r="C427" s="6" t="s">
        <v>3975</v>
      </c>
      <c r="E427" s="3" t="s">
        <v>3124</v>
      </c>
      <c r="F427" s="7" t="s">
        <v>3125</v>
      </c>
    </row>
    <row r="428" ht="18" customHeight="1" spans="1:6">
      <c r="A428" s="872" t="s">
        <v>3976</v>
      </c>
      <c r="B428" s="5" t="s">
        <v>3122</v>
      </c>
      <c r="C428" s="6" t="s">
        <v>3977</v>
      </c>
      <c r="E428" s="3" t="s">
        <v>3124</v>
      </c>
      <c r="F428" s="7" t="s">
        <v>3125</v>
      </c>
    </row>
    <row r="429" ht="18" customHeight="1" spans="1:6">
      <c r="A429" s="872" t="s">
        <v>3978</v>
      </c>
      <c r="B429" s="5" t="s">
        <v>3122</v>
      </c>
      <c r="C429" s="6" t="s">
        <v>3979</v>
      </c>
      <c r="E429" s="3" t="s">
        <v>3124</v>
      </c>
      <c r="F429" s="7" t="s">
        <v>3125</v>
      </c>
    </row>
    <row r="430" ht="18" customHeight="1" spans="1:6">
      <c r="A430" s="872" t="s">
        <v>3980</v>
      </c>
      <c r="B430" s="5" t="s">
        <v>3122</v>
      </c>
      <c r="C430" s="6" t="s">
        <v>3981</v>
      </c>
      <c r="E430" s="3" t="s">
        <v>3124</v>
      </c>
      <c r="F430" s="7" t="s">
        <v>3125</v>
      </c>
    </row>
    <row r="431" ht="18" customHeight="1" spans="1:6">
      <c r="A431" s="872" t="s">
        <v>3982</v>
      </c>
      <c r="B431" s="5" t="s">
        <v>3122</v>
      </c>
      <c r="C431" s="6" t="s">
        <v>3983</v>
      </c>
      <c r="E431" s="3" t="s">
        <v>3124</v>
      </c>
      <c r="F431" s="7" t="s">
        <v>3125</v>
      </c>
    </row>
    <row r="432" ht="18" customHeight="1" spans="1:6">
      <c r="A432" s="872" t="s">
        <v>3984</v>
      </c>
      <c r="B432" s="5" t="s">
        <v>3122</v>
      </c>
      <c r="C432" s="6" t="s">
        <v>3985</v>
      </c>
      <c r="E432" s="3" t="s">
        <v>3124</v>
      </c>
      <c r="F432" s="7" t="s">
        <v>3125</v>
      </c>
    </row>
    <row r="433" ht="18" customHeight="1" spans="1:6">
      <c r="A433" s="872" t="s">
        <v>3986</v>
      </c>
      <c r="B433" s="5" t="s">
        <v>3122</v>
      </c>
      <c r="C433" s="6" t="s">
        <v>3987</v>
      </c>
      <c r="E433" s="3" t="s">
        <v>3124</v>
      </c>
      <c r="F433" s="7" t="s">
        <v>3125</v>
      </c>
    </row>
    <row r="434" ht="18" customHeight="1" spans="1:6">
      <c r="A434" s="872" t="s">
        <v>3988</v>
      </c>
      <c r="B434" s="5" t="s">
        <v>3122</v>
      </c>
      <c r="C434" s="6" t="s">
        <v>3989</v>
      </c>
      <c r="E434" s="3" t="s">
        <v>3124</v>
      </c>
      <c r="F434" s="7" t="s">
        <v>3125</v>
      </c>
    </row>
    <row r="435" ht="18" customHeight="1" spans="1:6">
      <c r="A435" s="872" t="s">
        <v>3990</v>
      </c>
      <c r="B435" s="5" t="s">
        <v>3122</v>
      </c>
      <c r="C435" s="6" t="s">
        <v>3991</v>
      </c>
      <c r="E435" s="3" t="s">
        <v>3124</v>
      </c>
      <c r="F435" s="7" t="s">
        <v>3125</v>
      </c>
    </row>
    <row r="436" ht="18" customHeight="1" spans="1:6">
      <c r="A436" s="872" t="s">
        <v>3992</v>
      </c>
      <c r="B436" s="5" t="s">
        <v>3122</v>
      </c>
      <c r="C436" s="6" t="s">
        <v>3993</v>
      </c>
      <c r="E436" s="3" t="s">
        <v>3124</v>
      </c>
      <c r="F436" s="7" t="s">
        <v>3125</v>
      </c>
    </row>
    <row r="437" ht="18" customHeight="1" spans="1:6">
      <c r="A437" s="872" t="s">
        <v>3994</v>
      </c>
      <c r="B437" s="5" t="s">
        <v>3122</v>
      </c>
      <c r="C437" s="6" t="s">
        <v>3995</v>
      </c>
      <c r="E437" s="3" t="s">
        <v>3124</v>
      </c>
      <c r="F437" s="7" t="s">
        <v>3125</v>
      </c>
    </row>
    <row r="438" ht="18" customHeight="1" spans="1:6">
      <c r="A438" s="872" t="s">
        <v>3996</v>
      </c>
      <c r="B438" s="5" t="s">
        <v>3122</v>
      </c>
      <c r="C438" s="6" t="s">
        <v>3997</v>
      </c>
      <c r="E438" s="3" t="s">
        <v>3124</v>
      </c>
      <c r="F438" s="7" t="s">
        <v>3125</v>
      </c>
    </row>
    <row r="439" ht="18" customHeight="1" spans="1:6">
      <c r="A439" s="872" t="s">
        <v>3998</v>
      </c>
      <c r="B439" s="5" t="s">
        <v>3122</v>
      </c>
      <c r="C439" s="6" t="s">
        <v>3999</v>
      </c>
      <c r="E439" s="3" t="s">
        <v>3124</v>
      </c>
      <c r="F439" s="7" t="s">
        <v>3125</v>
      </c>
    </row>
    <row r="440" ht="18" customHeight="1" spans="1:6">
      <c r="A440" s="872" t="s">
        <v>4000</v>
      </c>
      <c r="B440" s="5" t="s">
        <v>3122</v>
      </c>
      <c r="C440" s="6" t="s">
        <v>4001</v>
      </c>
      <c r="E440" s="3" t="s">
        <v>3124</v>
      </c>
      <c r="F440" s="7" t="s">
        <v>3125</v>
      </c>
    </row>
    <row r="441" ht="18" customHeight="1" spans="1:6">
      <c r="A441" s="872" t="s">
        <v>4002</v>
      </c>
      <c r="B441" s="5" t="s">
        <v>3122</v>
      </c>
      <c r="C441" s="6" t="s">
        <v>4003</v>
      </c>
      <c r="E441" s="3" t="s">
        <v>3124</v>
      </c>
      <c r="F441" s="7" t="s">
        <v>3125</v>
      </c>
    </row>
    <row r="442" ht="18" customHeight="1" spans="1:6">
      <c r="A442" s="872" t="s">
        <v>4004</v>
      </c>
      <c r="B442" s="5" t="s">
        <v>3122</v>
      </c>
      <c r="C442" s="6" t="s">
        <v>4005</v>
      </c>
      <c r="E442" s="3" t="s">
        <v>3124</v>
      </c>
      <c r="F442" s="7" t="s">
        <v>3125</v>
      </c>
    </row>
    <row r="443" ht="18" customHeight="1" spans="1:6">
      <c r="A443" s="872" t="s">
        <v>4006</v>
      </c>
      <c r="B443" s="5" t="s">
        <v>3122</v>
      </c>
      <c r="C443" s="6" t="s">
        <v>4007</v>
      </c>
      <c r="E443" s="3" t="s">
        <v>3124</v>
      </c>
      <c r="F443" s="7" t="s">
        <v>3125</v>
      </c>
    </row>
    <row r="444" ht="18" customHeight="1" spans="1:6">
      <c r="A444" s="872" t="s">
        <v>4008</v>
      </c>
      <c r="B444" s="5" t="s">
        <v>3122</v>
      </c>
      <c r="C444" s="6" t="s">
        <v>4009</v>
      </c>
      <c r="E444" s="3" t="s">
        <v>3124</v>
      </c>
      <c r="F444" s="7" t="s">
        <v>3125</v>
      </c>
    </row>
    <row r="445" ht="18" customHeight="1" spans="1:6">
      <c r="A445" s="872" t="s">
        <v>4010</v>
      </c>
      <c r="B445" s="5" t="s">
        <v>3122</v>
      </c>
      <c r="C445" s="6" t="s">
        <v>4011</v>
      </c>
      <c r="E445" s="3" t="s">
        <v>3124</v>
      </c>
      <c r="F445" s="7" t="s">
        <v>3125</v>
      </c>
    </row>
    <row r="446" ht="18" customHeight="1" spans="1:6">
      <c r="A446" s="872" t="s">
        <v>4012</v>
      </c>
      <c r="B446" s="5" t="s">
        <v>3122</v>
      </c>
      <c r="C446" s="6" t="s">
        <v>4013</v>
      </c>
      <c r="E446" s="3" t="s">
        <v>3124</v>
      </c>
      <c r="F446" s="7" t="s">
        <v>3125</v>
      </c>
    </row>
    <row r="447" ht="18" customHeight="1" spans="1:6">
      <c r="A447" s="872" t="s">
        <v>4014</v>
      </c>
      <c r="B447" s="5" t="s">
        <v>3122</v>
      </c>
      <c r="C447" s="6" t="s">
        <v>4015</v>
      </c>
      <c r="E447" s="3" t="s">
        <v>3124</v>
      </c>
      <c r="F447" s="7" t="s">
        <v>3125</v>
      </c>
    </row>
    <row r="448" ht="18" customHeight="1" spans="1:6">
      <c r="A448" s="872" t="s">
        <v>4016</v>
      </c>
      <c r="B448" s="5" t="s">
        <v>3122</v>
      </c>
      <c r="C448" s="6" t="s">
        <v>4017</v>
      </c>
      <c r="E448" s="3" t="s">
        <v>3124</v>
      </c>
      <c r="F448" s="7" t="s">
        <v>3125</v>
      </c>
    </row>
    <row r="449" ht="18" customHeight="1" spans="1:6">
      <c r="A449" s="872" t="s">
        <v>4018</v>
      </c>
      <c r="B449" s="5" t="s">
        <v>3122</v>
      </c>
      <c r="C449" s="6" t="s">
        <v>4019</v>
      </c>
      <c r="E449" s="3" t="s">
        <v>3124</v>
      </c>
      <c r="F449" s="7" t="s">
        <v>3125</v>
      </c>
    </row>
    <row r="450" ht="18" customHeight="1" spans="1:6">
      <c r="A450" s="872" t="s">
        <v>4020</v>
      </c>
      <c r="B450" s="5" t="s">
        <v>3122</v>
      </c>
      <c r="C450" s="6" t="s">
        <v>4021</v>
      </c>
      <c r="E450" s="3" t="s">
        <v>3124</v>
      </c>
      <c r="F450" s="7" t="s">
        <v>3125</v>
      </c>
    </row>
    <row r="451" ht="18" customHeight="1" spans="1:6">
      <c r="A451" s="872" t="s">
        <v>4022</v>
      </c>
      <c r="B451" s="5" t="s">
        <v>3122</v>
      </c>
      <c r="C451" s="6" t="s">
        <v>4023</v>
      </c>
      <c r="E451" s="3" t="s">
        <v>3124</v>
      </c>
      <c r="F451" s="7" t="s">
        <v>3125</v>
      </c>
    </row>
    <row r="452" ht="18" customHeight="1" spans="1:6">
      <c r="A452" s="872" t="s">
        <v>4024</v>
      </c>
      <c r="B452" s="5" t="s">
        <v>3122</v>
      </c>
      <c r="C452" s="6" t="s">
        <v>4025</v>
      </c>
      <c r="E452" s="3" t="s">
        <v>3124</v>
      </c>
      <c r="F452" s="7" t="s">
        <v>3125</v>
      </c>
    </row>
    <row r="453" ht="18" customHeight="1" spans="1:6">
      <c r="A453" s="872" t="s">
        <v>4026</v>
      </c>
      <c r="B453" s="5" t="s">
        <v>3122</v>
      </c>
      <c r="C453" s="6" t="s">
        <v>4027</v>
      </c>
      <c r="E453" s="3" t="s">
        <v>3124</v>
      </c>
      <c r="F453" s="7" t="s">
        <v>3125</v>
      </c>
    </row>
    <row r="454" ht="18" customHeight="1" spans="1:6">
      <c r="A454" s="872" t="s">
        <v>4028</v>
      </c>
      <c r="B454" s="5" t="s">
        <v>3122</v>
      </c>
      <c r="C454" s="6" t="s">
        <v>4029</v>
      </c>
      <c r="E454" s="3" t="s">
        <v>3124</v>
      </c>
      <c r="F454" s="7" t="s">
        <v>3125</v>
      </c>
    </row>
    <row r="455" ht="18" customHeight="1" spans="1:6">
      <c r="A455" s="872" t="s">
        <v>4030</v>
      </c>
      <c r="B455" s="5" t="s">
        <v>3122</v>
      </c>
      <c r="C455" s="6" t="s">
        <v>4031</v>
      </c>
      <c r="E455" s="3" t="s">
        <v>3124</v>
      </c>
      <c r="F455" s="7" t="s">
        <v>3125</v>
      </c>
    </row>
    <row r="456" ht="18" customHeight="1" spans="1:6">
      <c r="A456" s="872" t="s">
        <v>4032</v>
      </c>
      <c r="B456" s="5" t="s">
        <v>3122</v>
      </c>
      <c r="C456" s="6" t="s">
        <v>4033</v>
      </c>
      <c r="E456" s="3" t="s">
        <v>3124</v>
      </c>
      <c r="F456" s="7" t="s">
        <v>3125</v>
      </c>
    </row>
    <row r="457" ht="18" customHeight="1" spans="1:6">
      <c r="A457" s="872" t="s">
        <v>4034</v>
      </c>
      <c r="B457" s="5" t="s">
        <v>3122</v>
      </c>
      <c r="C457" s="6" t="s">
        <v>4035</v>
      </c>
      <c r="E457" s="3" t="s">
        <v>3124</v>
      </c>
      <c r="F457" s="7" t="s">
        <v>3125</v>
      </c>
    </row>
    <row r="458" ht="18" customHeight="1" spans="1:6">
      <c r="A458" s="872" t="s">
        <v>4036</v>
      </c>
      <c r="B458" s="5" t="s">
        <v>3122</v>
      </c>
      <c r="C458" s="6" t="s">
        <v>4037</v>
      </c>
      <c r="E458" s="3" t="s">
        <v>3124</v>
      </c>
      <c r="F458" s="7" t="s">
        <v>3125</v>
      </c>
    </row>
    <row r="459" ht="18" customHeight="1" spans="1:6">
      <c r="A459" s="872" t="s">
        <v>4038</v>
      </c>
      <c r="B459" s="5" t="s">
        <v>3122</v>
      </c>
      <c r="C459" s="6" t="s">
        <v>4039</v>
      </c>
      <c r="E459" s="3" t="s">
        <v>3124</v>
      </c>
      <c r="F459" s="7" t="s">
        <v>3125</v>
      </c>
    </row>
    <row r="460" ht="18" customHeight="1" spans="1:6">
      <c r="A460" s="872" t="s">
        <v>4040</v>
      </c>
      <c r="B460" s="5" t="s">
        <v>3122</v>
      </c>
      <c r="C460" s="6" t="s">
        <v>4041</v>
      </c>
      <c r="E460" s="3" t="s">
        <v>3124</v>
      </c>
      <c r="F460" s="7" t="s">
        <v>3125</v>
      </c>
    </row>
    <row r="461" ht="18" customHeight="1" spans="1:6">
      <c r="A461" s="872" t="s">
        <v>4042</v>
      </c>
      <c r="B461" s="5" t="s">
        <v>3122</v>
      </c>
      <c r="C461" s="6" t="s">
        <v>4043</v>
      </c>
      <c r="E461" s="3" t="s">
        <v>3124</v>
      </c>
      <c r="F461" s="7" t="s">
        <v>3125</v>
      </c>
    </row>
    <row r="462" ht="18" customHeight="1" spans="1:6">
      <c r="A462" s="872" t="s">
        <v>4044</v>
      </c>
      <c r="B462" s="5" t="s">
        <v>3122</v>
      </c>
      <c r="C462" s="6" t="s">
        <v>4045</v>
      </c>
      <c r="E462" s="3" t="s">
        <v>3124</v>
      </c>
      <c r="F462" s="7" t="s">
        <v>3125</v>
      </c>
    </row>
    <row r="463" ht="18" customHeight="1" spans="1:6">
      <c r="A463" s="872" t="s">
        <v>4046</v>
      </c>
      <c r="B463" s="5" t="s">
        <v>3122</v>
      </c>
      <c r="C463" s="6" t="s">
        <v>4047</v>
      </c>
      <c r="E463" s="3" t="s">
        <v>3124</v>
      </c>
      <c r="F463" s="7" t="s">
        <v>3125</v>
      </c>
    </row>
    <row r="464" ht="18" customHeight="1" spans="1:6">
      <c r="A464" s="872" t="s">
        <v>4048</v>
      </c>
      <c r="B464" s="5" t="s">
        <v>3122</v>
      </c>
      <c r="C464" s="6" t="s">
        <v>4049</v>
      </c>
      <c r="E464" s="3" t="s">
        <v>3124</v>
      </c>
      <c r="F464" s="7" t="s">
        <v>3125</v>
      </c>
    </row>
    <row r="465" ht="18" customHeight="1" spans="1:6">
      <c r="A465" s="872" t="s">
        <v>4050</v>
      </c>
      <c r="B465" s="5" t="s">
        <v>3122</v>
      </c>
      <c r="C465" s="6" t="s">
        <v>4051</v>
      </c>
      <c r="E465" s="3" t="s">
        <v>3124</v>
      </c>
      <c r="F465" s="7" t="s">
        <v>3125</v>
      </c>
    </row>
    <row r="466" ht="18" customHeight="1" spans="1:6">
      <c r="A466" s="872" t="s">
        <v>4052</v>
      </c>
      <c r="B466" s="5" t="s">
        <v>3122</v>
      </c>
      <c r="C466" s="6" t="s">
        <v>4053</v>
      </c>
      <c r="E466" s="3" t="s">
        <v>3124</v>
      </c>
      <c r="F466" s="7" t="s">
        <v>3125</v>
      </c>
    </row>
    <row r="467" ht="18" customHeight="1" spans="1:6">
      <c r="A467" s="872" t="s">
        <v>4054</v>
      </c>
      <c r="B467" s="5" t="s">
        <v>3122</v>
      </c>
      <c r="C467" s="6" t="s">
        <v>4055</v>
      </c>
      <c r="E467" s="3" t="s">
        <v>3124</v>
      </c>
      <c r="F467" s="7" t="s">
        <v>3125</v>
      </c>
    </row>
    <row r="468" ht="18" customHeight="1" spans="1:6">
      <c r="A468" s="872" t="s">
        <v>4056</v>
      </c>
      <c r="B468" s="5" t="s">
        <v>3122</v>
      </c>
      <c r="C468" s="6" t="s">
        <v>4057</v>
      </c>
      <c r="E468" s="3" t="s">
        <v>3124</v>
      </c>
      <c r="F468" s="7" t="s">
        <v>3125</v>
      </c>
    </row>
    <row r="469" ht="18" customHeight="1" spans="1:6">
      <c r="A469" s="872" t="s">
        <v>4058</v>
      </c>
      <c r="B469" s="5" t="s">
        <v>3122</v>
      </c>
      <c r="C469" s="6" t="s">
        <v>4059</v>
      </c>
      <c r="E469" s="3" t="s">
        <v>3124</v>
      </c>
      <c r="F469" s="7" t="s">
        <v>3125</v>
      </c>
    </row>
    <row r="470" ht="18" customHeight="1" spans="1:6">
      <c r="A470" s="872" t="s">
        <v>4060</v>
      </c>
      <c r="B470" s="5" t="s">
        <v>3122</v>
      </c>
      <c r="C470" s="6" t="s">
        <v>4061</v>
      </c>
      <c r="E470" s="3" t="s">
        <v>3124</v>
      </c>
      <c r="F470" s="7" t="s">
        <v>3125</v>
      </c>
    </row>
    <row r="471" ht="18" customHeight="1" spans="1:6">
      <c r="A471" s="872" t="s">
        <v>4062</v>
      </c>
      <c r="B471" s="5" t="s">
        <v>3122</v>
      </c>
      <c r="C471" s="6" t="s">
        <v>4063</v>
      </c>
      <c r="E471" s="3" t="s">
        <v>3124</v>
      </c>
      <c r="F471" s="7" t="s">
        <v>3125</v>
      </c>
    </row>
    <row r="472" ht="18" customHeight="1" spans="1:6">
      <c r="A472" s="872" t="s">
        <v>4064</v>
      </c>
      <c r="B472" s="5" t="s">
        <v>3122</v>
      </c>
      <c r="C472" s="6" t="s">
        <v>4065</v>
      </c>
      <c r="E472" s="3" t="s">
        <v>3124</v>
      </c>
      <c r="F472" s="7" t="s">
        <v>3125</v>
      </c>
    </row>
    <row r="473" ht="18" customHeight="1" spans="1:6">
      <c r="A473" s="872" t="s">
        <v>4066</v>
      </c>
      <c r="B473" s="5" t="s">
        <v>3122</v>
      </c>
      <c r="C473" s="6" t="s">
        <v>4067</v>
      </c>
      <c r="E473" s="3" t="s">
        <v>3124</v>
      </c>
      <c r="F473" s="7" t="s">
        <v>3125</v>
      </c>
    </row>
    <row r="474" ht="18" customHeight="1" spans="1:6">
      <c r="A474" s="872" t="s">
        <v>4068</v>
      </c>
      <c r="B474" s="5" t="s">
        <v>3122</v>
      </c>
      <c r="C474" s="6" t="s">
        <v>4069</v>
      </c>
      <c r="E474" s="3" t="s">
        <v>3124</v>
      </c>
      <c r="F474" s="7" t="s">
        <v>3125</v>
      </c>
    </row>
    <row r="475" ht="18" customHeight="1" spans="1:6">
      <c r="A475" s="872" t="s">
        <v>4070</v>
      </c>
      <c r="B475" s="5" t="s">
        <v>3122</v>
      </c>
      <c r="C475" s="6" t="s">
        <v>4071</v>
      </c>
      <c r="E475" s="3" t="s">
        <v>3124</v>
      </c>
      <c r="F475" s="7" t="s">
        <v>3125</v>
      </c>
    </row>
    <row r="476" ht="18" customHeight="1" spans="1:6">
      <c r="A476" s="872" t="s">
        <v>4072</v>
      </c>
      <c r="B476" s="5" t="s">
        <v>3122</v>
      </c>
      <c r="C476" s="6" t="s">
        <v>4073</v>
      </c>
      <c r="E476" s="3" t="s">
        <v>3124</v>
      </c>
      <c r="F476" s="7" t="s">
        <v>3125</v>
      </c>
    </row>
    <row r="477" ht="18" customHeight="1" spans="1:6">
      <c r="A477" s="872" t="s">
        <v>4074</v>
      </c>
      <c r="B477" s="5" t="s">
        <v>3122</v>
      </c>
      <c r="C477" s="6" t="s">
        <v>4075</v>
      </c>
      <c r="E477" s="3" t="s">
        <v>3124</v>
      </c>
      <c r="F477" s="7" t="s">
        <v>3125</v>
      </c>
    </row>
    <row r="478" ht="18" customHeight="1" spans="1:6">
      <c r="A478" s="872" t="s">
        <v>4076</v>
      </c>
      <c r="B478" s="5" t="s">
        <v>3122</v>
      </c>
      <c r="C478" s="6" t="s">
        <v>4077</v>
      </c>
      <c r="E478" s="3" t="s">
        <v>3124</v>
      </c>
      <c r="F478" s="7" t="s">
        <v>3125</v>
      </c>
    </row>
    <row r="479" ht="18" customHeight="1" spans="1:6">
      <c r="A479" s="872" t="s">
        <v>4078</v>
      </c>
      <c r="B479" s="5" t="s">
        <v>3122</v>
      </c>
      <c r="C479" s="6" t="s">
        <v>4079</v>
      </c>
      <c r="E479" s="3" t="s">
        <v>3124</v>
      </c>
      <c r="F479" s="7" t="s">
        <v>3125</v>
      </c>
    </row>
    <row r="480" ht="18" customHeight="1" spans="1:6">
      <c r="A480" s="872" t="s">
        <v>4080</v>
      </c>
      <c r="B480" s="5" t="s">
        <v>3122</v>
      </c>
      <c r="C480" s="6" t="s">
        <v>4081</v>
      </c>
      <c r="E480" s="3" t="s">
        <v>3124</v>
      </c>
      <c r="F480" s="7" t="s">
        <v>3125</v>
      </c>
    </row>
    <row r="481" ht="18" customHeight="1" spans="1:6">
      <c r="A481" s="872" t="s">
        <v>4082</v>
      </c>
      <c r="B481" s="5" t="s">
        <v>3122</v>
      </c>
      <c r="C481" s="6" t="s">
        <v>4083</v>
      </c>
      <c r="E481" s="3" t="s">
        <v>3124</v>
      </c>
      <c r="F481" s="7" t="s">
        <v>3125</v>
      </c>
    </row>
    <row r="482" ht="18" customHeight="1" spans="1:6">
      <c r="A482" s="872" t="s">
        <v>4084</v>
      </c>
      <c r="B482" s="5" t="s">
        <v>3122</v>
      </c>
      <c r="C482" s="6" t="s">
        <v>4085</v>
      </c>
      <c r="E482" s="3" t="s">
        <v>3124</v>
      </c>
      <c r="F482" s="7" t="s">
        <v>3125</v>
      </c>
    </row>
    <row r="483" ht="18" customHeight="1" spans="1:6">
      <c r="A483" s="872" t="s">
        <v>4086</v>
      </c>
      <c r="B483" s="5" t="s">
        <v>3122</v>
      </c>
      <c r="C483" s="6" t="s">
        <v>4087</v>
      </c>
      <c r="E483" s="3" t="s">
        <v>3124</v>
      </c>
      <c r="F483" s="7" t="s">
        <v>3125</v>
      </c>
    </row>
    <row r="484" ht="18" customHeight="1" spans="1:6">
      <c r="A484" s="872" t="s">
        <v>4088</v>
      </c>
      <c r="B484" s="5" t="s">
        <v>3122</v>
      </c>
      <c r="C484" s="6" t="s">
        <v>4089</v>
      </c>
      <c r="E484" s="3" t="s">
        <v>3124</v>
      </c>
      <c r="F484" s="7" t="s">
        <v>3125</v>
      </c>
    </row>
    <row r="485" ht="18" customHeight="1" spans="1:6">
      <c r="A485" s="872" t="s">
        <v>4090</v>
      </c>
      <c r="B485" s="5" t="s">
        <v>3122</v>
      </c>
      <c r="C485" s="6" t="s">
        <v>4091</v>
      </c>
      <c r="E485" s="3" t="s">
        <v>3124</v>
      </c>
      <c r="F485" s="7" t="s">
        <v>3125</v>
      </c>
    </row>
    <row r="486" ht="18" customHeight="1" spans="1:6">
      <c r="A486" s="872" t="s">
        <v>4092</v>
      </c>
      <c r="B486" s="5" t="s">
        <v>3122</v>
      </c>
      <c r="C486" s="6" t="s">
        <v>4093</v>
      </c>
      <c r="E486" s="3" t="s">
        <v>3124</v>
      </c>
      <c r="F486" s="7" t="s">
        <v>3125</v>
      </c>
    </row>
    <row r="487" ht="18" customHeight="1" spans="1:6">
      <c r="A487" s="872" t="s">
        <v>4094</v>
      </c>
      <c r="B487" s="5" t="s">
        <v>3122</v>
      </c>
      <c r="C487" s="6" t="s">
        <v>4095</v>
      </c>
      <c r="E487" s="3" t="s">
        <v>3124</v>
      </c>
      <c r="F487" s="7" t="s">
        <v>3125</v>
      </c>
    </row>
    <row r="488" ht="18" customHeight="1" spans="1:6">
      <c r="A488" s="872" t="s">
        <v>4096</v>
      </c>
      <c r="B488" s="5" t="s">
        <v>3122</v>
      </c>
      <c r="C488" s="6" t="s">
        <v>4097</v>
      </c>
      <c r="E488" s="3" t="s">
        <v>3124</v>
      </c>
      <c r="F488" s="7" t="s">
        <v>3125</v>
      </c>
    </row>
    <row r="489" ht="18" customHeight="1" spans="1:6">
      <c r="A489" s="872" t="s">
        <v>4098</v>
      </c>
      <c r="B489" s="5" t="s">
        <v>3122</v>
      </c>
      <c r="C489" s="6" t="s">
        <v>4099</v>
      </c>
      <c r="E489" s="3" t="s">
        <v>3124</v>
      </c>
      <c r="F489" s="7" t="s">
        <v>3125</v>
      </c>
    </row>
    <row r="490" ht="18" customHeight="1" spans="1:6">
      <c r="A490" s="872" t="s">
        <v>4100</v>
      </c>
      <c r="B490" s="5" t="s">
        <v>3122</v>
      </c>
      <c r="C490" s="6" t="s">
        <v>4101</v>
      </c>
      <c r="E490" s="3" t="s">
        <v>3124</v>
      </c>
      <c r="F490" s="7" t="s">
        <v>3125</v>
      </c>
    </row>
    <row r="491" ht="18" customHeight="1" spans="1:6">
      <c r="A491" s="872" t="s">
        <v>4102</v>
      </c>
      <c r="B491" s="5" t="s">
        <v>3122</v>
      </c>
      <c r="C491" s="6" t="s">
        <v>4103</v>
      </c>
      <c r="E491" s="3" t="s">
        <v>3124</v>
      </c>
      <c r="F491" s="7" t="s">
        <v>3125</v>
      </c>
    </row>
    <row r="492" ht="18" customHeight="1" spans="1:6">
      <c r="A492" s="872" t="s">
        <v>4104</v>
      </c>
      <c r="B492" s="5" t="s">
        <v>3122</v>
      </c>
      <c r="C492" s="6" t="s">
        <v>4105</v>
      </c>
      <c r="E492" s="3" t="s">
        <v>3124</v>
      </c>
      <c r="F492" s="7" t="s">
        <v>3125</v>
      </c>
    </row>
    <row r="493" ht="18" customHeight="1" spans="1:6">
      <c r="A493" s="872" t="s">
        <v>4106</v>
      </c>
      <c r="B493" s="5" t="s">
        <v>3122</v>
      </c>
      <c r="C493" s="6" t="s">
        <v>4107</v>
      </c>
      <c r="E493" s="3" t="s">
        <v>3124</v>
      </c>
      <c r="F493" s="7" t="s">
        <v>3125</v>
      </c>
    </row>
    <row r="494" ht="18" customHeight="1" spans="1:6">
      <c r="A494" s="872" t="s">
        <v>4108</v>
      </c>
      <c r="B494" s="5" t="s">
        <v>3122</v>
      </c>
      <c r="C494" s="6" t="s">
        <v>4109</v>
      </c>
      <c r="E494" s="3" t="s">
        <v>3124</v>
      </c>
      <c r="F494" s="7" t="s">
        <v>3125</v>
      </c>
    </row>
    <row r="495" ht="18" customHeight="1" spans="1:6">
      <c r="A495" s="872" t="s">
        <v>4110</v>
      </c>
      <c r="B495" s="5" t="s">
        <v>3122</v>
      </c>
      <c r="C495" s="6" t="s">
        <v>4111</v>
      </c>
      <c r="E495" s="3" t="s">
        <v>3124</v>
      </c>
      <c r="F495" s="7" t="s">
        <v>3125</v>
      </c>
    </row>
    <row r="496" ht="18" customHeight="1" spans="1:6">
      <c r="A496" s="872" t="s">
        <v>4112</v>
      </c>
      <c r="B496" s="5" t="s">
        <v>3122</v>
      </c>
      <c r="C496" s="6" t="s">
        <v>4113</v>
      </c>
      <c r="E496" s="3" t="s">
        <v>3124</v>
      </c>
      <c r="F496" s="7" t="s">
        <v>3125</v>
      </c>
    </row>
    <row r="497" ht="18" customHeight="1" spans="1:6">
      <c r="A497" s="872" t="s">
        <v>4114</v>
      </c>
      <c r="B497" s="5" t="s">
        <v>3122</v>
      </c>
      <c r="C497" s="6" t="s">
        <v>4115</v>
      </c>
      <c r="E497" s="3" t="s">
        <v>3124</v>
      </c>
      <c r="F497" s="7" t="s">
        <v>3125</v>
      </c>
    </row>
    <row r="498" ht="18" customHeight="1" spans="1:6">
      <c r="A498" s="872" t="s">
        <v>4116</v>
      </c>
      <c r="B498" s="5" t="s">
        <v>3122</v>
      </c>
      <c r="C498" s="6" t="s">
        <v>4117</v>
      </c>
      <c r="E498" s="3" t="s">
        <v>3124</v>
      </c>
      <c r="F498" s="7" t="s">
        <v>3125</v>
      </c>
    </row>
    <row r="499" ht="18" customHeight="1" spans="1:6">
      <c r="A499" s="872" t="s">
        <v>4118</v>
      </c>
      <c r="B499" s="5" t="s">
        <v>3122</v>
      </c>
      <c r="C499" s="6" t="s">
        <v>4119</v>
      </c>
      <c r="E499" s="3" t="s">
        <v>3124</v>
      </c>
      <c r="F499" s="7" t="s">
        <v>3125</v>
      </c>
    </row>
    <row r="500" ht="18" customHeight="1" spans="1:6">
      <c r="A500" s="872" t="s">
        <v>4120</v>
      </c>
      <c r="B500" s="5" t="s">
        <v>3122</v>
      </c>
      <c r="C500" s="6" t="s">
        <v>4121</v>
      </c>
      <c r="E500" s="3" t="s">
        <v>3124</v>
      </c>
      <c r="F500" s="7" t="s">
        <v>3125</v>
      </c>
    </row>
    <row r="501" ht="18" customHeight="1" spans="1:6">
      <c r="A501" s="872" t="s">
        <v>4122</v>
      </c>
      <c r="B501" s="5" t="s">
        <v>3122</v>
      </c>
      <c r="C501" s="6" t="s">
        <v>4123</v>
      </c>
      <c r="E501" s="3" t="s">
        <v>3124</v>
      </c>
      <c r="F501" s="7" t="s">
        <v>3125</v>
      </c>
    </row>
    <row r="502" ht="18" customHeight="1" spans="1:6">
      <c r="A502" s="872" t="s">
        <v>4124</v>
      </c>
      <c r="B502" s="5" t="s">
        <v>3122</v>
      </c>
      <c r="C502" s="6" t="s">
        <v>4125</v>
      </c>
      <c r="E502" s="3" t="s">
        <v>3124</v>
      </c>
      <c r="F502" s="7" t="s">
        <v>3125</v>
      </c>
    </row>
    <row r="503" ht="18" customHeight="1" spans="1:6">
      <c r="A503" s="872" t="s">
        <v>4126</v>
      </c>
      <c r="B503" s="5" t="s">
        <v>3122</v>
      </c>
      <c r="C503" s="6" t="s">
        <v>4127</v>
      </c>
      <c r="E503" s="3" t="s">
        <v>3124</v>
      </c>
      <c r="F503" s="7" t="s">
        <v>3125</v>
      </c>
    </row>
    <row r="504" ht="18" customHeight="1" spans="1:6">
      <c r="A504" s="872" t="s">
        <v>4128</v>
      </c>
      <c r="B504" s="5" t="s">
        <v>3122</v>
      </c>
      <c r="C504" s="6" t="s">
        <v>4129</v>
      </c>
      <c r="E504" s="3" t="s">
        <v>3124</v>
      </c>
      <c r="F504" s="7" t="s">
        <v>3125</v>
      </c>
    </row>
    <row r="505" ht="18" customHeight="1" spans="1:6">
      <c r="A505" s="872" t="s">
        <v>4130</v>
      </c>
      <c r="B505" s="5" t="s">
        <v>3122</v>
      </c>
      <c r="C505" s="6" t="s">
        <v>4131</v>
      </c>
      <c r="E505" s="3" t="s">
        <v>3124</v>
      </c>
      <c r="F505" s="7" t="s">
        <v>3125</v>
      </c>
    </row>
    <row r="506" ht="18" customHeight="1" spans="1:6">
      <c r="A506" s="872" t="s">
        <v>4132</v>
      </c>
      <c r="B506" s="5" t="s">
        <v>3122</v>
      </c>
      <c r="C506" s="6" t="s">
        <v>4133</v>
      </c>
      <c r="E506" s="3" t="s">
        <v>3124</v>
      </c>
      <c r="F506" s="7" t="s">
        <v>3125</v>
      </c>
    </row>
    <row r="507" ht="18" customHeight="1" spans="1:6">
      <c r="A507" s="872" t="s">
        <v>4134</v>
      </c>
      <c r="B507" s="5" t="s">
        <v>3122</v>
      </c>
      <c r="C507" s="6" t="s">
        <v>4135</v>
      </c>
      <c r="E507" s="3" t="s">
        <v>3124</v>
      </c>
      <c r="F507" s="7" t="s">
        <v>3125</v>
      </c>
    </row>
    <row r="508" ht="18" customHeight="1" spans="1:6">
      <c r="A508" s="872" t="s">
        <v>4136</v>
      </c>
      <c r="B508" s="5" t="s">
        <v>3122</v>
      </c>
      <c r="C508" s="6" t="s">
        <v>4137</v>
      </c>
      <c r="E508" s="3" t="s">
        <v>3124</v>
      </c>
      <c r="F508" s="7" t="s">
        <v>3125</v>
      </c>
    </row>
    <row r="509" ht="18" customHeight="1" spans="1:6">
      <c r="A509" s="872" t="s">
        <v>4138</v>
      </c>
      <c r="B509" s="5" t="s">
        <v>3122</v>
      </c>
      <c r="C509" s="6" t="s">
        <v>4139</v>
      </c>
      <c r="E509" s="3" t="s">
        <v>3124</v>
      </c>
      <c r="F509" s="7" t="s">
        <v>3125</v>
      </c>
    </row>
    <row r="510" ht="18" customHeight="1" spans="1:6">
      <c r="A510" s="872" t="s">
        <v>4140</v>
      </c>
      <c r="B510" s="5" t="s">
        <v>3122</v>
      </c>
      <c r="C510" s="6" t="s">
        <v>4141</v>
      </c>
      <c r="E510" s="3" t="s">
        <v>3124</v>
      </c>
      <c r="F510" s="7" t="s">
        <v>3125</v>
      </c>
    </row>
    <row r="511" ht="18" customHeight="1" spans="1:6">
      <c r="A511" s="872" t="s">
        <v>4142</v>
      </c>
      <c r="B511" s="5" t="s">
        <v>3122</v>
      </c>
      <c r="C511" s="6" t="s">
        <v>4143</v>
      </c>
      <c r="E511" s="3" t="s">
        <v>3124</v>
      </c>
      <c r="F511" s="7" t="s">
        <v>3125</v>
      </c>
    </row>
    <row r="512" ht="18" customHeight="1" spans="1:6">
      <c r="A512" s="872" t="s">
        <v>4144</v>
      </c>
      <c r="B512" s="5" t="s">
        <v>3122</v>
      </c>
      <c r="C512" s="6" t="s">
        <v>4145</v>
      </c>
      <c r="E512" s="3" t="s">
        <v>3124</v>
      </c>
      <c r="F512" s="7" t="s">
        <v>3125</v>
      </c>
    </row>
    <row r="513" ht="18" customHeight="1" spans="1:6">
      <c r="A513" s="872" t="s">
        <v>4146</v>
      </c>
      <c r="B513" s="5" t="s">
        <v>3122</v>
      </c>
      <c r="C513" s="6" t="s">
        <v>4147</v>
      </c>
      <c r="E513" s="3" t="s">
        <v>3124</v>
      </c>
      <c r="F513" s="7" t="s">
        <v>3125</v>
      </c>
    </row>
    <row r="514" ht="18" customHeight="1" spans="1:6">
      <c r="A514" s="872" t="s">
        <v>4148</v>
      </c>
      <c r="B514" s="5" t="s">
        <v>3122</v>
      </c>
      <c r="C514" s="6" t="s">
        <v>4149</v>
      </c>
      <c r="E514" s="3" t="s">
        <v>3124</v>
      </c>
      <c r="F514" s="7" t="s">
        <v>3125</v>
      </c>
    </row>
    <row r="515" ht="18" customHeight="1" spans="1:6">
      <c r="A515" s="872" t="s">
        <v>4150</v>
      </c>
      <c r="B515" s="5" t="s">
        <v>3122</v>
      </c>
      <c r="C515" s="6" t="s">
        <v>4151</v>
      </c>
      <c r="E515" s="3" t="s">
        <v>3124</v>
      </c>
      <c r="F515" s="7" t="s">
        <v>3125</v>
      </c>
    </row>
    <row r="516" ht="18" customHeight="1" spans="1:6">
      <c r="A516" s="872" t="s">
        <v>4152</v>
      </c>
      <c r="B516" s="5" t="s">
        <v>3122</v>
      </c>
      <c r="C516" s="6" t="s">
        <v>4153</v>
      </c>
      <c r="E516" s="3" t="s">
        <v>3124</v>
      </c>
      <c r="F516" s="7" t="s">
        <v>3125</v>
      </c>
    </row>
    <row r="517" ht="18" customHeight="1" spans="1:6">
      <c r="A517" s="872" t="s">
        <v>4154</v>
      </c>
      <c r="B517" s="5" t="s">
        <v>3122</v>
      </c>
      <c r="C517" s="6" t="s">
        <v>4155</v>
      </c>
      <c r="E517" s="3" t="s">
        <v>3124</v>
      </c>
      <c r="F517" s="7" t="s">
        <v>3125</v>
      </c>
    </row>
    <row r="518" ht="18" customHeight="1" spans="1:6">
      <c r="A518" s="872" t="s">
        <v>4156</v>
      </c>
      <c r="B518" s="5" t="s">
        <v>3122</v>
      </c>
      <c r="C518" s="6" t="s">
        <v>4157</v>
      </c>
      <c r="E518" s="3" t="s">
        <v>3124</v>
      </c>
      <c r="F518" s="7" t="s">
        <v>3125</v>
      </c>
    </row>
    <row r="519" ht="18" customHeight="1" spans="1:6">
      <c r="A519" s="872" t="s">
        <v>4158</v>
      </c>
      <c r="B519" s="5" t="s">
        <v>3122</v>
      </c>
      <c r="C519" s="6" t="s">
        <v>4159</v>
      </c>
      <c r="E519" s="3" t="s">
        <v>3124</v>
      </c>
      <c r="F519" s="7" t="s">
        <v>3125</v>
      </c>
    </row>
    <row r="520" ht="18" customHeight="1" spans="1:6">
      <c r="A520" s="872" t="s">
        <v>4160</v>
      </c>
      <c r="B520" s="5" t="s">
        <v>3122</v>
      </c>
      <c r="C520" s="6" t="s">
        <v>4161</v>
      </c>
      <c r="E520" s="3" t="s">
        <v>3124</v>
      </c>
      <c r="F520" s="7" t="s">
        <v>3125</v>
      </c>
    </row>
    <row r="521" ht="18" customHeight="1" spans="1:6">
      <c r="A521" s="872" t="s">
        <v>4162</v>
      </c>
      <c r="B521" s="5" t="s">
        <v>3122</v>
      </c>
      <c r="C521" s="6" t="s">
        <v>4163</v>
      </c>
      <c r="E521" s="3" t="s">
        <v>3124</v>
      </c>
      <c r="F521" s="7" t="s">
        <v>3125</v>
      </c>
    </row>
    <row r="522" ht="18" customHeight="1" spans="1:6">
      <c r="A522" s="872" t="s">
        <v>4164</v>
      </c>
      <c r="B522" s="5" t="s">
        <v>3122</v>
      </c>
      <c r="C522" s="6" t="s">
        <v>4165</v>
      </c>
      <c r="E522" s="3" t="s">
        <v>3124</v>
      </c>
      <c r="F522" s="7" t="s">
        <v>3125</v>
      </c>
    </row>
    <row r="523" ht="18" customHeight="1" spans="1:6">
      <c r="A523" s="872" t="s">
        <v>4166</v>
      </c>
      <c r="B523" s="5" t="s">
        <v>3122</v>
      </c>
      <c r="C523" s="6" t="s">
        <v>4167</v>
      </c>
      <c r="E523" s="3" t="s">
        <v>3124</v>
      </c>
      <c r="F523" s="7" t="s">
        <v>3125</v>
      </c>
    </row>
    <row r="524" ht="18" customHeight="1" spans="1:6">
      <c r="A524" s="872" t="s">
        <v>4168</v>
      </c>
      <c r="B524" s="5" t="s">
        <v>3122</v>
      </c>
      <c r="C524" s="6" t="s">
        <v>4169</v>
      </c>
      <c r="E524" s="3" t="s">
        <v>3124</v>
      </c>
      <c r="F524" s="7" t="s">
        <v>3125</v>
      </c>
    </row>
    <row r="525" ht="18" customHeight="1" spans="1:6">
      <c r="A525" s="872" t="s">
        <v>4170</v>
      </c>
      <c r="B525" s="5" t="s">
        <v>3122</v>
      </c>
      <c r="C525" s="6" t="s">
        <v>4171</v>
      </c>
      <c r="E525" s="3" t="s">
        <v>3124</v>
      </c>
      <c r="F525" s="7" t="s">
        <v>3125</v>
      </c>
    </row>
    <row r="526" ht="18" customHeight="1" spans="1:6">
      <c r="A526" s="872" t="s">
        <v>4172</v>
      </c>
      <c r="B526" s="5" t="s">
        <v>3122</v>
      </c>
      <c r="C526" s="6" t="s">
        <v>4173</v>
      </c>
      <c r="E526" s="3" t="s">
        <v>3124</v>
      </c>
      <c r="F526" s="7" t="s">
        <v>3125</v>
      </c>
    </row>
    <row r="527" ht="18" customHeight="1" spans="1:6">
      <c r="A527" s="872" t="s">
        <v>4174</v>
      </c>
      <c r="B527" s="5" t="s">
        <v>3122</v>
      </c>
      <c r="C527" s="6" t="s">
        <v>4175</v>
      </c>
      <c r="E527" s="3" t="s">
        <v>3124</v>
      </c>
      <c r="F527" s="7" t="s">
        <v>3125</v>
      </c>
    </row>
    <row r="528" ht="18" customHeight="1" spans="1:6">
      <c r="A528" s="872" t="s">
        <v>4176</v>
      </c>
      <c r="B528" s="5" t="s">
        <v>3122</v>
      </c>
      <c r="C528" s="6" t="s">
        <v>4177</v>
      </c>
      <c r="E528" s="3" t="s">
        <v>3124</v>
      </c>
      <c r="F528" s="7" t="s">
        <v>3125</v>
      </c>
    </row>
    <row r="529" ht="18" customHeight="1" spans="1:6">
      <c r="A529" s="872" t="s">
        <v>4178</v>
      </c>
      <c r="B529" s="5" t="s">
        <v>3122</v>
      </c>
      <c r="C529" s="6" t="s">
        <v>4179</v>
      </c>
      <c r="E529" s="3" t="s">
        <v>3124</v>
      </c>
      <c r="F529" s="7" t="s">
        <v>3125</v>
      </c>
    </row>
    <row r="530" ht="18" customHeight="1" spans="1:6">
      <c r="A530" s="872" t="s">
        <v>4180</v>
      </c>
      <c r="B530" s="5" t="s">
        <v>3122</v>
      </c>
      <c r="C530" s="6" t="s">
        <v>4181</v>
      </c>
      <c r="E530" s="3" t="s">
        <v>3124</v>
      </c>
      <c r="F530" s="7" t="s">
        <v>3125</v>
      </c>
    </row>
    <row r="531" ht="18" customHeight="1" spans="1:6">
      <c r="A531" s="872" t="s">
        <v>4182</v>
      </c>
      <c r="B531" s="5" t="s">
        <v>3122</v>
      </c>
      <c r="C531" s="6" t="s">
        <v>4183</v>
      </c>
      <c r="E531" s="3" t="s">
        <v>3124</v>
      </c>
      <c r="F531" s="7" t="s">
        <v>3125</v>
      </c>
    </row>
    <row r="532" ht="18" customHeight="1" spans="1:6">
      <c r="A532" s="872" t="s">
        <v>4184</v>
      </c>
      <c r="B532" s="5" t="s">
        <v>3122</v>
      </c>
      <c r="C532" s="6" t="s">
        <v>4185</v>
      </c>
      <c r="E532" s="3" t="s">
        <v>3124</v>
      </c>
      <c r="F532" s="7" t="s">
        <v>3125</v>
      </c>
    </row>
    <row r="533" ht="18" customHeight="1" spans="1:6">
      <c r="A533" s="872" t="s">
        <v>4186</v>
      </c>
      <c r="B533" s="5" t="s">
        <v>3122</v>
      </c>
      <c r="C533" s="6" t="s">
        <v>4187</v>
      </c>
      <c r="E533" s="3" t="s">
        <v>3124</v>
      </c>
      <c r="F533" s="7" t="s">
        <v>3125</v>
      </c>
    </row>
    <row r="534" ht="18" customHeight="1" spans="1:6">
      <c r="A534" s="872" t="s">
        <v>4188</v>
      </c>
      <c r="B534" s="5" t="s">
        <v>3122</v>
      </c>
      <c r="C534" s="6" t="s">
        <v>4189</v>
      </c>
      <c r="E534" s="3" t="s">
        <v>3124</v>
      </c>
      <c r="F534" s="7" t="s">
        <v>3125</v>
      </c>
    </row>
    <row r="535" ht="18" customHeight="1" spans="1:6">
      <c r="A535" s="872" t="s">
        <v>4190</v>
      </c>
      <c r="B535" s="5" t="s">
        <v>3122</v>
      </c>
      <c r="C535" s="6" t="s">
        <v>4191</v>
      </c>
      <c r="E535" s="3" t="s">
        <v>3124</v>
      </c>
      <c r="F535" s="7" t="s">
        <v>3125</v>
      </c>
    </row>
    <row r="536" ht="18" customHeight="1" spans="1:6">
      <c r="A536" s="872" t="s">
        <v>4192</v>
      </c>
      <c r="B536" s="5" t="s">
        <v>3122</v>
      </c>
      <c r="C536" s="6" t="s">
        <v>4193</v>
      </c>
      <c r="E536" s="3" t="s">
        <v>3124</v>
      </c>
      <c r="F536" s="7" t="s">
        <v>3125</v>
      </c>
    </row>
    <row r="537" ht="18" customHeight="1" spans="1:6">
      <c r="A537" s="872" t="s">
        <v>4194</v>
      </c>
      <c r="B537" s="5" t="s">
        <v>3122</v>
      </c>
      <c r="C537" s="6" t="s">
        <v>4195</v>
      </c>
      <c r="E537" s="3" t="s">
        <v>3124</v>
      </c>
      <c r="F537" s="7" t="s">
        <v>3125</v>
      </c>
    </row>
    <row r="538" ht="18" customHeight="1" spans="1:6">
      <c r="A538" s="872" t="s">
        <v>4196</v>
      </c>
      <c r="B538" s="5" t="s">
        <v>3122</v>
      </c>
      <c r="C538" s="6" t="s">
        <v>4197</v>
      </c>
      <c r="E538" s="3" t="s">
        <v>3124</v>
      </c>
      <c r="F538" s="7" t="s">
        <v>3125</v>
      </c>
    </row>
    <row r="539" ht="18" customHeight="1" spans="1:6">
      <c r="A539" s="872" t="s">
        <v>4198</v>
      </c>
      <c r="B539" s="5" t="s">
        <v>3122</v>
      </c>
      <c r="C539" s="6" t="s">
        <v>4199</v>
      </c>
      <c r="E539" s="3" t="s">
        <v>3124</v>
      </c>
      <c r="F539" s="7" t="s">
        <v>3125</v>
      </c>
    </row>
    <row r="540" ht="18" customHeight="1" spans="1:6">
      <c r="A540" s="872" t="s">
        <v>4200</v>
      </c>
      <c r="B540" s="5" t="s">
        <v>3122</v>
      </c>
      <c r="C540" s="6" t="s">
        <v>4201</v>
      </c>
      <c r="E540" s="3" t="s">
        <v>3124</v>
      </c>
      <c r="F540" s="7" t="s">
        <v>3125</v>
      </c>
    </row>
    <row r="541" ht="18" customHeight="1" spans="1:6">
      <c r="A541" s="872" t="s">
        <v>4202</v>
      </c>
      <c r="B541" s="5" t="s">
        <v>3122</v>
      </c>
      <c r="C541" s="6" t="s">
        <v>4203</v>
      </c>
      <c r="E541" s="3" t="s">
        <v>3124</v>
      </c>
      <c r="F541" s="7" t="s">
        <v>3125</v>
      </c>
    </row>
    <row r="542" ht="18" customHeight="1" spans="1:6">
      <c r="A542" s="872" t="s">
        <v>4204</v>
      </c>
      <c r="B542" s="5" t="s">
        <v>3122</v>
      </c>
      <c r="C542" s="6" t="s">
        <v>4205</v>
      </c>
      <c r="E542" s="3" t="s">
        <v>3124</v>
      </c>
      <c r="F542" s="7" t="s">
        <v>3125</v>
      </c>
    </row>
    <row r="543" ht="18" customHeight="1" spans="1:6">
      <c r="A543" s="872" t="s">
        <v>4206</v>
      </c>
      <c r="B543" s="5" t="s">
        <v>3122</v>
      </c>
      <c r="C543" s="6" t="s">
        <v>4207</v>
      </c>
      <c r="E543" s="3" t="s">
        <v>3124</v>
      </c>
      <c r="F543" s="7" t="s">
        <v>3125</v>
      </c>
    </row>
    <row r="544" ht="18" customHeight="1" spans="1:6">
      <c r="A544" s="872" t="s">
        <v>4208</v>
      </c>
      <c r="B544" s="5" t="s">
        <v>3122</v>
      </c>
      <c r="C544" s="6" t="s">
        <v>4209</v>
      </c>
      <c r="E544" s="3" t="s">
        <v>3124</v>
      </c>
      <c r="F544" s="7" t="s">
        <v>3125</v>
      </c>
    </row>
    <row r="545" ht="18" customHeight="1" spans="1:6">
      <c r="A545" s="872" t="s">
        <v>4210</v>
      </c>
      <c r="B545" s="5" t="s">
        <v>3122</v>
      </c>
      <c r="C545" s="6" t="s">
        <v>4211</v>
      </c>
      <c r="E545" s="3" t="s">
        <v>3124</v>
      </c>
      <c r="F545" s="7" t="s">
        <v>3125</v>
      </c>
    </row>
    <row r="546" ht="18" customHeight="1" spans="1:6">
      <c r="A546" s="872" t="s">
        <v>4212</v>
      </c>
      <c r="B546" s="5" t="s">
        <v>3122</v>
      </c>
      <c r="C546" s="6" t="s">
        <v>4213</v>
      </c>
      <c r="E546" s="3" t="s">
        <v>3124</v>
      </c>
      <c r="F546" s="7" t="s">
        <v>3125</v>
      </c>
    </row>
    <row r="547" ht="18" customHeight="1" spans="1:6">
      <c r="A547" s="872" t="s">
        <v>4214</v>
      </c>
      <c r="B547" s="5" t="s">
        <v>3122</v>
      </c>
      <c r="C547" s="6" t="s">
        <v>4215</v>
      </c>
      <c r="E547" s="3" t="s">
        <v>3124</v>
      </c>
      <c r="F547" s="7" t="s">
        <v>3125</v>
      </c>
    </row>
    <row r="548" ht="18" customHeight="1" spans="1:6">
      <c r="A548" s="872" t="s">
        <v>4216</v>
      </c>
      <c r="B548" s="5" t="s">
        <v>3122</v>
      </c>
      <c r="C548" s="6" t="s">
        <v>4217</v>
      </c>
      <c r="E548" s="3" t="s">
        <v>3124</v>
      </c>
      <c r="F548" s="7" t="s">
        <v>3125</v>
      </c>
    </row>
    <row r="549" ht="18" customHeight="1" spans="1:6">
      <c r="A549" s="872" t="s">
        <v>4218</v>
      </c>
      <c r="B549" s="5" t="s">
        <v>3122</v>
      </c>
      <c r="C549" s="6" t="s">
        <v>4219</v>
      </c>
      <c r="E549" s="3" t="s">
        <v>3124</v>
      </c>
      <c r="F549" s="7" t="s">
        <v>3125</v>
      </c>
    </row>
    <row r="550" ht="18" customHeight="1" spans="1:6">
      <c r="A550" s="872" t="s">
        <v>4220</v>
      </c>
      <c r="B550" s="5" t="s">
        <v>3122</v>
      </c>
      <c r="C550" s="6" t="s">
        <v>4221</v>
      </c>
      <c r="E550" s="3" t="s">
        <v>3124</v>
      </c>
      <c r="F550" s="7" t="s">
        <v>3125</v>
      </c>
    </row>
    <row r="551" ht="18" customHeight="1" spans="1:6">
      <c r="A551" s="872" t="s">
        <v>4222</v>
      </c>
      <c r="B551" s="5" t="s">
        <v>3122</v>
      </c>
      <c r="C551" s="6" t="s">
        <v>4223</v>
      </c>
      <c r="E551" s="3" t="s">
        <v>3124</v>
      </c>
      <c r="F551" s="7" t="s">
        <v>3125</v>
      </c>
    </row>
    <row r="552" ht="18" customHeight="1" spans="1:6">
      <c r="A552" s="872" t="s">
        <v>4224</v>
      </c>
      <c r="B552" s="5" t="s">
        <v>3122</v>
      </c>
      <c r="C552" s="6" t="s">
        <v>4225</v>
      </c>
      <c r="E552" s="3" t="s">
        <v>3124</v>
      </c>
      <c r="F552" s="7" t="s">
        <v>3125</v>
      </c>
    </row>
    <row r="553" ht="18" customHeight="1" spans="1:6">
      <c r="A553" s="872" t="s">
        <v>4226</v>
      </c>
      <c r="B553" s="5" t="s">
        <v>3122</v>
      </c>
      <c r="C553" s="6" t="s">
        <v>4227</v>
      </c>
      <c r="E553" s="3" t="s">
        <v>3124</v>
      </c>
      <c r="F553" s="7" t="s">
        <v>3125</v>
      </c>
    </row>
    <row r="554" ht="18" customHeight="1" spans="1:6">
      <c r="A554" s="872" t="s">
        <v>4228</v>
      </c>
      <c r="B554" s="5" t="s">
        <v>3122</v>
      </c>
      <c r="C554" s="6" t="s">
        <v>4229</v>
      </c>
      <c r="E554" s="3" t="s">
        <v>3124</v>
      </c>
      <c r="F554" s="7" t="s">
        <v>3125</v>
      </c>
    </row>
    <row r="555" ht="18" customHeight="1" spans="1:6">
      <c r="A555" s="872" t="s">
        <v>4230</v>
      </c>
      <c r="B555" s="5" t="s">
        <v>3122</v>
      </c>
      <c r="C555" s="6" t="s">
        <v>4231</v>
      </c>
      <c r="E555" s="3" t="s">
        <v>3124</v>
      </c>
      <c r="F555" s="7" t="s">
        <v>3125</v>
      </c>
    </row>
    <row r="556" ht="18" customHeight="1" spans="1:6">
      <c r="A556" s="872" t="s">
        <v>4232</v>
      </c>
      <c r="B556" s="5" t="s">
        <v>3122</v>
      </c>
      <c r="C556" s="6" t="s">
        <v>4233</v>
      </c>
      <c r="E556" s="3" t="s">
        <v>3124</v>
      </c>
      <c r="F556" s="7" t="s">
        <v>3125</v>
      </c>
    </row>
    <row r="557" ht="18" customHeight="1" spans="1:6">
      <c r="A557" s="872" t="s">
        <v>4234</v>
      </c>
      <c r="B557" s="5" t="s">
        <v>3122</v>
      </c>
      <c r="C557" s="6" t="s">
        <v>4235</v>
      </c>
      <c r="E557" s="3" t="s">
        <v>3124</v>
      </c>
      <c r="F557" s="7" t="s">
        <v>3125</v>
      </c>
    </row>
    <row r="558" ht="18" customHeight="1" spans="1:6">
      <c r="A558" s="872" t="s">
        <v>4236</v>
      </c>
      <c r="B558" s="5" t="s">
        <v>3122</v>
      </c>
      <c r="C558" s="6" t="s">
        <v>4237</v>
      </c>
      <c r="E558" s="3" t="s">
        <v>3124</v>
      </c>
      <c r="F558" s="7" t="s">
        <v>3125</v>
      </c>
    </row>
    <row r="559" ht="18" customHeight="1" spans="1:6">
      <c r="A559" s="872" t="s">
        <v>4238</v>
      </c>
      <c r="B559" s="5" t="s">
        <v>3122</v>
      </c>
      <c r="C559" s="6" t="s">
        <v>4239</v>
      </c>
      <c r="E559" s="3" t="s">
        <v>3124</v>
      </c>
      <c r="F559" s="7" t="s">
        <v>3125</v>
      </c>
    </row>
    <row r="560" ht="18" customHeight="1" spans="1:6">
      <c r="A560" s="872" t="s">
        <v>4240</v>
      </c>
      <c r="B560" s="5" t="s">
        <v>3122</v>
      </c>
      <c r="C560" s="6" t="s">
        <v>4241</v>
      </c>
      <c r="E560" s="3" t="s">
        <v>3124</v>
      </c>
      <c r="F560" s="7" t="s">
        <v>3125</v>
      </c>
    </row>
    <row r="561" ht="18" customHeight="1" spans="1:6">
      <c r="A561" s="872" t="s">
        <v>4242</v>
      </c>
      <c r="B561" s="5" t="s">
        <v>3122</v>
      </c>
      <c r="C561" s="6" t="s">
        <v>4243</v>
      </c>
      <c r="E561" s="3" t="s">
        <v>3124</v>
      </c>
      <c r="F561" s="7" t="s">
        <v>3125</v>
      </c>
    </row>
    <row r="562" ht="18" customHeight="1" spans="1:6">
      <c r="A562" s="872" t="s">
        <v>4244</v>
      </c>
      <c r="B562" s="5" t="s">
        <v>3122</v>
      </c>
      <c r="C562" s="6" t="s">
        <v>4245</v>
      </c>
      <c r="E562" s="3" t="s">
        <v>3124</v>
      </c>
      <c r="F562" s="7" t="s">
        <v>3125</v>
      </c>
    </row>
    <row r="563" ht="18" customHeight="1" spans="1:6">
      <c r="A563" s="872" t="s">
        <v>4246</v>
      </c>
      <c r="B563" s="5" t="s">
        <v>3122</v>
      </c>
      <c r="C563" s="6" t="s">
        <v>4247</v>
      </c>
      <c r="E563" s="3" t="s">
        <v>3124</v>
      </c>
      <c r="F563" s="7" t="s">
        <v>3125</v>
      </c>
    </row>
    <row r="564" ht="18" customHeight="1" spans="1:6">
      <c r="A564" s="872" t="s">
        <v>4248</v>
      </c>
      <c r="B564" s="5" t="s">
        <v>3122</v>
      </c>
      <c r="C564" s="6" t="s">
        <v>4249</v>
      </c>
      <c r="E564" s="3" t="s">
        <v>3124</v>
      </c>
      <c r="F564" s="7" t="s">
        <v>3125</v>
      </c>
    </row>
    <row r="565" ht="18" customHeight="1" spans="1:6">
      <c r="A565" s="872" t="s">
        <v>4250</v>
      </c>
      <c r="B565" s="5" t="s">
        <v>3122</v>
      </c>
      <c r="C565" s="6" t="s">
        <v>4251</v>
      </c>
      <c r="E565" s="3" t="s">
        <v>3124</v>
      </c>
      <c r="F565" s="7" t="s">
        <v>3125</v>
      </c>
    </row>
    <row r="566" ht="18" customHeight="1" spans="1:6">
      <c r="A566" s="872" t="s">
        <v>4252</v>
      </c>
      <c r="B566" s="5" t="s">
        <v>3122</v>
      </c>
      <c r="C566" s="6" t="s">
        <v>4253</v>
      </c>
      <c r="E566" s="3" t="s">
        <v>3124</v>
      </c>
      <c r="F566" s="7" t="s">
        <v>3125</v>
      </c>
    </row>
    <row r="567" ht="18" customHeight="1" spans="1:6">
      <c r="A567" s="872" t="s">
        <v>4254</v>
      </c>
      <c r="B567" s="5" t="s">
        <v>3122</v>
      </c>
      <c r="C567" s="6" t="s">
        <v>4255</v>
      </c>
      <c r="E567" s="3" t="s">
        <v>3124</v>
      </c>
      <c r="F567" s="7" t="s">
        <v>3125</v>
      </c>
    </row>
    <row r="568" ht="18" customHeight="1" spans="1:6">
      <c r="A568" s="872" t="s">
        <v>4256</v>
      </c>
      <c r="B568" s="5" t="s">
        <v>3122</v>
      </c>
      <c r="C568" s="6" t="s">
        <v>4257</v>
      </c>
      <c r="E568" s="3" t="s">
        <v>3124</v>
      </c>
      <c r="F568" s="7" t="s">
        <v>3125</v>
      </c>
    </row>
    <row r="569" ht="18" customHeight="1" spans="1:6">
      <c r="A569" s="872" t="s">
        <v>4258</v>
      </c>
      <c r="B569" s="5" t="s">
        <v>3122</v>
      </c>
      <c r="C569" s="6" t="s">
        <v>4259</v>
      </c>
      <c r="E569" s="3" t="s">
        <v>3124</v>
      </c>
      <c r="F569" s="7" t="s">
        <v>3125</v>
      </c>
    </row>
    <row r="570" ht="18" customHeight="1" spans="1:6">
      <c r="A570" s="872" t="s">
        <v>4260</v>
      </c>
      <c r="B570" s="5" t="s">
        <v>3122</v>
      </c>
      <c r="C570" s="6" t="s">
        <v>4261</v>
      </c>
      <c r="E570" s="3" t="s">
        <v>3124</v>
      </c>
      <c r="F570" s="7" t="s">
        <v>3125</v>
      </c>
    </row>
    <row r="571" ht="18" customHeight="1" spans="1:6">
      <c r="A571" s="872" t="s">
        <v>4262</v>
      </c>
      <c r="B571" s="5" t="s">
        <v>3122</v>
      </c>
      <c r="C571" s="6" t="s">
        <v>4263</v>
      </c>
      <c r="E571" s="3" t="s">
        <v>3124</v>
      </c>
      <c r="F571" s="7" t="s">
        <v>3125</v>
      </c>
    </row>
    <row r="572" ht="18" customHeight="1" spans="1:6">
      <c r="A572" s="872" t="s">
        <v>4264</v>
      </c>
      <c r="B572" s="5" t="s">
        <v>3122</v>
      </c>
      <c r="C572" s="6" t="s">
        <v>4265</v>
      </c>
      <c r="E572" s="3" t="s">
        <v>3124</v>
      </c>
      <c r="F572" s="7" t="s">
        <v>3125</v>
      </c>
    </row>
    <row r="573" ht="18" customHeight="1" spans="1:6">
      <c r="A573" s="872" t="s">
        <v>4266</v>
      </c>
      <c r="B573" s="5" t="s">
        <v>3122</v>
      </c>
      <c r="C573" s="6" t="s">
        <v>4267</v>
      </c>
      <c r="E573" s="3" t="s">
        <v>3124</v>
      </c>
      <c r="F573" s="7" t="s">
        <v>3125</v>
      </c>
    </row>
    <row r="574" ht="18" customHeight="1" spans="1:6">
      <c r="A574" s="872" t="s">
        <v>4268</v>
      </c>
      <c r="B574" s="5" t="s">
        <v>3122</v>
      </c>
      <c r="C574" s="6" t="s">
        <v>4269</v>
      </c>
      <c r="E574" s="3" t="s">
        <v>3124</v>
      </c>
      <c r="F574" s="7" t="s">
        <v>3125</v>
      </c>
    </row>
    <row r="575" ht="18" customHeight="1" spans="1:6">
      <c r="A575" s="872" t="s">
        <v>4270</v>
      </c>
      <c r="B575" s="5" t="s">
        <v>3122</v>
      </c>
      <c r="C575" s="6" t="s">
        <v>4271</v>
      </c>
      <c r="E575" s="3" t="s">
        <v>3124</v>
      </c>
      <c r="F575" s="7" t="s">
        <v>3125</v>
      </c>
    </row>
    <row r="576" ht="18" customHeight="1" spans="1:6">
      <c r="A576" s="872" t="s">
        <v>4272</v>
      </c>
      <c r="B576" s="5" t="s">
        <v>3122</v>
      </c>
      <c r="C576" s="6" t="s">
        <v>4273</v>
      </c>
      <c r="E576" s="3" t="s">
        <v>3124</v>
      </c>
      <c r="F576" s="7" t="s">
        <v>3125</v>
      </c>
    </row>
    <row r="577" ht="18" customHeight="1" spans="1:6">
      <c r="A577" s="872" t="s">
        <v>4274</v>
      </c>
      <c r="B577" s="5" t="s">
        <v>3122</v>
      </c>
      <c r="C577" s="6" t="s">
        <v>4275</v>
      </c>
      <c r="E577" s="3" t="s">
        <v>3124</v>
      </c>
      <c r="F577" s="7" t="s">
        <v>3125</v>
      </c>
    </row>
    <row r="578" ht="18" customHeight="1" spans="1:6">
      <c r="A578" s="872" t="s">
        <v>4276</v>
      </c>
      <c r="B578" s="5" t="s">
        <v>3122</v>
      </c>
      <c r="C578" s="6" t="s">
        <v>4277</v>
      </c>
      <c r="E578" s="3" t="s">
        <v>3124</v>
      </c>
      <c r="F578" s="7" t="s">
        <v>3125</v>
      </c>
    </row>
    <row r="579" ht="18" customHeight="1" spans="1:6">
      <c r="A579" s="872" t="s">
        <v>4278</v>
      </c>
      <c r="B579" s="5" t="s">
        <v>3122</v>
      </c>
      <c r="C579" s="6" t="s">
        <v>4279</v>
      </c>
      <c r="E579" s="3" t="s">
        <v>3124</v>
      </c>
      <c r="F579" s="7" t="s">
        <v>3125</v>
      </c>
    </row>
    <row r="580" ht="18" customHeight="1" spans="1:6">
      <c r="A580" s="872" t="s">
        <v>4280</v>
      </c>
      <c r="B580" s="5" t="s">
        <v>3122</v>
      </c>
      <c r="C580" s="6" t="s">
        <v>4281</v>
      </c>
      <c r="E580" s="3" t="s">
        <v>3124</v>
      </c>
      <c r="F580" s="7" t="s">
        <v>3125</v>
      </c>
    </row>
    <row r="581" ht="18" customHeight="1" spans="1:6">
      <c r="A581" s="872" t="s">
        <v>4282</v>
      </c>
      <c r="B581" s="5" t="s">
        <v>3122</v>
      </c>
      <c r="C581" s="6" t="s">
        <v>4283</v>
      </c>
      <c r="E581" s="3" t="s">
        <v>3124</v>
      </c>
      <c r="F581" s="7" t="s">
        <v>3125</v>
      </c>
    </row>
    <row r="582" ht="18" customHeight="1" spans="1:6">
      <c r="A582" s="872" t="s">
        <v>4284</v>
      </c>
      <c r="B582" s="5" t="s">
        <v>3122</v>
      </c>
      <c r="C582" s="6" t="s">
        <v>4285</v>
      </c>
      <c r="E582" s="3" t="s">
        <v>3124</v>
      </c>
      <c r="F582" s="7" t="s">
        <v>3125</v>
      </c>
    </row>
    <row r="583" ht="18" customHeight="1" spans="1:6">
      <c r="A583" s="872" t="s">
        <v>4286</v>
      </c>
      <c r="B583" s="5" t="s">
        <v>3122</v>
      </c>
      <c r="C583" s="6" t="s">
        <v>4287</v>
      </c>
      <c r="E583" s="3" t="s">
        <v>3124</v>
      </c>
      <c r="F583" s="7" t="s">
        <v>3125</v>
      </c>
    </row>
    <row r="584" ht="18" customHeight="1" spans="1:6">
      <c r="A584" s="872" t="s">
        <v>4288</v>
      </c>
      <c r="B584" s="5" t="s">
        <v>3122</v>
      </c>
      <c r="C584" s="6" t="s">
        <v>4289</v>
      </c>
      <c r="E584" s="3" t="s">
        <v>3124</v>
      </c>
      <c r="F584" s="7" t="s">
        <v>3125</v>
      </c>
    </row>
    <row r="585" ht="18" customHeight="1" spans="1:6">
      <c r="A585" s="872" t="s">
        <v>4290</v>
      </c>
      <c r="B585" s="5" t="s">
        <v>3122</v>
      </c>
      <c r="C585" s="6" t="s">
        <v>4291</v>
      </c>
      <c r="E585" s="3" t="s">
        <v>3124</v>
      </c>
      <c r="F585" s="7" t="s">
        <v>3125</v>
      </c>
    </row>
    <row r="586" ht="18" customHeight="1" spans="1:6">
      <c r="A586" s="872" t="s">
        <v>4292</v>
      </c>
      <c r="B586" s="5" t="s">
        <v>3122</v>
      </c>
      <c r="C586" s="6" t="s">
        <v>4293</v>
      </c>
      <c r="E586" s="3" t="s">
        <v>3124</v>
      </c>
      <c r="F586" s="7" t="s">
        <v>3125</v>
      </c>
    </row>
    <row r="587" ht="18" customHeight="1" spans="1:6">
      <c r="A587" s="872" t="s">
        <v>4294</v>
      </c>
      <c r="B587" s="5" t="s">
        <v>3122</v>
      </c>
      <c r="C587" s="6" t="s">
        <v>4295</v>
      </c>
      <c r="E587" s="3" t="s">
        <v>3124</v>
      </c>
      <c r="F587" s="7" t="s">
        <v>3125</v>
      </c>
    </row>
    <row r="588" ht="18" customHeight="1" spans="1:6">
      <c r="A588" s="872" t="s">
        <v>4296</v>
      </c>
      <c r="B588" s="5" t="s">
        <v>3122</v>
      </c>
      <c r="C588" s="6" t="s">
        <v>4297</v>
      </c>
      <c r="E588" s="3" t="s">
        <v>3124</v>
      </c>
      <c r="F588" s="7" t="s">
        <v>3125</v>
      </c>
    </row>
    <row r="589" ht="18" customHeight="1" spans="1:6">
      <c r="A589" s="872" t="s">
        <v>4298</v>
      </c>
      <c r="B589" s="5" t="s">
        <v>3122</v>
      </c>
      <c r="C589" s="6" t="s">
        <v>4299</v>
      </c>
      <c r="E589" s="3" t="s">
        <v>3124</v>
      </c>
      <c r="F589" s="7" t="s">
        <v>3125</v>
      </c>
    </row>
    <row r="590" ht="18" customHeight="1" spans="1:6">
      <c r="A590" s="872" t="s">
        <v>4300</v>
      </c>
      <c r="B590" s="5" t="s">
        <v>3122</v>
      </c>
      <c r="C590" s="6" t="s">
        <v>4301</v>
      </c>
      <c r="E590" s="3" t="s">
        <v>3124</v>
      </c>
      <c r="F590" s="7" t="s">
        <v>3125</v>
      </c>
    </row>
    <row r="591" ht="18" customHeight="1" spans="1:6">
      <c r="A591" s="872" t="s">
        <v>4302</v>
      </c>
      <c r="B591" s="5" t="s">
        <v>3122</v>
      </c>
      <c r="C591" s="6" t="s">
        <v>4303</v>
      </c>
      <c r="E591" s="3" t="s">
        <v>3124</v>
      </c>
      <c r="F591" s="7" t="s">
        <v>3125</v>
      </c>
    </row>
    <row r="592" ht="18" customHeight="1" spans="1:6">
      <c r="A592" s="872" t="s">
        <v>4304</v>
      </c>
      <c r="B592" s="5" t="s">
        <v>3122</v>
      </c>
      <c r="C592" s="6" t="s">
        <v>4305</v>
      </c>
      <c r="E592" s="3" t="s">
        <v>3124</v>
      </c>
      <c r="F592" s="7" t="s">
        <v>3125</v>
      </c>
    </row>
    <row r="593" ht="18" customHeight="1" spans="1:6">
      <c r="A593" s="872" t="s">
        <v>4306</v>
      </c>
      <c r="B593" s="5" t="s">
        <v>3122</v>
      </c>
      <c r="C593" s="6" t="s">
        <v>4307</v>
      </c>
      <c r="E593" s="3" t="s">
        <v>3124</v>
      </c>
      <c r="F593" s="7" t="s">
        <v>3125</v>
      </c>
    </row>
    <row r="594" ht="18" customHeight="1" spans="1:6">
      <c r="A594" s="872" t="s">
        <v>4308</v>
      </c>
      <c r="B594" s="5" t="s">
        <v>3122</v>
      </c>
      <c r="C594" s="6" t="s">
        <v>4309</v>
      </c>
      <c r="E594" s="3" t="s">
        <v>3124</v>
      </c>
      <c r="F594" s="7" t="s">
        <v>3125</v>
      </c>
    </row>
    <row r="595" ht="18" customHeight="1" spans="1:6">
      <c r="A595" s="872" t="s">
        <v>4310</v>
      </c>
      <c r="B595" s="5" t="s">
        <v>3122</v>
      </c>
      <c r="C595" s="6" t="s">
        <v>4311</v>
      </c>
      <c r="E595" s="3" t="s">
        <v>3124</v>
      </c>
      <c r="F595" s="7" t="s">
        <v>3125</v>
      </c>
    </row>
    <row r="596" ht="18" customHeight="1" spans="1:6">
      <c r="A596" s="872" t="s">
        <v>4312</v>
      </c>
      <c r="B596" s="5" t="s">
        <v>3122</v>
      </c>
      <c r="C596" s="6" t="s">
        <v>4313</v>
      </c>
      <c r="E596" s="3" t="s">
        <v>3124</v>
      </c>
      <c r="F596" s="7" t="s">
        <v>3125</v>
      </c>
    </row>
    <row r="597" ht="18" customHeight="1" spans="1:6">
      <c r="A597" s="872" t="s">
        <v>4314</v>
      </c>
      <c r="B597" s="5" t="s">
        <v>3122</v>
      </c>
      <c r="C597" s="6" t="s">
        <v>4315</v>
      </c>
      <c r="E597" s="3" t="s">
        <v>3124</v>
      </c>
      <c r="F597" s="7" t="s">
        <v>3125</v>
      </c>
    </row>
    <row r="598" ht="18" customHeight="1" spans="1:6">
      <c r="A598" s="872" t="s">
        <v>4316</v>
      </c>
      <c r="B598" s="5" t="s">
        <v>3122</v>
      </c>
      <c r="C598" s="6" t="s">
        <v>4317</v>
      </c>
      <c r="E598" s="3" t="s">
        <v>3124</v>
      </c>
      <c r="F598" s="7" t="s">
        <v>3125</v>
      </c>
    </row>
    <row r="599" ht="18" customHeight="1" spans="1:6">
      <c r="A599" s="872" t="s">
        <v>4318</v>
      </c>
      <c r="B599" s="5" t="s">
        <v>3122</v>
      </c>
      <c r="C599" s="6" t="s">
        <v>4319</v>
      </c>
      <c r="E599" s="3" t="s">
        <v>3124</v>
      </c>
      <c r="F599" s="7" t="s">
        <v>3125</v>
      </c>
    </row>
    <row r="600" ht="18" customHeight="1" spans="1:6">
      <c r="A600" s="872" t="s">
        <v>4320</v>
      </c>
      <c r="B600" s="5" t="s">
        <v>3122</v>
      </c>
      <c r="C600" s="6" t="s">
        <v>4321</v>
      </c>
      <c r="E600" s="3" t="s">
        <v>3124</v>
      </c>
      <c r="F600" s="7" t="s">
        <v>3125</v>
      </c>
    </row>
    <row r="601" ht="18" customHeight="1" spans="1:6">
      <c r="A601" s="872" t="s">
        <v>4322</v>
      </c>
      <c r="B601" s="5" t="s">
        <v>3122</v>
      </c>
      <c r="C601" s="6" t="s">
        <v>4323</v>
      </c>
      <c r="E601" s="3" t="s">
        <v>3124</v>
      </c>
      <c r="F601" s="7" t="s">
        <v>3125</v>
      </c>
    </row>
    <row r="602" ht="18" customHeight="1" spans="1:6">
      <c r="A602" s="872" t="s">
        <v>4324</v>
      </c>
      <c r="B602" s="5" t="s">
        <v>3122</v>
      </c>
      <c r="C602" s="6" t="s">
        <v>4325</v>
      </c>
      <c r="E602" s="3" t="s">
        <v>3124</v>
      </c>
      <c r="F602" s="7" t="s">
        <v>3125</v>
      </c>
    </row>
    <row r="603" ht="18" customHeight="1" spans="1:6">
      <c r="A603" s="872" t="s">
        <v>4326</v>
      </c>
      <c r="B603" s="5" t="s">
        <v>3122</v>
      </c>
      <c r="C603" s="6" t="s">
        <v>4327</v>
      </c>
      <c r="E603" s="3" t="s">
        <v>3124</v>
      </c>
      <c r="F603" s="7" t="s">
        <v>3125</v>
      </c>
    </row>
    <row r="604" ht="18" customHeight="1" spans="1:6">
      <c r="A604" s="872" t="s">
        <v>4328</v>
      </c>
      <c r="B604" s="5" t="s">
        <v>3122</v>
      </c>
      <c r="C604" s="6" t="s">
        <v>4329</v>
      </c>
      <c r="E604" s="3" t="s">
        <v>3124</v>
      </c>
      <c r="F604" s="7" t="s">
        <v>3125</v>
      </c>
    </row>
    <row r="605" ht="18" customHeight="1" spans="1:6">
      <c r="A605" s="872" t="s">
        <v>4330</v>
      </c>
      <c r="B605" s="5" t="s">
        <v>3122</v>
      </c>
      <c r="C605" s="6" t="s">
        <v>4331</v>
      </c>
      <c r="E605" s="3" t="s">
        <v>3124</v>
      </c>
      <c r="F605" s="7" t="s">
        <v>3125</v>
      </c>
    </row>
    <row r="606" ht="18" customHeight="1" spans="1:6">
      <c r="A606" s="872" t="s">
        <v>4332</v>
      </c>
      <c r="B606" s="5" t="s">
        <v>3122</v>
      </c>
      <c r="C606" s="6" t="s">
        <v>4333</v>
      </c>
      <c r="E606" s="3" t="s">
        <v>3124</v>
      </c>
      <c r="F606" s="7" t="s">
        <v>3125</v>
      </c>
    </row>
    <row r="607" ht="18" customHeight="1" spans="1:6">
      <c r="A607" s="872" t="s">
        <v>4334</v>
      </c>
      <c r="B607" s="5" t="s">
        <v>3122</v>
      </c>
      <c r="C607" s="6" t="s">
        <v>4335</v>
      </c>
      <c r="E607" s="3" t="s">
        <v>3124</v>
      </c>
      <c r="F607" s="7" t="s">
        <v>3125</v>
      </c>
    </row>
    <row r="608" ht="18" customHeight="1" spans="1:6">
      <c r="A608" s="872" t="s">
        <v>4336</v>
      </c>
      <c r="B608" s="5" t="s">
        <v>3122</v>
      </c>
      <c r="C608" s="6" t="s">
        <v>4337</v>
      </c>
      <c r="E608" s="3" t="s">
        <v>3124</v>
      </c>
      <c r="F608" s="7" t="s">
        <v>3125</v>
      </c>
    </row>
    <row r="609" ht="18" customHeight="1" spans="1:6">
      <c r="A609" s="872" t="s">
        <v>4338</v>
      </c>
      <c r="B609" s="5" t="s">
        <v>3122</v>
      </c>
      <c r="C609" s="6" t="s">
        <v>4339</v>
      </c>
      <c r="E609" s="3" t="s">
        <v>3124</v>
      </c>
      <c r="F609" s="7" t="s">
        <v>3125</v>
      </c>
    </row>
    <row r="610" ht="18" customHeight="1" spans="1:6">
      <c r="A610" s="872" t="s">
        <v>4340</v>
      </c>
      <c r="B610" s="5" t="s">
        <v>3122</v>
      </c>
      <c r="C610" s="6" t="s">
        <v>4341</v>
      </c>
      <c r="E610" s="3" t="s">
        <v>3124</v>
      </c>
      <c r="F610" s="7" t="s">
        <v>3125</v>
      </c>
    </row>
    <row r="611" ht="18" customHeight="1" spans="1:6">
      <c r="A611" s="872" t="s">
        <v>4342</v>
      </c>
      <c r="B611" s="5" t="s">
        <v>3122</v>
      </c>
      <c r="C611" s="6" t="s">
        <v>4343</v>
      </c>
      <c r="E611" s="3" t="s">
        <v>3124</v>
      </c>
      <c r="F611" s="7" t="s">
        <v>3125</v>
      </c>
    </row>
    <row r="612" ht="18" customHeight="1" spans="1:6">
      <c r="A612" s="872" t="s">
        <v>4344</v>
      </c>
      <c r="B612" s="5" t="s">
        <v>3122</v>
      </c>
      <c r="C612" s="6" t="s">
        <v>4345</v>
      </c>
      <c r="E612" s="3" t="s">
        <v>3124</v>
      </c>
      <c r="F612" s="7" t="s">
        <v>3125</v>
      </c>
    </row>
    <row r="613" ht="18" customHeight="1" spans="1:6">
      <c r="A613" s="872" t="s">
        <v>4346</v>
      </c>
      <c r="B613" s="5" t="s">
        <v>3122</v>
      </c>
      <c r="C613" s="6" t="s">
        <v>4347</v>
      </c>
      <c r="E613" s="3" t="s">
        <v>3124</v>
      </c>
      <c r="F613" s="7" t="s">
        <v>3125</v>
      </c>
    </row>
    <row r="614" ht="18" customHeight="1" spans="1:6">
      <c r="A614" s="872" t="s">
        <v>4348</v>
      </c>
      <c r="B614" s="5" t="s">
        <v>3122</v>
      </c>
      <c r="C614" s="6" t="s">
        <v>4349</v>
      </c>
      <c r="E614" s="3" t="s">
        <v>3124</v>
      </c>
      <c r="F614" s="7" t="s">
        <v>3125</v>
      </c>
    </row>
    <row r="615" ht="18" customHeight="1" spans="1:6">
      <c r="A615" s="872" t="s">
        <v>4350</v>
      </c>
      <c r="B615" s="5" t="s">
        <v>3122</v>
      </c>
      <c r="C615" s="6" t="s">
        <v>4351</v>
      </c>
      <c r="E615" s="3" t="s">
        <v>3124</v>
      </c>
      <c r="F615" s="7" t="s">
        <v>3125</v>
      </c>
    </row>
    <row r="616" ht="18" customHeight="1" spans="1:6">
      <c r="A616" s="872" t="s">
        <v>4352</v>
      </c>
      <c r="B616" s="5" t="s">
        <v>3122</v>
      </c>
      <c r="C616" s="6" t="s">
        <v>4353</v>
      </c>
      <c r="E616" s="3" t="s">
        <v>3124</v>
      </c>
      <c r="F616" s="7" t="s">
        <v>3125</v>
      </c>
    </row>
    <row r="617" ht="18" customHeight="1" spans="1:6">
      <c r="A617" s="872" t="s">
        <v>4354</v>
      </c>
      <c r="B617" s="5" t="s">
        <v>3122</v>
      </c>
      <c r="C617" s="6" t="s">
        <v>4355</v>
      </c>
      <c r="E617" s="3" t="s">
        <v>3124</v>
      </c>
      <c r="F617" s="7" t="s">
        <v>3125</v>
      </c>
    </row>
    <row r="618" ht="18" customHeight="1" spans="1:6">
      <c r="A618" s="872" t="s">
        <v>4356</v>
      </c>
      <c r="B618" s="5" t="s">
        <v>3122</v>
      </c>
      <c r="C618" s="6" t="s">
        <v>4357</v>
      </c>
      <c r="E618" s="3" t="s">
        <v>3124</v>
      </c>
      <c r="F618" s="7" t="s">
        <v>3125</v>
      </c>
    </row>
    <row r="619" ht="18" customHeight="1" spans="1:6">
      <c r="A619" s="872" t="s">
        <v>4358</v>
      </c>
      <c r="B619" s="5" t="s">
        <v>3122</v>
      </c>
      <c r="C619" s="6" t="s">
        <v>4359</v>
      </c>
      <c r="E619" s="3" t="s">
        <v>3124</v>
      </c>
      <c r="F619" s="7" t="s">
        <v>3125</v>
      </c>
    </row>
    <row r="620" ht="18" customHeight="1" spans="1:6">
      <c r="A620" s="872" t="s">
        <v>4360</v>
      </c>
      <c r="B620" s="5" t="s">
        <v>3122</v>
      </c>
      <c r="C620" s="6" t="s">
        <v>4361</v>
      </c>
      <c r="E620" s="3" t="s">
        <v>3124</v>
      </c>
      <c r="F620" s="7" t="s">
        <v>3125</v>
      </c>
    </row>
    <row r="621" ht="18" customHeight="1" spans="1:6">
      <c r="A621" s="872" t="s">
        <v>4362</v>
      </c>
      <c r="B621" s="5" t="s">
        <v>3122</v>
      </c>
      <c r="C621" s="6" t="s">
        <v>4363</v>
      </c>
      <c r="E621" s="3" t="s">
        <v>3124</v>
      </c>
      <c r="F621" s="7" t="s">
        <v>3125</v>
      </c>
    </row>
    <row r="622" ht="18" customHeight="1" spans="1:6">
      <c r="A622" s="872" t="s">
        <v>4364</v>
      </c>
      <c r="B622" s="5" t="s">
        <v>3122</v>
      </c>
      <c r="C622" s="6" t="s">
        <v>4365</v>
      </c>
      <c r="E622" s="3" t="s">
        <v>3124</v>
      </c>
      <c r="F622" s="7" t="s">
        <v>3125</v>
      </c>
    </row>
    <row r="623" ht="18" customHeight="1" spans="1:6">
      <c r="A623" s="872" t="s">
        <v>4366</v>
      </c>
      <c r="B623" s="5" t="s">
        <v>3122</v>
      </c>
      <c r="C623" s="6" t="s">
        <v>4367</v>
      </c>
      <c r="E623" s="3" t="s">
        <v>3124</v>
      </c>
      <c r="F623" s="7" t="s">
        <v>3125</v>
      </c>
    </row>
    <row r="624" ht="18" customHeight="1" spans="1:6">
      <c r="A624" s="872" t="s">
        <v>4368</v>
      </c>
      <c r="B624" s="5" t="s">
        <v>3122</v>
      </c>
      <c r="C624" s="6" t="s">
        <v>4369</v>
      </c>
      <c r="E624" s="3" t="s">
        <v>3124</v>
      </c>
      <c r="F624" s="7" t="s">
        <v>3125</v>
      </c>
    </row>
    <row r="625" ht="18" customHeight="1" spans="1:6">
      <c r="A625" s="872" t="s">
        <v>4370</v>
      </c>
      <c r="B625" s="5" t="s">
        <v>3122</v>
      </c>
      <c r="C625" s="6" t="s">
        <v>4371</v>
      </c>
      <c r="E625" s="3" t="s">
        <v>3124</v>
      </c>
      <c r="F625" s="7" t="s">
        <v>3125</v>
      </c>
    </row>
    <row r="626" ht="18" customHeight="1" spans="1:6">
      <c r="A626" s="872" t="s">
        <v>4372</v>
      </c>
      <c r="B626" s="5" t="s">
        <v>3122</v>
      </c>
      <c r="C626" s="6" t="s">
        <v>4373</v>
      </c>
      <c r="E626" s="3" t="s">
        <v>3124</v>
      </c>
      <c r="F626" s="7" t="s">
        <v>3125</v>
      </c>
    </row>
    <row r="627" ht="18" customHeight="1" spans="1:6">
      <c r="A627" s="872" t="s">
        <v>4374</v>
      </c>
      <c r="B627" s="5" t="s">
        <v>3122</v>
      </c>
      <c r="C627" s="6" t="s">
        <v>4375</v>
      </c>
      <c r="E627" s="3" t="s">
        <v>3124</v>
      </c>
      <c r="F627" s="7" t="s">
        <v>3125</v>
      </c>
    </row>
    <row r="628" ht="18" customHeight="1" spans="1:6">
      <c r="A628" s="872" t="s">
        <v>4376</v>
      </c>
      <c r="B628" s="5" t="s">
        <v>3122</v>
      </c>
      <c r="C628" s="6" t="s">
        <v>4377</v>
      </c>
      <c r="E628" s="3" t="s">
        <v>3124</v>
      </c>
      <c r="F628" s="7" t="s">
        <v>3125</v>
      </c>
    </row>
    <row r="629" ht="18" customHeight="1" spans="1:6">
      <c r="A629" s="872" t="s">
        <v>4378</v>
      </c>
      <c r="B629" s="5" t="s">
        <v>3122</v>
      </c>
      <c r="C629" s="6" t="s">
        <v>4379</v>
      </c>
      <c r="E629" s="3" t="s">
        <v>3124</v>
      </c>
      <c r="F629" s="7" t="s">
        <v>3125</v>
      </c>
    </row>
    <row r="630" ht="18" customHeight="1" spans="1:6">
      <c r="A630" s="872" t="s">
        <v>4380</v>
      </c>
      <c r="B630" s="5" t="s">
        <v>3122</v>
      </c>
      <c r="C630" s="6" t="s">
        <v>4381</v>
      </c>
      <c r="E630" s="3" t="s">
        <v>3124</v>
      </c>
      <c r="F630" s="7" t="s">
        <v>3125</v>
      </c>
    </row>
    <row r="631" ht="18" customHeight="1" spans="1:6">
      <c r="A631" s="872" t="s">
        <v>4382</v>
      </c>
      <c r="B631" s="5" t="s">
        <v>3122</v>
      </c>
      <c r="C631" s="6" t="s">
        <v>4383</v>
      </c>
      <c r="E631" s="3" t="s">
        <v>3124</v>
      </c>
      <c r="F631" s="7" t="s">
        <v>3125</v>
      </c>
    </row>
    <row r="632" ht="18" customHeight="1" spans="1:6">
      <c r="A632" s="872" t="s">
        <v>4384</v>
      </c>
      <c r="B632" s="5" t="s">
        <v>3122</v>
      </c>
      <c r="C632" s="6" t="s">
        <v>4385</v>
      </c>
      <c r="E632" s="3" t="s">
        <v>3124</v>
      </c>
      <c r="F632" s="7" t="s">
        <v>3125</v>
      </c>
    </row>
    <row r="633" ht="18" customHeight="1" spans="1:6">
      <c r="A633" s="872" t="s">
        <v>4386</v>
      </c>
      <c r="B633" s="5" t="s">
        <v>3122</v>
      </c>
      <c r="C633" s="6" t="s">
        <v>4387</v>
      </c>
      <c r="E633" s="3" t="s">
        <v>3124</v>
      </c>
      <c r="F633" s="7" t="s">
        <v>3125</v>
      </c>
    </row>
    <row r="634" ht="18" customHeight="1" spans="1:6">
      <c r="A634" s="872" t="s">
        <v>4388</v>
      </c>
      <c r="B634" s="5" t="s">
        <v>3122</v>
      </c>
      <c r="C634" s="6" t="s">
        <v>4389</v>
      </c>
      <c r="E634" s="3" t="s">
        <v>3124</v>
      </c>
      <c r="F634" s="7" t="s">
        <v>3125</v>
      </c>
    </row>
    <row r="635" ht="18" customHeight="1" spans="1:6">
      <c r="A635" s="872" t="s">
        <v>4390</v>
      </c>
      <c r="B635" s="5" t="s">
        <v>3122</v>
      </c>
      <c r="C635" s="6" t="s">
        <v>4391</v>
      </c>
      <c r="E635" s="3" t="s">
        <v>3124</v>
      </c>
      <c r="F635" s="7" t="s">
        <v>3125</v>
      </c>
    </row>
    <row r="636" ht="18" customHeight="1" spans="1:6">
      <c r="A636" s="872" t="s">
        <v>4392</v>
      </c>
      <c r="B636" s="5" t="s">
        <v>3122</v>
      </c>
      <c r="C636" s="6" t="s">
        <v>4393</v>
      </c>
      <c r="E636" s="3" t="s">
        <v>3124</v>
      </c>
      <c r="F636" s="7" t="s">
        <v>3125</v>
      </c>
    </row>
    <row r="637" ht="18" customHeight="1" spans="1:6">
      <c r="A637" s="872" t="s">
        <v>4394</v>
      </c>
      <c r="B637" s="5" t="s">
        <v>3122</v>
      </c>
      <c r="C637" s="6" t="s">
        <v>4395</v>
      </c>
      <c r="E637" s="3" t="s">
        <v>3124</v>
      </c>
      <c r="F637" s="7" t="s">
        <v>3125</v>
      </c>
    </row>
    <row r="638" ht="18" customHeight="1" spans="1:6">
      <c r="A638" s="872" t="s">
        <v>4396</v>
      </c>
      <c r="B638" s="5" t="s">
        <v>3122</v>
      </c>
      <c r="C638" s="6" t="s">
        <v>4397</v>
      </c>
      <c r="E638" s="3" t="s">
        <v>3124</v>
      </c>
      <c r="F638" s="7" t="s">
        <v>3125</v>
      </c>
    </row>
    <row r="639" ht="18" customHeight="1" spans="1:6">
      <c r="A639" s="872" t="s">
        <v>4398</v>
      </c>
      <c r="B639" s="5" t="s">
        <v>3122</v>
      </c>
      <c r="C639" s="6" t="s">
        <v>4399</v>
      </c>
      <c r="E639" s="3" t="s">
        <v>3124</v>
      </c>
      <c r="F639" s="7" t="s">
        <v>3125</v>
      </c>
    </row>
    <row r="640" ht="18" customHeight="1" spans="1:6">
      <c r="A640" s="872" t="s">
        <v>4400</v>
      </c>
      <c r="B640" s="5" t="s">
        <v>3122</v>
      </c>
      <c r="C640" s="6" t="s">
        <v>4401</v>
      </c>
      <c r="E640" s="3" t="s">
        <v>3124</v>
      </c>
      <c r="F640" s="7" t="s">
        <v>3125</v>
      </c>
    </row>
    <row r="641" ht="18" customHeight="1" spans="1:6">
      <c r="A641" s="872" t="s">
        <v>4402</v>
      </c>
      <c r="B641" s="5" t="s">
        <v>3122</v>
      </c>
      <c r="C641" s="6" t="s">
        <v>4403</v>
      </c>
      <c r="E641" s="3" t="s">
        <v>3124</v>
      </c>
      <c r="F641" s="7" t="s">
        <v>3125</v>
      </c>
    </row>
    <row r="642" ht="18" customHeight="1" spans="1:6">
      <c r="A642" s="872" t="s">
        <v>4404</v>
      </c>
      <c r="B642" s="5" t="s">
        <v>3122</v>
      </c>
      <c r="C642" s="6" t="s">
        <v>4405</v>
      </c>
      <c r="E642" s="3" t="s">
        <v>3124</v>
      </c>
      <c r="F642" s="7" t="s">
        <v>3125</v>
      </c>
    </row>
    <row r="643" ht="18" customHeight="1" spans="1:6">
      <c r="A643" s="872" t="s">
        <v>4406</v>
      </c>
      <c r="B643" s="5" t="s">
        <v>3122</v>
      </c>
      <c r="C643" s="6" t="s">
        <v>4407</v>
      </c>
      <c r="E643" s="3" t="s">
        <v>3124</v>
      </c>
      <c r="F643" s="7" t="s">
        <v>3125</v>
      </c>
    </row>
    <row r="644" ht="18" customHeight="1" spans="1:6">
      <c r="A644" s="872" t="s">
        <v>4408</v>
      </c>
      <c r="B644" s="5" t="s">
        <v>3122</v>
      </c>
      <c r="C644" s="6" t="s">
        <v>4409</v>
      </c>
      <c r="E644" s="3" t="s">
        <v>3124</v>
      </c>
      <c r="F644" s="7" t="s">
        <v>3125</v>
      </c>
    </row>
    <row r="645" ht="18" customHeight="1" spans="1:6">
      <c r="A645" s="872" t="s">
        <v>4410</v>
      </c>
      <c r="B645" s="5" t="s">
        <v>3122</v>
      </c>
      <c r="C645" s="6" t="s">
        <v>4411</v>
      </c>
      <c r="E645" s="3" t="s">
        <v>3124</v>
      </c>
      <c r="F645" s="7" t="s">
        <v>3125</v>
      </c>
    </row>
    <row r="646" ht="18" customHeight="1" spans="1:6">
      <c r="A646" s="872" t="s">
        <v>4412</v>
      </c>
      <c r="B646" s="5" t="s">
        <v>3122</v>
      </c>
      <c r="C646" s="6" t="s">
        <v>4413</v>
      </c>
      <c r="E646" s="3" t="s">
        <v>3124</v>
      </c>
      <c r="F646" s="7" t="s">
        <v>3125</v>
      </c>
    </row>
    <row r="647" ht="18" customHeight="1" spans="1:6">
      <c r="A647" s="872" t="s">
        <v>4414</v>
      </c>
      <c r="B647" s="5" t="s">
        <v>3122</v>
      </c>
      <c r="C647" s="6" t="s">
        <v>4415</v>
      </c>
      <c r="E647" s="3" t="s">
        <v>3124</v>
      </c>
      <c r="F647" s="7" t="s">
        <v>3125</v>
      </c>
    </row>
    <row r="648" ht="18" customHeight="1" spans="1:6">
      <c r="A648" s="872" t="s">
        <v>4416</v>
      </c>
      <c r="B648" s="5" t="s">
        <v>3122</v>
      </c>
      <c r="C648" s="6" t="s">
        <v>4417</v>
      </c>
      <c r="E648" s="3" t="s">
        <v>3124</v>
      </c>
      <c r="F648" s="7" t="s">
        <v>3125</v>
      </c>
    </row>
    <row r="649" ht="18" customHeight="1" spans="1:6">
      <c r="A649" s="872" t="s">
        <v>4418</v>
      </c>
      <c r="B649" s="5" t="s">
        <v>3122</v>
      </c>
      <c r="C649" s="6" t="s">
        <v>4419</v>
      </c>
      <c r="E649" s="3" t="s">
        <v>3124</v>
      </c>
      <c r="F649" s="7" t="s">
        <v>3125</v>
      </c>
    </row>
    <row r="650" ht="18" customHeight="1" spans="1:6">
      <c r="A650" s="872" t="s">
        <v>4420</v>
      </c>
      <c r="B650" s="5" t="s">
        <v>3122</v>
      </c>
      <c r="C650" s="6" t="s">
        <v>4421</v>
      </c>
      <c r="E650" s="3" t="s">
        <v>3124</v>
      </c>
      <c r="F650" s="7" t="s">
        <v>3125</v>
      </c>
    </row>
    <row r="651" ht="18" customHeight="1" spans="1:6">
      <c r="A651" s="872" t="s">
        <v>4422</v>
      </c>
      <c r="B651" s="5" t="s">
        <v>3122</v>
      </c>
      <c r="C651" s="6" t="s">
        <v>4423</v>
      </c>
      <c r="E651" s="3" t="s">
        <v>3124</v>
      </c>
      <c r="F651" s="7" t="s">
        <v>3125</v>
      </c>
    </row>
    <row r="652" ht="18" customHeight="1" spans="1:6">
      <c r="A652" s="872" t="s">
        <v>4424</v>
      </c>
      <c r="B652" s="5" t="s">
        <v>3122</v>
      </c>
      <c r="C652" s="6" t="s">
        <v>4425</v>
      </c>
      <c r="E652" s="3" t="s">
        <v>3124</v>
      </c>
      <c r="F652" s="7" t="s">
        <v>3125</v>
      </c>
    </row>
    <row r="653" ht="18" customHeight="1" spans="1:6">
      <c r="A653" s="872" t="s">
        <v>4426</v>
      </c>
      <c r="B653" s="5" t="s">
        <v>3122</v>
      </c>
      <c r="C653" s="6" t="s">
        <v>4427</v>
      </c>
      <c r="E653" s="3" t="s">
        <v>3124</v>
      </c>
      <c r="F653" s="7" t="s">
        <v>3125</v>
      </c>
    </row>
    <row r="654" ht="18" customHeight="1" spans="1:6">
      <c r="A654" s="872" t="s">
        <v>4428</v>
      </c>
      <c r="B654" s="5" t="s">
        <v>3122</v>
      </c>
      <c r="C654" s="6" t="s">
        <v>4429</v>
      </c>
      <c r="E654" s="3" t="s">
        <v>3124</v>
      </c>
      <c r="F654" s="7" t="s">
        <v>3125</v>
      </c>
    </row>
    <row r="655" ht="18" customHeight="1" spans="1:6">
      <c r="A655" s="872" t="s">
        <v>4430</v>
      </c>
      <c r="B655" s="5" t="s">
        <v>3122</v>
      </c>
      <c r="C655" s="6" t="s">
        <v>4431</v>
      </c>
      <c r="E655" s="3" t="s">
        <v>3124</v>
      </c>
      <c r="F655" s="7" t="s">
        <v>3125</v>
      </c>
    </row>
    <row r="656" ht="18" customHeight="1" spans="1:6">
      <c r="A656" s="872" t="s">
        <v>4432</v>
      </c>
      <c r="B656" s="5" t="s">
        <v>3122</v>
      </c>
      <c r="C656" s="6" t="s">
        <v>4433</v>
      </c>
      <c r="E656" s="3" t="s">
        <v>3124</v>
      </c>
      <c r="F656" s="7" t="s">
        <v>3125</v>
      </c>
    </row>
    <row r="657" ht="18" customHeight="1" spans="1:6">
      <c r="A657" s="872" t="s">
        <v>4434</v>
      </c>
      <c r="B657" s="5" t="s">
        <v>3122</v>
      </c>
      <c r="C657" s="6" t="s">
        <v>4435</v>
      </c>
      <c r="E657" s="3" t="s">
        <v>3124</v>
      </c>
      <c r="F657" s="7" t="s">
        <v>3125</v>
      </c>
    </row>
    <row r="658" ht="18" customHeight="1" spans="1:6">
      <c r="A658" s="872" t="s">
        <v>4436</v>
      </c>
      <c r="B658" s="5" t="s">
        <v>3122</v>
      </c>
      <c r="C658" s="6" t="s">
        <v>4437</v>
      </c>
      <c r="E658" s="3" t="s">
        <v>3124</v>
      </c>
      <c r="F658" s="7" t="s">
        <v>3125</v>
      </c>
    </row>
    <row r="659" ht="18" customHeight="1" spans="1:6">
      <c r="A659" s="872" t="s">
        <v>4438</v>
      </c>
      <c r="B659" s="5" t="s">
        <v>3122</v>
      </c>
      <c r="C659" s="6" t="s">
        <v>4439</v>
      </c>
      <c r="E659" s="3" t="s">
        <v>3124</v>
      </c>
      <c r="F659" s="7" t="s">
        <v>3125</v>
      </c>
    </row>
    <row r="660" ht="18" customHeight="1" spans="1:6">
      <c r="A660" s="872" t="s">
        <v>4440</v>
      </c>
      <c r="B660" s="5" t="s">
        <v>3122</v>
      </c>
      <c r="C660" s="6" t="s">
        <v>4441</v>
      </c>
      <c r="E660" s="3" t="s">
        <v>3124</v>
      </c>
      <c r="F660" s="7" t="s">
        <v>3125</v>
      </c>
    </row>
    <row r="661" ht="18" customHeight="1" spans="1:6">
      <c r="A661" s="872" t="s">
        <v>4442</v>
      </c>
      <c r="B661" s="5" t="s">
        <v>3122</v>
      </c>
      <c r="C661" s="6" t="s">
        <v>4443</v>
      </c>
      <c r="E661" s="3" t="s">
        <v>3124</v>
      </c>
      <c r="F661" s="7" t="s">
        <v>3125</v>
      </c>
    </row>
    <row r="662" ht="18" customHeight="1" spans="1:6">
      <c r="A662" s="872" t="s">
        <v>4444</v>
      </c>
      <c r="B662" s="5" t="s">
        <v>3122</v>
      </c>
      <c r="C662" s="6" t="s">
        <v>4445</v>
      </c>
      <c r="E662" s="3" t="s">
        <v>3124</v>
      </c>
      <c r="F662" s="7" t="s">
        <v>3125</v>
      </c>
    </row>
    <row r="663" ht="18" customHeight="1" spans="1:6">
      <c r="A663" s="872" t="s">
        <v>4446</v>
      </c>
      <c r="B663" s="5" t="s">
        <v>3122</v>
      </c>
      <c r="C663" s="6" t="s">
        <v>4447</v>
      </c>
      <c r="E663" s="3" t="s">
        <v>3124</v>
      </c>
      <c r="F663" s="7" t="s">
        <v>3125</v>
      </c>
    </row>
    <row r="664" ht="18" customHeight="1" spans="1:6">
      <c r="A664" s="872" t="s">
        <v>4448</v>
      </c>
      <c r="B664" s="5" t="s">
        <v>3122</v>
      </c>
      <c r="C664" s="6" t="s">
        <v>4449</v>
      </c>
      <c r="E664" s="3" t="s">
        <v>3124</v>
      </c>
      <c r="F664" s="7" t="s">
        <v>3125</v>
      </c>
    </row>
    <row r="665" ht="18" customHeight="1" spans="1:6">
      <c r="A665" s="872" t="s">
        <v>4450</v>
      </c>
      <c r="B665" s="5" t="s">
        <v>3122</v>
      </c>
      <c r="C665" s="6" t="s">
        <v>4451</v>
      </c>
      <c r="E665" s="3" t="s">
        <v>3124</v>
      </c>
      <c r="F665" s="7" t="s">
        <v>3125</v>
      </c>
    </row>
    <row r="666" ht="18" customHeight="1" spans="1:6">
      <c r="A666" s="872" t="s">
        <v>4452</v>
      </c>
      <c r="B666" s="5" t="s">
        <v>3122</v>
      </c>
      <c r="C666" s="6" t="s">
        <v>4453</v>
      </c>
      <c r="E666" s="3" t="s">
        <v>3124</v>
      </c>
      <c r="F666" s="7" t="s">
        <v>3125</v>
      </c>
    </row>
    <row r="667" ht="18" customHeight="1" spans="1:6">
      <c r="A667" s="872" t="s">
        <v>4454</v>
      </c>
      <c r="B667" s="5" t="s">
        <v>3122</v>
      </c>
      <c r="C667" s="6" t="s">
        <v>4455</v>
      </c>
      <c r="E667" s="3" t="s">
        <v>3124</v>
      </c>
      <c r="F667" s="7" t="s">
        <v>3125</v>
      </c>
    </row>
    <row r="668" ht="18" customHeight="1" spans="1:6">
      <c r="A668" s="872" t="s">
        <v>4456</v>
      </c>
      <c r="B668" s="5" t="s">
        <v>3122</v>
      </c>
      <c r="C668" s="6" t="s">
        <v>4457</v>
      </c>
      <c r="E668" s="3" t="s">
        <v>3124</v>
      </c>
      <c r="F668" s="7" t="s">
        <v>3125</v>
      </c>
    </row>
    <row r="669" ht="18" customHeight="1" spans="1:6">
      <c r="A669" s="872" t="s">
        <v>4458</v>
      </c>
      <c r="B669" s="5" t="s">
        <v>3122</v>
      </c>
      <c r="C669" s="6" t="s">
        <v>4459</v>
      </c>
      <c r="E669" s="3" t="s">
        <v>3124</v>
      </c>
      <c r="F669" s="7" t="s">
        <v>3125</v>
      </c>
    </row>
    <row r="670" ht="18" customHeight="1" spans="1:6">
      <c r="A670" s="872" t="s">
        <v>4460</v>
      </c>
      <c r="B670" s="5" t="s">
        <v>3122</v>
      </c>
      <c r="C670" s="6" t="s">
        <v>4461</v>
      </c>
      <c r="E670" s="3" t="s">
        <v>3124</v>
      </c>
      <c r="F670" s="7" t="s">
        <v>3125</v>
      </c>
    </row>
    <row r="671" ht="18" customHeight="1" spans="1:6">
      <c r="A671" s="872" t="s">
        <v>4462</v>
      </c>
      <c r="B671" s="5" t="s">
        <v>3122</v>
      </c>
      <c r="C671" s="6" t="s">
        <v>4463</v>
      </c>
      <c r="E671" s="3" t="s">
        <v>3124</v>
      </c>
      <c r="F671" s="7" t="s">
        <v>3125</v>
      </c>
    </row>
    <row r="672" ht="18" customHeight="1" spans="1:6">
      <c r="A672" s="872" t="s">
        <v>4464</v>
      </c>
      <c r="B672" s="5" t="s">
        <v>3122</v>
      </c>
      <c r="C672" s="6" t="s">
        <v>4465</v>
      </c>
      <c r="E672" s="3" t="s">
        <v>3124</v>
      </c>
      <c r="F672" s="7" t="s">
        <v>3125</v>
      </c>
    </row>
    <row r="673" ht="18" customHeight="1" spans="1:6">
      <c r="A673" s="872" t="s">
        <v>4466</v>
      </c>
      <c r="B673" s="5" t="s">
        <v>3122</v>
      </c>
      <c r="C673" s="6" t="s">
        <v>4467</v>
      </c>
      <c r="E673" s="3" t="s">
        <v>3124</v>
      </c>
      <c r="F673" s="7" t="s">
        <v>3125</v>
      </c>
    </row>
    <row r="674" ht="18" customHeight="1" spans="1:6">
      <c r="A674" s="872" t="s">
        <v>4468</v>
      </c>
      <c r="B674" s="5" t="s">
        <v>3122</v>
      </c>
      <c r="C674" s="6" t="s">
        <v>4469</v>
      </c>
      <c r="E674" s="3" t="s">
        <v>3124</v>
      </c>
      <c r="F674" s="7" t="s">
        <v>3125</v>
      </c>
    </row>
    <row r="675" ht="18" customHeight="1" spans="1:6">
      <c r="A675" s="872" t="s">
        <v>4470</v>
      </c>
      <c r="B675" s="5" t="s">
        <v>3122</v>
      </c>
      <c r="C675" s="6" t="s">
        <v>4471</v>
      </c>
      <c r="E675" s="3" t="s">
        <v>3124</v>
      </c>
      <c r="F675" s="7" t="s">
        <v>3125</v>
      </c>
    </row>
    <row r="676" ht="18" customHeight="1" spans="1:6">
      <c r="A676" s="872" t="s">
        <v>4472</v>
      </c>
      <c r="B676" s="5" t="s">
        <v>3122</v>
      </c>
      <c r="C676" s="6" t="s">
        <v>4473</v>
      </c>
      <c r="E676" s="3" t="s">
        <v>3124</v>
      </c>
      <c r="F676" s="7" t="s">
        <v>3125</v>
      </c>
    </row>
    <row r="677" ht="18" customHeight="1" spans="1:6">
      <c r="A677" s="872" t="s">
        <v>4474</v>
      </c>
      <c r="B677" s="5" t="s">
        <v>3122</v>
      </c>
      <c r="C677" s="6" t="s">
        <v>4475</v>
      </c>
      <c r="E677" s="3" t="s">
        <v>3124</v>
      </c>
      <c r="F677" s="7" t="s">
        <v>3125</v>
      </c>
    </row>
    <row r="678" ht="18" customHeight="1" spans="1:6">
      <c r="A678" s="872" t="s">
        <v>4476</v>
      </c>
      <c r="B678" s="5" t="s">
        <v>3122</v>
      </c>
      <c r="C678" s="6" t="s">
        <v>4477</v>
      </c>
      <c r="E678" s="3" t="s">
        <v>3124</v>
      </c>
      <c r="F678" s="7" t="s">
        <v>3125</v>
      </c>
    </row>
    <row r="679" ht="18" customHeight="1" spans="1:6">
      <c r="A679" s="872" t="s">
        <v>4478</v>
      </c>
      <c r="B679" s="5" t="s">
        <v>3122</v>
      </c>
      <c r="C679" s="6" t="s">
        <v>4479</v>
      </c>
      <c r="E679" s="3" t="s">
        <v>3124</v>
      </c>
      <c r="F679" s="7" t="s">
        <v>3125</v>
      </c>
    </row>
    <row r="680" ht="18" customHeight="1" spans="1:6">
      <c r="A680" s="872" t="s">
        <v>4480</v>
      </c>
      <c r="B680" s="5" t="s">
        <v>3122</v>
      </c>
      <c r="C680" s="6" t="s">
        <v>4481</v>
      </c>
      <c r="E680" s="3" t="s">
        <v>3124</v>
      </c>
      <c r="F680" s="7" t="s">
        <v>3125</v>
      </c>
    </row>
    <row r="681" ht="18" customHeight="1" spans="1:6">
      <c r="A681" s="872" t="s">
        <v>4482</v>
      </c>
      <c r="B681" s="5" t="s">
        <v>3122</v>
      </c>
      <c r="C681" s="6" t="s">
        <v>4483</v>
      </c>
      <c r="E681" s="3" t="s">
        <v>3124</v>
      </c>
      <c r="F681" s="7" t="s">
        <v>3125</v>
      </c>
    </row>
    <row r="682" ht="18" customHeight="1" spans="1:6">
      <c r="A682" s="872" t="s">
        <v>4484</v>
      </c>
      <c r="B682" s="5" t="s">
        <v>3122</v>
      </c>
      <c r="C682" s="6" t="s">
        <v>4485</v>
      </c>
      <c r="E682" s="3" t="s">
        <v>3124</v>
      </c>
      <c r="F682" s="7" t="s">
        <v>3125</v>
      </c>
    </row>
    <row r="683" ht="18" customHeight="1" spans="1:6">
      <c r="A683" s="872" t="s">
        <v>4486</v>
      </c>
      <c r="B683" s="5" t="s">
        <v>3122</v>
      </c>
      <c r="C683" s="6" t="s">
        <v>4487</v>
      </c>
      <c r="E683" s="3" t="s">
        <v>3124</v>
      </c>
      <c r="F683" s="7" t="s">
        <v>3125</v>
      </c>
    </row>
    <row r="684" ht="18" customHeight="1" spans="1:6">
      <c r="A684" s="872" t="s">
        <v>4488</v>
      </c>
      <c r="B684" s="5" t="s">
        <v>3122</v>
      </c>
      <c r="C684" s="6" t="s">
        <v>4489</v>
      </c>
      <c r="E684" s="3" t="s">
        <v>3124</v>
      </c>
      <c r="F684" s="7" t="s">
        <v>3125</v>
      </c>
    </row>
    <row r="685" ht="18" customHeight="1" spans="1:6">
      <c r="A685" s="872" t="s">
        <v>4490</v>
      </c>
      <c r="B685" s="5" t="s">
        <v>3122</v>
      </c>
      <c r="C685" s="6" t="s">
        <v>4491</v>
      </c>
      <c r="E685" s="3" t="s">
        <v>3124</v>
      </c>
      <c r="F685" s="7" t="s">
        <v>3125</v>
      </c>
    </row>
    <row r="686" ht="18" customHeight="1" spans="1:6">
      <c r="A686" s="872" t="s">
        <v>4492</v>
      </c>
      <c r="B686" s="5" t="s">
        <v>3122</v>
      </c>
      <c r="C686" s="6" t="s">
        <v>4493</v>
      </c>
      <c r="E686" s="3" t="s">
        <v>3124</v>
      </c>
      <c r="F686" s="7" t="s">
        <v>3125</v>
      </c>
    </row>
    <row r="687" ht="18" customHeight="1" spans="1:6">
      <c r="A687" s="872" t="s">
        <v>4494</v>
      </c>
      <c r="B687" s="5" t="s">
        <v>3122</v>
      </c>
      <c r="C687" s="6" t="s">
        <v>4495</v>
      </c>
      <c r="E687" s="3" t="s">
        <v>3124</v>
      </c>
      <c r="F687" s="7" t="s">
        <v>3125</v>
      </c>
    </row>
    <row r="688" ht="18" customHeight="1" spans="1:6">
      <c r="A688" s="872" t="s">
        <v>4496</v>
      </c>
      <c r="B688" s="5" t="s">
        <v>3122</v>
      </c>
      <c r="C688" s="6" t="s">
        <v>4497</v>
      </c>
      <c r="E688" s="3" t="s">
        <v>3124</v>
      </c>
      <c r="F688" s="7" t="s">
        <v>3125</v>
      </c>
    </row>
    <row r="689" ht="18" customHeight="1" spans="1:6">
      <c r="A689" s="872" t="s">
        <v>4498</v>
      </c>
      <c r="B689" s="5" t="s">
        <v>3122</v>
      </c>
      <c r="C689" s="6" t="s">
        <v>4499</v>
      </c>
      <c r="E689" s="3" t="s">
        <v>3124</v>
      </c>
      <c r="F689" s="7" t="s">
        <v>3125</v>
      </c>
    </row>
    <row r="690" ht="18" customHeight="1" spans="1:6">
      <c r="A690" s="872" t="s">
        <v>4500</v>
      </c>
      <c r="B690" s="5" t="s">
        <v>3122</v>
      </c>
      <c r="C690" s="6" t="s">
        <v>4501</v>
      </c>
      <c r="E690" s="3" t="s">
        <v>3124</v>
      </c>
      <c r="F690" s="7" t="s">
        <v>3125</v>
      </c>
    </row>
    <row r="691" ht="18" customHeight="1" spans="1:6">
      <c r="A691" s="872" t="s">
        <v>4502</v>
      </c>
      <c r="B691" s="5" t="s">
        <v>3122</v>
      </c>
      <c r="C691" s="6" t="s">
        <v>4503</v>
      </c>
      <c r="E691" s="3" t="s">
        <v>3124</v>
      </c>
      <c r="F691" s="7" t="s">
        <v>3125</v>
      </c>
    </row>
    <row r="692" ht="18" customHeight="1" spans="1:6">
      <c r="A692" s="872" t="s">
        <v>4504</v>
      </c>
      <c r="B692" s="5" t="s">
        <v>3122</v>
      </c>
      <c r="C692" s="6" t="s">
        <v>4505</v>
      </c>
      <c r="E692" s="3" t="s">
        <v>3124</v>
      </c>
      <c r="F692" s="7" t="s">
        <v>3125</v>
      </c>
    </row>
    <row r="693" ht="18" customHeight="1" spans="1:6">
      <c r="A693" s="872" t="s">
        <v>4506</v>
      </c>
      <c r="B693" s="5" t="s">
        <v>3122</v>
      </c>
      <c r="C693" s="6" t="s">
        <v>4507</v>
      </c>
      <c r="E693" s="3" t="s">
        <v>3124</v>
      </c>
      <c r="F693" s="7" t="s">
        <v>3125</v>
      </c>
    </row>
    <row r="694" ht="18" customHeight="1" spans="1:6">
      <c r="A694" s="872" t="s">
        <v>4508</v>
      </c>
      <c r="B694" s="5" t="s">
        <v>3122</v>
      </c>
      <c r="C694" s="6" t="s">
        <v>4509</v>
      </c>
      <c r="E694" s="3" t="s">
        <v>3124</v>
      </c>
      <c r="F694" s="7" t="s">
        <v>3125</v>
      </c>
    </row>
    <row r="695" ht="18" customHeight="1" spans="1:6">
      <c r="A695" s="872" t="s">
        <v>4510</v>
      </c>
      <c r="B695" s="5" t="s">
        <v>3122</v>
      </c>
      <c r="C695" s="6" t="s">
        <v>4511</v>
      </c>
      <c r="E695" s="3" t="s">
        <v>3124</v>
      </c>
      <c r="F695" s="7" t="s">
        <v>3125</v>
      </c>
    </row>
    <row r="696" ht="18" customHeight="1" spans="1:6">
      <c r="A696" s="872" t="s">
        <v>4512</v>
      </c>
      <c r="B696" s="5" t="s">
        <v>3122</v>
      </c>
      <c r="C696" s="6" t="s">
        <v>4513</v>
      </c>
      <c r="E696" s="3" t="s">
        <v>3124</v>
      </c>
      <c r="F696" s="7" t="s">
        <v>3125</v>
      </c>
    </row>
    <row r="697" ht="18" customHeight="1" spans="1:6">
      <c r="A697" s="872" t="s">
        <v>4514</v>
      </c>
      <c r="B697" s="5" t="s">
        <v>3122</v>
      </c>
      <c r="C697" s="6" t="s">
        <v>4515</v>
      </c>
      <c r="E697" s="3" t="s">
        <v>3124</v>
      </c>
      <c r="F697" s="7" t="s">
        <v>3125</v>
      </c>
    </row>
    <row r="698" ht="18" customHeight="1" spans="1:6">
      <c r="A698" s="872" t="s">
        <v>4516</v>
      </c>
      <c r="B698" s="5" t="s">
        <v>3122</v>
      </c>
      <c r="C698" s="6" t="s">
        <v>4517</v>
      </c>
      <c r="E698" s="3" t="s">
        <v>3124</v>
      </c>
      <c r="F698" s="7" t="s">
        <v>3125</v>
      </c>
    </row>
    <row r="699" ht="18" customHeight="1" spans="1:6">
      <c r="A699" s="872" t="s">
        <v>4518</v>
      </c>
      <c r="B699" s="5" t="s">
        <v>3122</v>
      </c>
      <c r="C699" s="6" t="s">
        <v>4519</v>
      </c>
      <c r="E699" s="3" t="s">
        <v>3124</v>
      </c>
      <c r="F699" s="7" t="s">
        <v>3125</v>
      </c>
    </row>
    <row r="700" ht="18" customHeight="1" spans="1:6">
      <c r="A700" s="872" t="s">
        <v>4520</v>
      </c>
      <c r="B700" s="5" t="s">
        <v>3122</v>
      </c>
      <c r="C700" s="6" t="s">
        <v>4521</v>
      </c>
      <c r="E700" s="3" t="s">
        <v>3124</v>
      </c>
      <c r="F700" s="7" t="s">
        <v>3125</v>
      </c>
    </row>
    <row r="701" ht="18" customHeight="1" spans="1:6">
      <c r="A701" s="872" t="s">
        <v>4522</v>
      </c>
      <c r="B701" s="5" t="s">
        <v>3122</v>
      </c>
      <c r="C701" s="6" t="s">
        <v>4523</v>
      </c>
      <c r="E701" s="3" t="s">
        <v>3124</v>
      </c>
      <c r="F701" s="7" t="s">
        <v>3125</v>
      </c>
    </row>
    <row r="702" ht="18" customHeight="1" spans="1:6">
      <c r="A702" s="872" t="s">
        <v>4524</v>
      </c>
      <c r="B702" s="5" t="s">
        <v>3122</v>
      </c>
      <c r="C702" s="6" t="s">
        <v>4525</v>
      </c>
      <c r="E702" s="3" t="s">
        <v>3124</v>
      </c>
      <c r="F702" s="7" t="s">
        <v>3125</v>
      </c>
    </row>
    <row r="703" ht="18" customHeight="1" spans="1:6">
      <c r="A703" s="872" t="s">
        <v>4526</v>
      </c>
      <c r="B703" s="5" t="s">
        <v>3122</v>
      </c>
      <c r="C703" s="6" t="s">
        <v>4527</v>
      </c>
      <c r="E703" s="3" t="s">
        <v>3124</v>
      </c>
      <c r="F703" s="7" t="s">
        <v>3125</v>
      </c>
    </row>
    <row r="704" ht="18" customHeight="1" spans="1:6">
      <c r="A704" s="872" t="s">
        <v>4528</v>
      </c>
      <c r="B704" s="5" t="s">
        <v>3122</v>
      </c>
      <c r="C704" s="6" t="s">
        <v>4529</v>
      </c>
      <c r="E704" s="3" t="s">
        <v>3124</v>
      </c>
      <c r="F704" s="7" t="s">
        <v>3125</v>
      </c>
    </row>
    <row r="705" ht="18" customHeight="1" spans="1:6">
      <c r="A705" s="872" t="s">
        <v>4530</v>
      </c>
      <c r="B705" s="5" t="s">
        <v>3122</v>
      </c>
      <c r="C705" s="6" t="s">
        <v>4531</v>
      </c>
      <c r="E705" s="3" t="s">
        <v>3124</v>
      </c>
      <c r="F705" s="7" t="s">
        <v>3125</v>
      </c>
    </row>
    <row r="706" ht="18" customHeight="1" spans="1:6">
      <c r="A706" s="872" t="s">
        <v>4532</v>
      </c>
      <c r="B706" s="5" t="s">
        <v>3122</v>
      </c>
      <c r="C706" s="6" t="s">
        <v>4533</v>
      </c>
      <c r="E706" s="3" t="s">
        <v>3124</v>
      </c>
      <c r="F706" s="7" t="s">
        <v>3125</v>
      </c>
    </row>
    <row r="707" ht="18" customHeight="1" spans="1:6">
      <c r="A707" s="872" t="s">
        <v>4534</v>
      </c>
      <c r="B707" s="5" t="s">
        <v>3122</v>
      </c>
      <c r="C707" s="6" t="s">
        <v>4535</v>
      </c>
      <c r="E707" s="3" t="s">
        <v>3124</v>
      </c>
      <c r="F707" s="7" t="s">
        <v>3125</v>
      </c>
    </row>
    <row r="708" ht="18" customHeight="1" spans="1:6">
      <c r="A708" s="872" t="s">
        <v>4536</v>
      </c>
      <c r="B708" s="5" t="s">
        <v>3122</v>
      </c>
      <c r="C708" s="6" t="s">
        <v>4537</v>
      </c>
      <c r="E708" s="3" t="s">
        <v>3124</v>
      </c>
      <c r="F708" s="7" t="s">
        <v>3125</v>
      </c>
    </row>
    <row r="709" ht="18" customHeight="1" spans="1:6">
      <c r="A709" s="872" t="s">
        <v>4538</v>
      </c>
      <c r="B709" s="5" t="s">
        <v>3122</v>
      </c>
      <c r="C709" s="6" t="s">
        <v>4539</v>
      </c>
      <c r="E709" s="3" t="s">
        <v>3124</v>
      </c>
      <c r="F709" s="7" t="s">
        <v>3125</v>
      </c>
    </row>
    <row r="710" ht="18" customHeight="1" spans="1:6">
      <c r="A710" s="872" t="s">
        <v>4540</v>
      </c>
      <c r="B710" s="5" t="s">
        <v>3122</v>
      </c>
      <c r="C710" s="6" t="s">
        <v>4541</v>
      </c>
      <c r="E710" s="3" t="s">
        <v>3124</v>
      </c>
      <c r="F710" s="7" t="s">
        <v>3125</v>
      </c>
    </row>
    <row r="711" ht="18" customHeight="1" spans="1:6">
      <c r="A711" s="872" t="s">
        <v>4542</v>
      </c>
      <c r="B711" s="5" t="s">
        <v>3122</v>
      </c>
      <c r="C711" s="6" t="s">
        <v>4543</v>
      </c>
      <c r="E711" s="3" t="s">
        <v>3124</v>
      </c>
      <c r="F711" s="7" t="s">
        <v>3125</v>
      </c>
    </row>
    <row r="712" ht="18" customHeight="1" spans="1:6">
      <c r="A712" s="872" t="s">
        <v>4544</v>
      </c>
      <c r="B712" s="5" t="s">
        <v>3122</v>
      </c>
      <c r="C712" s="6" t="s">
        <v>4545</v>
      </c>
      <c r="E712" s="3" t="s">
        <v>3124</v>
      </c>
      <c r="F712" s="7" t="s">
        <v>3125</v>
      </c>
    </row>
    <row r="713" ht="18" customHeight="1" spans="1:6">
      <c r="A713" s="872" t="s">
        <v>4546</v>
      </c>
      <c r="B713" s="5" t="s">
        <v>3122</v>
      </c>
      <c r="C713" s="6" t="s">
        <v>4547</v>
      </c>
      <c r="E713" s="3" t="s">
        <v>3124</v>
      </c>
      <c r="F713" s="7" t="s">
        <v>3125</v>
      </c>
    </row>
    <row r="714" ht="18" customHeight="1" spans="1:6">
      <c r="A714" s="872" t="s">
        <v>4548</v>
      </c>
      <c r="B714" s="5" t="s">
        <v>3122</v>
      </c>
      <c r="C714" s="6" t="s">
        <v>4549</v>
      </c>
      <c r="E714" s="3" t="s">
        <v>3124</v>
      </c>
      <c r="F714" s="7" t="s">
        <v>3125</v>
      </c>
    </row>
    <row r="715" ht="18" customHeight="1" spans="1:6">
      <c r="A715" s="872" t="s">
        <v>4550</v>
      </c>
      <c r="B715" s="5" t="s">
        <v>3122</v>
      </c>
      <c r="C715" s="6" t="s">
        <v>4551</v>
      </c>
      <c r="E715" s="3" t="s">
        <v>3124</v>
      </c>
      <c r="F715" s="7" t="s">
        <v>3125</v>
      </c>
    </row>
    <row r="716" ht="18" customHeight="1" spans="1:6">
      <c r="A716" s="872" t="s">
        <v>4552</v>
      </c>
      <c r="B716" s="5" t="s">
        <v>3122</v>
      </c>
      <c r="C716" s="6" t="s">
        <v>4553</v>
      </c>
      <c r="E716" s="3" t="s">
        <v>3124</v>
      </c>
      <c r="F716" s="7" t="s">
        <v>3125</v>
      </c>
    </row>
    <row r="717" ht="18" customHeight="1" spans="1:6">
      <c r="A717" s="872" t="s">
        <v>4554</v>
      </c>
      <c r="B717" s="5" t="s">
        <v>3122</v>
      </c>
      <c r="C717" s="6" t="s">
        <v>4555</v>
      </c>
      <c r="E717" s="3" t="s">
        <v>3124</v>
      </c>
      <c r="F717" s="7" t="s">
        <v>3125</v>
      </c>
    </row>
    <row r="718" ht="18" customHeight="1" spans="1:6">
      <c r="A718" s="872" t="s">
        <v>4556</v>
      </c>
      <c r="B718" s="5" t="s">
        <v>3122</v>
      </c>
      <c r="C718" s="6" t="s">
        <v>4557</v>
      </c>
      <c r="E718" s="3" t="s">
        <v>3124</v>
      </c>
      <c r="F718" s="7" t="s">
        <v>3125</v>
      </c>
    </row>
    <row r="719" ht="18" customHeight="1" spans="1:6">
      <c r="A719" s="872" t="s">
        <v>4558</v>
      </c>
      <c r="B719" s="5" t="s">
        <v>3122</v>
      </c>
      <c r="C719" s="6" t="s">
        <v>4559</v>
      </c>
      <c r="E719" s="3" t="s">
        <v>3124</v>
      </c>
      <c r="F719" s="7" t="s">
        <v>3125</v>
      </c>
    </row>
    <row r="720" ht="18" customHeight="1" spans="1:6">
      <c r="A720" s="872" t="s">
        <v>4560</v>
      </c>
      <c r="B720" s="5" t="s">
        <v>3122</v>
      </c>
      <c r="C720" s="6" t="s">
        <v>4561</v>
      </c>
      <c r="E720" s="3" t="s">
        <v>3124</v>
      </c>
      <c r="F720" s="7" t="s">
        <v>3125</v>
      </c>
    </row>
    <row r="721" ht="18" customHeight="1" spans="1:6">
      <c r="A721" s="872" t="s">
        <v>4562</v>
      </c>
      <c r="B721" s="5" t="s">
        <v>3122</v>
      </c>
      <c r="C721" s="6" t="s">
        <v>4563</v>
      </c>
      <c r="E721" s="3" t="s">
        <v>3124</v>
      </c>
      <c r="F721" s="7" t="s">
        <v>3125</v>
      </c>
    </row>
    <row r="722" ht="18" customHeight="1" spans="1:6">
      <c r="A722" s="872" t="s">
        <v>4564</v>
      </c>
      <c r="B722" s="5" t="s">
        <v>3122</v>
      </c>
      <c r="C722" s="6" t="s">
        <v>4565</v>
      </c>
      <c r="E722" s="3" t="s">
        <v>3124</v>
      </c>
      <c r="F722" s="7" t="s">
        <v>3125</v>
      </c>
    </row>
    <row r="723" ht="18" customHeight="1" spans="1:6">
      <c r="A723" s="872" t="s">
        <v>4566</v>
      </c>
      <c r="B723" s="5" t="s">
        <v>3122</v>
      </c>
      <c r="C723" s="6" t="s">
        <v>4567</v>
      </c>
      <c r="E723" s="3" t="s">
        <v>3124</v>
      </c>
      <c r="F723" s="7" t="s">
        <v>3125</v>
      </c>
    </row>
    <row r="724" ht="18" customHeight="1" spans="1:6">
      <c r="A724" s="872" t="s">
        <v>4568</v>
      </c>
      <c r="B724" s="5" t="s">
        <v>3122</v>
      </c>
      <c r="C724" s="6" t="s">
        <v>4569</v>
      </c>
      <c r="E724" s="3" t="s">
        <v>3124</v>
      </c>
      <c r="F724" s="7" t="s">
        <v>3125</v>
      </c>
    </row>
    <row r="725" ht="18" customHeight="1" spans="1:6">
      <c r="A725" s="872" t="s">
        <v>4570</v>
      </c>
      <c r="B725" s="5" t="s">
        <v>3122</v>
      </c>
      <c r="C725" s="6" t="s">
        <v>4571</v>
      </c>
      <c r="E725" s="3" t="s">
        <v>3124</v>
      </c>
      <c r="F725" s="7" t="s">
        <v>3125</v>
      </c>
    </row>
    <row r="726" ht="18" customHeight="1" spans="1:6">
      <c r="A726" s="872" t="s">
        <v>4572</v>
      </c>
      <c r="B726" s="5" t="s">
        <v>3122</v>
      </c>
      <c r="C726" s="6" t="s">
        <v>4573</v>
      </c>
      <c r="E726" s="3" t="s">
        <v>3124</v>
      </c>
      <c r="F726" s="7" t="s">
        <v>3125</v>
      </c>
    </row>
    <row r="727" ht="18" customHeight="1" spans="1:6">
      <c r="A727" s="872" t="s">
        <v>4574</v>
      </c>
      <c r="B727" s="5" t="s">
        <v>3122</v>
      </c>
      <c r="C727" s="6" t="s">
        <v>4575</v>
      </c>
      <c r="E727" s="3" t="s">
        <v>3124</v>
      </c>
      <c r="F727" s="7" t="s">
        <v>3125</v>
      </c>
    </row>
    <row r="728" ht="18" customHeight="1" spans="1:6">
      <c r="A728" s="872" t="s">
        <v>4576</v>
      </c>
      <c r="B728" s="5" t="s">
        <v>3122</v>
      </c>
      <c r="C728" s="6" t="s">
        <v>4577</v>
      </c>
      <c r="E728" s="3" t="s">
        <v>3124</v>
      </c>
      <c r="F728" s="7" t="s">
        <v>3125</v>
      </c>
    </row>
    <row r="729" ht="18" customHeight="1" spans="1:6">
      <c r="A729" s="872" t="s">
        <v>4578</v>
      </c>
      <c r="B729" s="5" t="s">
        <v>3122</v>
      </c>
      <c r="C729" s="6" t="s">
        <v>4579</v>
      </c>
      <c r="E729" s="3" t="s">
        <v>3124</v>
      </c>
      <c r="F729" s="7" t="s">
        <v>3125</v>
      </c>
    </row>
    <row r="730" ht="18" customHeight="1" spans="1:6">
      <c r="A730" s="872" t="s">
        <v>4580</v>
      </c>
      <c r="B730" s="5" t="s">
        <v>3122</v>
      </c>
      <c r="C730" s="6" t="s">
        <v>4581</v>
      </c>
      <c r="E730" s="3" t="s">
        <v>3124</v>
      </c>
      <c r="F730" s="7" t="s">
        <v>3125</v>
      </c>
    </row>
    <row r="731" ht="18" customHeight="1" spans="1:6">
      <c r="A731" s="872" t="s">
        <v>4582</v>
      </c>
      <c r="B731" s="5" t="s">
        <v>3122</v>
      </c>
      <c r="C731" s="6" t="s">
        <v>4583</v>
      </c>
      <c r="E731" s="3" t="s">
        <v>3124</v>
      </c>
      <c r="F731" s="7" t="s">
        <v>3125</v>
      </c>
    </row>
    <row r="732" ht="18" customHeight="1" spans="1:6">
      <c r="A732" s="872" t="s">
        <v>4584</v>
      </c>
      <c r="B732" s="5" t="s">
        <v>3122</v>
      </c>
      <c r="C732" s="6" t="s">
        <v>4585</v>
      </c>
      <c r="E732" s="3" t="s">
        <v>3124</v>
      </c>
      <c r="F732" s="7" t="s">
        <v>3125</v>
      </c>
    </row>
    <row r="733" ht="18" customHeight="1" spans="1:6">
      <c r="A733" s="872" t="s">
        <v>4586</v>
      </c>
      <c r="B733" s="5" t="s">
        <v>3122</v>
      </c>
      <c r="C733" s="6" t="s">
        <v>4587</v>
      </c>
      <c r="E733" s="3" t="s">
        <v>3124</v>
      </c>
      <c r="F733" s="7" t="s">
        <v>3125</v>
      </c>
    </row>
    <row r="734" ht="18" customHeight="1" spans="1:6">
      <c r="A734" s="872" t="s">
        <v>4588</v>
      </c>
      <c r="B734" s="5" t="s">
        <v>3122</v>
      </c>
      <c r="C734" s="6" t="s">
        <v>4589</v>
      </c>
      <c r="E734" s="3" t="s">
        <v>3124</v>
      </c>
      <c r="F734" s="7" t="s">
        <v>3125</v>
      </c>
    </row>
    <row r="735" ht="18" customHeight="1" spans="1:6">
      <c r="A735" s="872" t="s">
        <v>4590</v>
      </c>
      <c r="B735" s="5" t="s">
        <v>3122</v>
      </c>
      <c r="C735" s="6" t="s">
        <v>4591</v>
      </c>
      <c r="E735" s="3" t="s">
        <v>3124</v>
      </c>
      <c r="F735" s="7" t="s">
        <v>3125</v>
      </c>
    </row>
    <row r="736" ht="18" customHeight="1" spans="1:6">
      <c r="A736" s="872" t="s">
        <v>4592</v>
      </c>
      <c r="B736" s="5" t="s">
        <v>3122</v>
      </c>
      <c r="C736" s="6" t="s">
        <v>4593</v>
      </c>
      <c r="E736" s="3" t="s">
        <v>3124</v>
      </c>
      <c r="F736" s="7" t="s">
        <v>3125</v>
      </c>
    </row>
    <row r="737" ht="18" customHeight="1" spans="1:6">
      <c r="A737" s="872" t="s">
        <v>4594</v>
      </c>
      <c r="B737" s="5" t="s">
        <v>3122</v>
      </c>
      <c r="C737" s="6" t="s">
        <v>4595</v>
      </c>
      <c r="E737" s="3" t="s">
        <v>3124</v>
      </c>
      <c r="F737" s="7" t="s">
        <v>3125</v>
      </c>
    </row>
    <row r="738" ht="18" customHeight="1" spans="1:6">
      <c r="A738" s="872" t="s">
        <v>4596</v>
      </c>
      <c r="B738" s="5" t="s">
        <v>3122</v>
      </c>
      <c r="C738" s="6" t="s">
        <v>4597</v>
      </c>
      <c r="E738" s="3" t="s">
        <v>3124</v>
      </c>
      <c r="F738" s="7" t="s">
        <v>3125</v>
      </c>
    </row>
    <row r="739" ht="18" customHeight="1" spans="1:6">
      <c r="A739" s="872" t="s">
        <v>4598</v>
      </c>
      <c r="B739" s="5" t="s">
        <v>3122</v>
      </c>
      <c r="C739" s="6" t="s">
        <v>4599</v>
      </c>
      <c r="E739" s="3" t="s">
        <v>3124</v>
      </c>
      <c r="F739" s="7" t="s">
        <v>3125</v>
      </c>
    </row>
    <row r="740" ht="18" customHeight="1" spans="1:6">
      <c r="A740" s="872" t="s">
        <v>4600</v>
      </c>
      <c r="B740" s="5" t="s">
        <v>3122</v>
      </c>
      <c r="C740" s="6" t="s">
        <v>4601</v>
      </c>
      <c r="E740" s="3" t="s">
        <v>3124</v>
      </c>
      <c r="F740" s="7" t="s">
        <v>3125</v>
      </c>
    </row>
    <row r="741" ht="18" customHeight="1" spans="1:6">
      <c r="A741" s="872" t="s">
        <v>4602</v>
      </c>
      <c r="B741" s="5" t="s">
        <v>3122</v>
      </c>
      <c r="C741" s="6" t="s">
        <v>4603</v>
      </c>
      <c r="E741" s="3" t="s">
        <v>3124</v>
      </c>
      <c r="F741" s="7" t="s">
        <v>3125</v>
      </c>
    </row>
    <row r="742" ht="18" customHeight="1" spans="1:6">
      <c r="A742" s="872" t="s">
        <v>4604</v>
      </c>
      <c r="B742" s="5" t="s">
        <v>3122</v>
      </c>
      <c r="C742" s="6" t="s">
        <v>4605</v>
      </c>
      <c r="E742" s="3" t="s">
        <v>3124</v>
      </c>
      <c r="F742" s="7" t="s">
        <v>3125</v>
      </c>
    </row>
    <row r="743" ht="18" customHeight="1" spans="1:6">
      <c r="A743" s="872" t="s">
        <v>4606</v>
      </c>
      <c r="B743" s="5" t="s">
        <v>3122</v>
      </c>
      <c r="C743" s="6" t="s">
        <v>4607</v>
      </c>
      <c r="E743" s="3" t="s">
        <v>3124</v>
      </c>
      <c r="F743" s="7" t="s">
        <v>3125</v>
      </c>
    </row>
    <row r="744" ht="18" customHeight="1" spans="1:6">
      <c r="A744" s="872" t="s">
        <v>4608</v>
      </c>
      <c r="B744" s="5" t="s">
        <v>3122</v>
      </c>
      <c r="C744" s="6" t="s">
        <v>4609</v>
      </c>
      <c r="E744" s="3" t="s">
        <v>3124</v>
      </c>
      <c r="F744" s="7" t="s">
        <v>3125</v>
      </c>
    </row>
    <row r="745" ht="18" customHeight="1" spans="1:6">
      <c r="A745" s="872" t="s">
        <v>4610</v>
      </c>
      <c r="B745" s="5" t="s">
        <v>3122</v>
      </c>
      <c r="C745" s="6" t="s">
        <v>4611</v>
      </c>
      <c r="E745" s="3" t="s">
        <v>3124</v>
      </c>
      <c r="F745" s="7" t="s">
        <v>3125</v>
      </c>
    </row>
    <row r="746" ht="18" customHeight="1" spans="1:6">
      <c r="A746" s="872" t="s">
        <v>4612</v>
      </c>
      <c r="B746" s="5" t="s">
        <v>3122</v>
      </c>
      <c r="C746" s="6" t="s">
        <v>4613</v>
      </c>
      <c r="E746" s="3" t="s">
        <v>3124</v>
      </c>
      <c r="F746" s="7" t="s">
        <v>3125</v>
      </c>
    </row>
    <row r="747" ht="18" customHeight="1" spans="1:6">
      <c r="A747" s="872" t="s">
        <v>4614</v>
      </c>
      <c r="B747" s="5" t="s">
        <v>3122</v>
      </c>
      <c r="C747" s="6" t="s">
        <v>4615</v>
      </c>
      <c r="E747" s="3" t="s">
        <v>3124</v>
      </c>
      <c r="F747" s="7" t="s">
        <v>3125</v>
      </c>
    </row>
    <row r="748" ht="18" customHeight="1" spans="1:6">
      <c r="A748" s="872" t="s">
        <v>4616</v>
      </c>
      <c r="B748" s="5" t="s">
        <v>3122</v>
      </c>
      <c r="C748" s="6" t="s">
        <v>4617</v>
      </c>
      <c r="E748" s="3" t="s">
        <v>3124</v>
      </c>
      <c r="F748" s="7" t="s">
        <v>3125</v>
      </c>
    </row>
    <row r="749" ht="18" customHeight="1" spans="1:6">
      <c r="A749" s="872" t="s">
        <v>4618</v>
      </c>
      <c r="B749" s="5" t="s">
        <v>3122</v>
      </c>
      <c r="C749" s="6" t="s">
        <v>4619</v>
      </c>
      <c r="E749" s="3" t="s">
        <v>3124</v>
      </c>
      <c r="F749" s="7" t="s">
        <v>3125</v>
      </c>
    </row>
    <row r="750" ht="18" customHeight="1" spans="1:6">
      <c r="A750" s="872" t="s">
        <v>4620</v>
      </c>
      <c r="B750" s="5" t="s">
        <v>3122</v>
      </c>
      <c r="C750" s="6" t="s">
        <v>4621</v>
      </c>
      <c r="E750" s="3" t="s">
        <v>3124</v>
      </c>
      <c r="F750" s="7" t="s">
        <v>3125</v>
      </c>
    </row>
    <row r="751" ht="18" customHeight="1" spans="1:6">
      <c r="A751" s="872" t="s">
        <v>4622</v>
      </c>
      <c r="B751" s="5" t="s">
        <v>3122</v>
      </c>
      <c r="C751" s="6" t="s">
        <v>4623</v>
      </c>
      <c r="E751" s="3" t="s">
        <v>3124</v>
      </c>
      <c r="F751" s="7" t="s">
        <v>3125</v>
      </c>
    </row>
    <row r="752" ht="18" customHeight="1" spans="1:6">
      <c r="A752" s="872" t="s">
        <v>4624</v>
      </c>
      <c r="B752" s="5" t="s">
        <v>3122</v>
      </c>
      <c r="C752" s="6" t="s">
        <v>4625</v>
      </c>
      <c r="E752" s="3" t="s">
        <v>3124</v>
      </c>
      <c r="F752" s="7" t="s">
        <v>3125</v>
      </c>
    </row>
    <row r="753" ht="18" customHeight="1" spans="1:6">
      <c r="A753" s="872" t="s">
        <v>4626</v>
      </c>
      <c r="B753" s="5" t="s">
        <v>3122</v>
      </c>
      <c r="C753" s="6" t="s">
        <v>4627</v>
      </c>
      <c r="E753" s="3" t="s">
        <v>3124</v>
      </c>
      <c r="F753" s="7" t="s">
        <v>3125</v>
      </c>
    </row>
    <row r="754" ht="18" customHeight="1" spans="1:6">
      <c r="A754" s="872" t="s">
        <v>4628</v>
      </c>
      <c r="B754" s="5" t="s">
        <v>3122</v>
      </c>
      <c r="C754" s="6" t="s">
        <v>4629</v>
      </c>
      <c r="E754" s="3" t="s">
        <v>3124</v>
      </c>
      <c r="F754" s="7" t="s">
        <v>3125</v>
      </c>
    </row>
    <row r="755" ht="18" customHeight="1" spans="1:6">
      <c r="A755" s="872" t="s">
        <v>4630</v>
      </c>
      <c r="B755" s="5" t="s">
        <v>3122</v>
      </c>
      <c r="C755" s="6" t="s">
        <v>4631</v>
      </c>
      <c r="E755" s="3" t="s">
        <v>3124</v>
      </c>
      <c r="F755" s="7" t="s">
        <v>3125</v>
      </c>
    </row>
    <row r="756" ht="18" customHeight="1" spans="1:6">
      <c r="A756" s="872" t="s">
        <v>4632</v>
      </c>
      <c r="B756" s="5" t="s">
        <v>3122</v>
      </c>
      <c r="C756" s="6" t="s">
        <v>4633</v>
      </c>
      <c r="E756" s="3" t="s">
        <v>3124</v>
      </c>
      <c r="F756" s="7" t="s">
        <v>3125</v>
      </c>
    </row>
    <row r="757" ht="18" customHeight="1" spans="1:6">
      <c r="A757" s="872" t="s">
        <v>4634</v>
      </c>
      <c r="B757" s="5" t="s">
        <v>3122</v>
      </c>
      <c r="C757" s="6" t="s">
        <v>4635</v>
      </c>
      <c r="E757" s="3" t="s">
        <v>3124</v>
      </c>
      <c r="F757" s="7" t="s">
        <v>3125</v>
      </c>
    </row>
    <row r="758" ht="18" customHeight="1" spans="1:6">
      <c r="A758" s="872" t="s">
        <v>4636</v>
      </c>
      <c r="B758" s="5" t="s">
        <v>3122</v>
      </c>
      <c r="C758" s="6" t="s">
        <v>4637</v>
      </c>
      <c r="E758" s="3" t="s">
        <v>3124</v>
      </c>
      <c r="F758" s="7" t="s">
        <v>3125</v>
      </c>
    </row>
    <row r="759" ht="18" customHeight="1" spans="1:6">
      <c r="A759" s="872" t="s">
        <v>4638</v>
      </c>
      <c r="B759" s="5" t="s">
        <v>3122</v>
      </c>
      <c r="C759" s="6" t="s">
        <v>4639</v>
      </c>
      <c r="E759" s="3" t="s">
        <v>3124</v>
      </c>
      <c r="F759" s="7" t="s">
        <v>3125</v>
      </c>
    </row>
    <row r="760" ht="18" customHeight="1" spans="1:6">
      <c r="A760" s="872" t="s">
        <v>4640</v>
      </c>
      <c r="B760" s="5" t="s">
        <v>3122</v>
      </c>
      <c r="C760" s="6" t="s">
        <v>4641</v>
      </c>
      <c r="E760" s="3" t="s">
        <v>3124</v>
      </c>
      <c r="F760" s="7" t="s">
        <v>3125</v>
      </c>
    </row>
    <row r="761" ht="18" customHeight="1" spans="1:6">
      <c r="A761" s="872" t="s">
        <v>4642</v>
      </c>
      <c r="B761" s="5" t="s">
        <v>3122</v>
      </c>
      <c r="C761" s="6" t="s">
        <v>4643</v>
      </c>
      <c r="E761" s="3" t="s">
        <v>3124</v>
      </c>
      <c r="F761" s="7" t="s">
        <v>3125</v>
      </c>
    </row>
    <row r="762" ht="18" customHeight="1" spans="1:6">
      <c r="A762" s="872" t="s">
        <v>4644</v>
      </c>
      <c r="B762" s="5" t="s">
        <v>3122</v>
      </c>
      <c r="C762" s="6" t="s">
        <v>4645</v>
      </c>
      <c r="E762" s="3" t="s">
        <v>3124</v>
      </c>
      <c r="F762" s="7" t="s">
        <v>3125</v>
      </c>
    </row>
    <row r="763" ht="18" customHeight="1" spans="1:6">
      <c r="A763" s="872" t="s">
        <v>4646</v>
      </c>
      <c r="B763" s="5" t="s">
        <v>3122</v>
      </c>
      <c r="C763" s="6" t="s">
        <v>4647</v>
      </c>
      <c r="E763" s="3" t="s">
        <v>3124</v>
      </c>
      <c r="F763" s="7" t="s">
        <v>3125</v>
      </c>
    </row>
    <row r="764" ht="18" customHeight="1" spans="1:6">
      <c r="A764" s="872" t="s">
        <v>4648</v>
      </c>
      <c r="B764" s="5" t="s">
        <v>3122</v>
      </c>
      <c r="C764" s="6" t="s">
        <v>4649</v>
      </c>
      <c r="E764" s="3" t="s">
        <v>3124</v>
      </c>
      <c r="F764" s="7" t="s">
        <v>3125</v>
      </c>
    </row>
    <row r="765" ht="18" customHeight="1" spans="1:6">
      <c r="A765" s="872" t="s">
        <v>4650</v>
      </c>
      <c r="B765" s="5" t="s">
        <v>3122</v>
      </c>
      <c r="C765" s="6" t="s">
        <v>4651</v>
      </c>
      <c r="E765" s="3" t="s">
        <v>3124</v>
      </c>
      <c r="F765" s="7" t="s">
        <v>3125</v>
      </c>
    </row>
    <row r="766" ht="18" customHeight="1" spans="1:6">
      <c r="A766" s="872" t="s">
        <v>4652</v>
      </c>
      <c r="B766" s="5" t="s">
        <v>3122</v>
      </c>
      <c r="C766" s="6" t="s">
        <v>4653</v>
      </c>
      <c r="E766" s="3" t="s">
        <v>3124</v>
      </c>
      <c r="F766" s="7" t="s">
        <v>3125</v>
      </c>
    </row>
    <row r="767" ht="18" customHeight="1" spans="1:6">
      <c r="A767" s="872" t="s">
        <v>4654</v>
      </c>
      <c r="B767" s="5" t="s">
        <v>3122</v>
      </c>
      <c r="C767" s="6" t="s">
        <v>4655</v>
      </c>
      <c r="E767" s="3" t="s">
        <v>3124</v>
      </c>
      <c r="F767" s="7" t="s">
        <v>3125</v>
      </c>
    </row>
    <row r="768" ht="18" customHeight="1" spans="1:6">
      <c r="A768" s="872" t="s">
        <v>4656</v>
      </c>
      <c r="B768" s="5" t="s">
        <v>3122</v>
      </c>
      <c r="C768" s="6" t="s">
        <v>4657</v>
      </c>
      <c r="E768" s="3" t="s">
        <v>3124</v>
      </c>
      <c r="F768" s="7" t="s">
        <v>3125</v>
      </c>
    </row>
    <row r="769" ht="18" customHeight="1" spans="1:6">
      <c r="A769" s="872" t="s">
        <v>4658</v>
      </c>
      <c r="B769" s="5" t="s">
        <v>3122</v>
      </c>
      <c r="C769" s="6" t="s">
        <v>4659</v>
      </c>
      <c r="E769" s="3" t="s">
        <v>3124</v>
      </c>
      <c r="F769" s="7" t="s">
        <v>3125</v>
      </c>
    </row>
    <row r="770" ht="18" customHeight="1" spans="1:6">
      <c r="A770" s="872" t="s">
        <v>4660</v>
      </c>
      <c r="B770" s="5" t="s">
        <v>3122</v>
      </c>
      <c r="C770" s="6" t="s">
        <v>4661</v>
      </c>
      <c r="E770" s="3" t="s">
        <v>3124</v>
      </c>
      <c r="F770" s="7" t="s">
        <v>3125</v>
      </c>
    </row>
    <row r="771" ht="18" customHeight="1" spans="1:6">
      <c r="A771" s="872" t="s">
        <v>4662</v>
      </c>
      <c r="B771" s="5" t="s">
        <v>3122</v>
      </c>
      <c r="C771" s="6" t="s">
        <v>4663</v>
      </c>
      <c r="E771" s="3" t="s">
        <v>3124</v>
      </c>
      <c r="F771" s="7" t="s">
        <v>3125</v>
      </c>
    </row>
    <row r="772" ht="18" customHeight="1" spans="1:6">
      <c r="A772" s="872" t="s">
        <v>4664</v>
      </c>
      <c r="B772" s="5" t="s">
        <v>3122</v>
      </c>
      <c r="C772" s="6" t="s">
        <v>4665</v>
      </c>
      <c r="E772" s="3" t="s">
        <v>3124</v>
      </c>
      <c r="F772" s="7" t="s">
        <v>3125</v>
      </c>
    </row>
    <row r="773" ht="18" customHeight="1" spans="1:6">
      <c r="A773" s="872" t="s">
        <v>4666</v>
      </c>
      <c r="B773" s="5" t="s">
        <v>3122</v>
      </c>
      <c r="C773" s="6" t="s">
        <v>4667</v>
      </c>
      <c r="E773" s="3" t="s">
        <v>3124</v>
      </c>
      <c r="F773" s="7" t="s">
        <v>3125</v>
      </c>
    </row>
    <row r="774" ht="18" customHeight="1" spans="1:6">
      <c r="A774" s="872" t="s">
        <v>4668</v>
      </c>
      <c r="B774" s="5" t="s">
        <v>3122</v>
      </c>
      <c r="C774" s="6" t="s">
        <v>4669</v>
      </c>
      <c r="E774" s="3" t="s">
        <v>3124</v>
      </c>
      <c r="F774" s="7" t="s">
        <v>3125</v>
      </c>
    </row>
    <row r="775" ht="18" customHeight="1" spans="1:6">
      <c r="A775" s="872" t="s">
        <v>4670</v>
      </c>
      <c r="B775" s="5" t="s">
        <v>3122</v>
      </c>
      <c r="C775" s="6" t="s">
        <v>4671</v>
      </c>
      <c r="E775" s="3" t="s">
        <v>3124</v>
      </c>
      <c r="F775" s="7" t="s">
        <v>3125</v>
      </c>
    </row>
    <row r="776" ht="18" customHeight="1" spans="1:6">
      <c r="A776" s="872" t="s">
        <v>4672</v>
      </c>
      <c r="B776" s="5" t="s">
        <v>3122</v>
      </c>
      <c r="C776" s="6" t="s">
        <v>4673</v>
      </c>
      <c r="E776" s="3" t="s">
        <v>3124</v>
      </c>
      <c r="F776" s="7" t="s">
        <v>3125</v>
      </c>
    </row>
    <row r="777" ht="18" customHeight="1" spans="1:6">
      <c r="A777" s="872" t="s">
        <v>4674</v>
      </c>
      <c r="B777" s="5" t="s">
        <v>3122</v>
      </c>
      <c r="C777" s="6" t="s">
        <v>4675</v>
      </c>
      <c r="E777" s="3" t="s">
        <v>3124</v>
      </c>
      <c r="F777" s="7" t="s">
        <v>3125</v>
      </c>
    </row>
    <row r="778" ht="18" customHeight="1" spans="1:6">
      <c r="A778" s="872" t="s">
        <v>4676</v>
      </c>
      <c r="B778" s="5" t="s">
        <v>3122</v>
      </c>
      <c r="C778" s="6" t="s">
        <v>4677</v>
      </c>
      <c r="E778" s="3" t="s">
        <v>3124</v>
      </c>
      <c r="F778" s="7" t="s">
        <v>3125</v>
      </c>
    </row>
    <row r="779" ht="18" customHeight="1" spans="1:6">
      <c r="A779" s="872" t="s">
        <v>4678</v>
      </c>
      <c r="B779" s="5" t="s">
        <v>3122</v>
      </c>
      <c r="C779" s="6" t="s">
        <v>4679</v>
      </c>
      <c r="E779" s="3" t="s">
        <v>3124</v>
      </c>
      <c r="F779" s="7" t="s">
        <v>3125</v>
      </c>
    </row>
    <row r="780" ht="18" customHeight="1" spans="1:6">
      <c r="A780" s="872" t="s">
        <v>4680</v>
      </c>
      <c r="B780" s="5" t="s">
        <v>3122</v>
      </c>
      <c r="C780" s="6" t="s">
        <v>4681</v>
      </c>
      <c r="E780" s="3" t="s">
        <v>3124</v>
      </c>
      <c r="F780" s="7" t="s">
        <v>3125</v>
      </c>
    </row>
    <row r="781" ht="18" customHeight="1" spans="1:6">
      <c r="A781" s="872" t="s">
        <v>4682</v>
      </c>
      <c r="B781" s="5" t="s">
        <v>3122</v>
      </c>
      <c r="C781" s="6" t="s">
        <v>4683</v>
      </c>
      <c r="E781" s="3" t="s">
        <v>3124</v>
      </c>
      <c r="F781" s="7" t="s">
        <v>3125</v>
      </c>
    </row>
    <row r="782" ht="18" customHeight="1" spans="1:6">
      <c r="A782" s="872" t="s">
        <v>4684</v>
      </c>
      <c r="B782" s="5" t="s">
        <v>3122</v>
      </c>
      <c r="C782" s="6" t="s">
        <v>4685</v>
      </c>
      <c r="E782" s="3" t="s">
        <v>3124</v>
      </c>
      <c r="F782" s="7" t="s">
        <v>3125</v>
      </c>
    </row>
    <row r="783" ht="18" customHeight="1" spans="1:6">
      <c r="A783" s="872" t="s">
        <v>4686</v>
      </c>
      <c r="B783" s="5" t="s">
        <v>3122</v>
      </c>
      <c r="C783" s="6" t="s">
        <v>4687</v>
      </c>
      <c r="E783" s="3" t="s">
        <v>3124</v>
      </c>
      <c r="F783" s="7" t="s">
        <v>3125</v>
      </c>
    </row>
    <row r="784" ht="18" customHeight="1" spans="1:6">
      <c r="A784" s="872" t="s">
        <v>4688</v>
      </c>
      <c r="B784" s="5" t="s">
        <v>3122</v>
      </c>
      <c r="C784" s="6" t="s">
        <v>4689</v>
      </c>
      <c r="E784" s="3" t="s">
        <v>3124</v>
      </c>
      <c r="F784" s="7" t="s">
        <v>3125</v>
      </c>
    </row>
    <row r="785" ht="18" customHeight="1" spans="1:6">
      <c r="A785" s="872" t="s">
        <v>4690</v>
      </c>
      <c r="B785" s="5" t="s">
        <v>3122</v>
      </c>
      <c r="C785" s="6" t="s">
        <v>4691</v>
      </c>
      <c r="E785" s="3" t="s">
        <v>3124</v>
      </c>
      <c r="F785" s="7" t="s">
        <v>3125</v>
      </c>
    </row>
    <row r="786" ht="18" customHeight="1" spans="1:6">
      <c r="A786" s="872" t="s">
        <v>4692</v>
      </c>
      <c r="B786" s="5" t="s">
        <v>3122</v>
      </c>
      <c r="C786" s="6" t="s">
        <v>4693</v>
      </c>
      <c r="E786" s="3" t="s">
        <v>3124</v>
      </c>
      <c r="F786" s="7" t="s">
        <v>3125</v>
      </c>
    </row>
    <row r="787" ht="18" customHeight="1" spans="1:6">
      <c r="A787" s="872" t="s">
        <v>4694</v>
      </c>
      <c r="B787" s="5" t="s">
        <v>3122</v>
      </c>
      <c r="C787" s="6" t="s">
        <v>4695</v>
      </c>
      <c r="E787" s="3" t="s">
        <v>3124</v>
      </c>
      <c r="F787" s="7" t="s">
        <v>3125</v>
      </c>
    </row>
    <row r="788" ht="18" customHeight="1" spans="1:6">
      <c r="A788" s="872" t="s">
        <v>4696</v>
      </c>
      <c r="B788" s="5" t="s">
        <v>3122</v>
      </c>
      <c r="C788" s="6" t="s">
        <v>4697</v>
      </c>
      <c r="E788" s="3" t="s">
        <v>3124</v>
      </c>
      <c r="F788" s="7" t="s">
        <v>3125</v>
      </c>
    </row>
    <row r="789" ht="18" customHeight="1" spans="1:6">
      <c r="A789" s="872" t="s">
        <v>4698</v>
      </c>
      <c r="B789" s="5" t="s">
        <v>3122</v>
      </c>
      <c r="C789" s="6" t="s">
        <v>4699</v>
      </c>
      <c r="E789" s="3" t="s">
        <v>3124</v>
      </c>
      <c r="F789" s="7" t="s">
        <v>3125</v>
      </c>
    </row>
    <row r="790" ht="18" customHeight="1" spans="1:6">
      <c r="A790" s="872" t="s">
        <v>4700</v>
      </c>
      <c r="B790" s="5" t="s">
        <v>3122</v>
      </c>
      <c r="C790" s="6" t="s">
        <v>4701</v>
      </c>
      <c r="E790" s="3" t="s">
        <v>3124</v>
      </c>
      <c r="F790" s="7" t="s">
        <v>3125</v>
      </c>
    </row>
    <row r="791" ht="18" customHeight="1" spans="1:6">
      <c r="A791" s="872" t="s">
        <v>4702</v>
      </c>
      <c r="B791" s="5" t="s">
        <v>3122</v>
      </c>
      <c r="C791" s="6" t="s">
        <v>4703</v>
      </c>
      <c r="E791" s="3" t="s">
        <v>3124</v>
      </c>
      <c r="F791" s="7" t="s">
        <v>3125</v>
      </c>
    </row>
    <row r="792" ht="18" customHeight="1" spans="1:6">
      <c r="A792" s="872" t="s">
        <v>4704</v>
      </c>
      <c r="B792" s="5" t="s">
        <v>3122</v>
      </c>
      <c r="C792" s="6" t="s">
        <v>4705</v>
      </c>
      <c r="E792" s="3" t="s">
        <v>3124</v>
      </c>
      <c r="F792" s="7" t="s">
        <v>3125</v>
      </c>
    </row>
    <row r="793" ht="18" customHeight="1" spans="1:6">
      <c r="A793" s="872" t="s">
        <v>4706</v>
      </c>
      <c r="B793" s="5" t="s">
        <v>3122</v>
      </c>
      <c r="C793" s="6" t="s">
        <v>4707</v>
      </c>
      <c r="E793" s="3" t="s">
        <v>3124</v>
      </c>
      <c r="F793" s="7" t="s">
        <v>3125</v>
      </c>
    </row>
    <row r="794" ht="18" customHeight="1" spans="1:6">
      <c r="A794" s="872" t="s">
        <v>4708</v>
      </c>
      <c r="B794" s="5" t="s">
        <v>3122</v>
      </c>
      <c r="C794" s="6" t="s">
        <v>4709</v>
      </c>
      <c r="E794" s="3" t="s">
        <v>3124</v>
      </c>
      <c r="F794" s="7" t="s">
        <v>3125</v>
      </c>
    </row>
    <row r="795" ht="18" customHeight="1" spans="1:6">
      <c r="A795" s="872" t="s">
        <v>4710</v>
      </c>
      <c r="B795" s="5" t="s">
        <v>3122</v>
      </c>
      <c r="C795" s="6" t="s">
        <v>4711</v>
      </c>
      <c r="E795" s="3" t="s">
        <v>3124</v>
      </c>
      <c r="F795" s="7" t="s">
        <v>3125</v>
      </c>
    </row>
    <row r="796" ht="18" customHeight="1" spans="1:6">
      <c r="A796" s="872" t="s">
        <v>4712</v>
      </c>
      <c r="B796" s="5" t="s">
        <v>3122</v>
      </c>
      <c r="C796" s="6" t="s">
        <v>4713</v>
      </c>
      <c r="E796" s="3" t="s">
        <v>3124</v>
      </c>
      <c r="F796" s="7" t="s">
        <v>3125</v>
      </c>
    </row>
    <row r="797" ht="18" customHeight="1" spans="1:6">
      <c r="A797" s="872" t="s">
        <v>4714</v>
      </c>
      <c r="B797" s="5" t="s">
        <v>3122</v>
      </c>
      <c r="C797" s="6" t="s">
        <v>4715</v>
      </c>
      <c r="E797" s="3" t="s">
        <v>3124</v>
      </c>
      <c r="F797" s="7" t="s">
        <v>3125</v>
      </c>
    </row>
    <row r="798" ht="18" customHeight="1" spans="1:6">
      <c r="A798" s="872" t="s">
        <v>4716</v>
      </c>
      <c r="B798" s="5" t="s">
        <v>3122</v>
      </c>
      <c r="C798" s="6" t="s">
        <v>4717</v>
      </c>
      <c r="E798" s="3" t="s">
        <v>3124</v>
      </c>
      <c r="F798" s="7" t="s">
        <v>3125</v>
      </c>
    </row>
    <row r="799" ht="18" customHeight="1" spans="1:6">
      <c r="A799" s="872" t="s">
        <v>4718</v>
      </c>
      <c r="B799" s="5" t="s">
        <v>3122</v>
      </c>
      <c r="C799" s="6" t="s">
        <v>4719</v>
      </c>
      <c r="E799" s="3" t="s">
        <v>3124</v>
      </c>
      <c r="F799" s="7" t="s">
        <v>3125</v>
      </c>
    </row>
    <row r="800" ht="18" customHeight="1" spans="1:6">
      <c r="A800" s="872" t="s">
        <v>4720</v>
      </c>
      <c r="B800" s="5" t="s">
        <v>3122</v>
      </c>
      <c r="C800" s="6" t="s">
        <v>4721</v>
      </c>
      <c r="E800" s="3" t="s">
        <v>3124</v>
      </c>
      <c r="F800" s="7" t="s">
        <v>3125</v>
      </c>
    </row>
    <row r="801" ht="18" customHeight="1" spans="1:6">
      <c r="A801" s="872" t="s">
        <v>4722</v>
      </c>
      <c r="B801" s="5" t="s">
        <v>3122</v>
      </c>
      <c r="C801" s="6" t="s">
        <v>4723</v>
      </c>
      <c r="E801" s="3" t="s">
        <v>3124</v>
      </c>
      <c r="F801" s="7" t="s">
        <v>3125</v>
      </c>
    </row>
    <row r="802" ht="18" customHeight="1" spans="1:6">
      <c r="A802" s="872" t="s">
        <v>4724</v>
      </c>
      <c r="B802" s="5" t="s">
        <v>3122</v>
      </c>
      <c r="C802" s="6" t="s">
        <v>4725</v>
      </c>
      <c r="E802" s="3" t="s">
        <v>3124</v>
      </c>
      <c r="F802" s="7" t="s">
        <v>3125</v>
      </c>
    </row>
    <row r="803" ht="18" customHeight="1" spans="1:6">
      <c r="A803" s="872" t="s">
        <v>4726</v>
      </c>
      <c r="B803" s="5" t="s">
        <v>3122</v>
      </c>
      <c r="C803" s="6" t="s">
        <v>4727</v>
      </c>
      <c r="E803" s="3" t="s">
        <v>3124</v>
      </c>
      <c r="F803" s="7" t="s">
        <v>3125</v>
      </c>
    </row>
    <row r="804" ht="18" customHeight="1" spans="1:6">
      <c r="A804" s="872" t="s">
        <v>4728</v>
      </c>
      <c r="B804" s="5" t="s">
        <v>3122</v>
      </c>
      <c r="C804" s="6" t="s">
        <v>4729</v>
      </c>
      <c r="E804" s="3" t="s">
        <v>3124</v>
      </c>
      <c r="F804" s="7" t="s">
        <v>3125</v>
      </c>
    </row>
    <row r="805" ht="18" customHeight="1" spans="1:6">
      <c r="A805" s="872" t="s">
        <v>4730</v>
      </c>
      <c r="B805" s="5" t="s">
        <v>3122</v>
      </c>
      <c r="C805" s="6" t="s">
        <v>4731</v>
      </c>
      <c r="E805" s="3" t="s">
        <v>3124</v>
      </c>
      <c r="F805" s="7" t="s">
        <v>3125</v>
      </c>
    </row>
    <row r="806" ht="18" customHeight="1" spans="1:6">
      <c r="A806" s="872" t="s">
        <v>4732</v>
      </c>
      <c r="B806" s="5" t="s">
        <v>3122</v>
      </c>
      <c r="C806" s="6" t="s">
        <v>4733</v>
      </c>
      <c r="E806" s="3" t="s">
        <v>3124</v>
      </c>
      <c r="F806" s="7" t="s">
        <v>3125</v>
      </c>
    </row>
    <row r="807" ht="18" customHeight="1" spans="1:6">
      <c r="A807" s="872" t="s">
        <v>4734</v>
      </c>
      <c r="B807" s="5" t="s">
        <v>3122</v>
      </c>
      <c r="C807" s="6" t="s">
        <v>4735</v>
      </c>
      <c r="E807" s="3" t="s">
        <v>3124</v>
      </c>
      <c r="F807" s="7" t="s">
        <v>3125</v>
      </c>
    </row>
    <row r="808" ht="18" customHeight="1" spans="1:6">
      <c r="A808" s="872" t="s">
        <v>4736</v>
      </c>
      <c r="B808" s="5" t="s">
        <v>3122</v>
      </c>
      <c r="C808" s="6" t="s">
        <v>4737</v>
      </c>
      <c r="E808" s="3" t="s">
        <v>3124</v>
      </c>
      <c r="F808" s="7" t="s">
        <v>3125</v>
      </c>
    </row>
    <row r="809" ht="18" customHeight="1" spans="1:6">
      <c r="A809" s="872" t="s">
        <v>4738</v>
      </c>
      <c r="B809" s="5" t="s">
        <v>3122</v>
      </c>
      <c r="C809" s="6" t="s">
        <v>4739</v>
      </c>
      <c r="E809" s="3" t="s">
        <v>3124</v>
      </c>
      <c r="F809" s="7" t="s">
        <v>3125</v>
      </c>
    </row>
    <row r="810" ht="18" customHeight="1" spans="1:6">
      <c r="A810" s="872" t="s">
        <v>4740</v>
      </c>
      <c r="B810" s="5" t="s">
        <v>3122</v>
      </c>
      <c r="C810" s="6" t="s">
        <v>4741</v>
      </c>
      <c r="E810" s="3" t="s">
        <v>3124</v>
      </c>
      <c r="F810" s="7" t="s">
        <v>3125</v>
      </c>
    </row>
    <row r="811" ht="18" customHeight="1" spans="1:6">
      <c r="A811" s="872" t="s">
        <v>4742</v>
      </c>
      <c r="B811" s="5" t="s">
        <v>3122</v>
      </c>
      <c r="C811" s="6" t="s">
        <v>4743</v>
      </c>
      <c r="E811" s="3" t="s">
        <v>3124</v>
      </c>
      <c r="F811" s="7" t="s">
        <v>3125</v>
      </c>
    </row>
    <row r="812" ht="18" customHeight="1" spans="1:6">
      <c r="A812" s="872" t="s">
        <v>4744</v>
      </c>
      <c r="B812" s="5" t="s">
        <v>3122</v>
      </c>
      <c r="C812" s="6" t="s">
        <v>4745</v>
      </c>
      <c r="E812" s="3" t="s">
        <v>3124</v>
      </c>
      <c r="F812" s="7" t="s">
        <v>3125</v>
      </c>
    </row>
    <row r="813" ht="18" customHeight="1" spans="1:6">
      <c r="A813" s="872" t="s">
        <v>4746</v>
      </c>
      <c r="B813" s="5" t="s">
        <v>3122</v>
      </c>
      <c r="C813" s="6" t="s">
        <v>4747</v>
      </c>
      <c r="E813" s="3" t="s">
        <v>3124</v>
      </c>
      <c r="F813" s="7" t="s">
        <v>3125</v>
      </c>
    </row>
    <row r="814" ht="18" customHeight="1" spans="1:6">
      <c r="A814" s="872" t="s">
        <v>4748</v>
      </c>
      <c r="B814" s="5" t="s">
        <v>3122</v>
      </c>
      <c r="C814" s="6" t="s">
        <v>4749</v>
      </c>
      <c r="E814" s="3" t="s">
        <v>3124</v>
      </c>
      <c r="F814" s="7" t="s">
        <v>3125</v>
      </c>
    </row>
    <row r="815" ht="18" customHeight="1" spans="1:6">
      <c r="A815" s="872" t="s">
        <v>4750</v>
      </c>
      <c r="B815" s="5" t="s">
        <v>3122</v>
      </c>
      <c r="C815" s="6" t="s">
        <v>4751</v>
      </c>
      <c r="E815" s="3" t="s">
        <v>3124</v>
      </c>
      <c r="F815" s="7" t="s">
        <v>3125</v>
      </c>
    </row>
    <row r="816" ht="18" customHeight="1" spans="1:6">
      <c r="A816" s="872" t="s">
        <v>4752</v>
      </c>
      <c r="B816" s="5" t="s">
        <v>3122</v>
      </c>
      <c r="C816" s="6" t="s">
        <v>4753</v>
      </c>
      <c r="E816" s="3" t="s">
        <v>3124</v>
      </c>
      <c r="F816" s="7" t="s">
        <v>3125</v>
      </c>
    </row>
    <row r="817" ht="18" customHeight="1" spans="1:6">
      <c r="A817" s="872" t="s">
        <v>4754</v>
      </c>
      <c r="B817" s="5" t="s">
        <v>3122</v>
      </c>
      <c r="C817" s="6" t="s">
        <v>4755</v>
      </c>
      <c r="E817" s="3" t="s">
        <v>3124</v>
      </c>
      <c r="F817" s="7" t="s">
        <v>3125</v>
      </c>
    </row>
    <row r="819" ht="18" customHeight="1" spans="1:2">
      <c r="A819" s="872" t="s">
        <v>4756</v>
      </c>
      <c r="B819" s="2" t="s">
        <v>4757</v>
      </c>
    </row>
    <row r="820" ht="18" customHeight="1" spans="1:2">
      <c r="A820" s="872" t="s">
        <v>4758</v>
      </c>
      <c r="B820" s="2" t="s">
        <v>4759</v>
      </c>
    </row>
    <row r="821" ht="18" customHeight="1" spans="1:2">
      <c r="A821" s="872" t="s">
        <v>4760</v>
      </c>
      <c r="B821" s="2" t="s">
        <v>4761</v>
      </c>
    </row>
    <row r="822" ht="18" customHeight="1" spans="1:2">
      <c r="A822" s="872" t="s">
        <v>4762</v>
      </c>
      <c r="B822" s="2" t="s">
        <v>4763</v>
      </c>
    </row>
    <row r="824" spans="2:2">
      <c r="B824" s="2" t="s">
        <v>4764</v>
      </c>
    </row>
  </sheetData>
  <sheetProtection sheet="1" objects="1" scenarios="1"/>
  <dataValidations count="1">
    <dataValidation type="list" allowBlank="1" showInputMessage="1" showErrorMessage="1" sqref="E$1:E$1048576">
      <formula1>"复核无误,已修改"</formula1>
    </dataValidation>
  </dataValidations>
  <hyperlinks>
    <hyperlink ref="A1" location="'2-分类汇总'!G73" display="2-分类汇总'!G73"/>
    <hyperlink ref="A3" location="'4-8-7电子设备'!R8" display="4-8-7电子设备'!R8"/>
    <hyperlink ref="A4" location="'4-8-7电子设备'!R9" display="4-8-7电子设备'!R9"/>
    <hyperlink ref="A5" location="'4-8-7电子设备'!R10" display="4-8-7电子设备'!R10"/>
    <hyperlink ref="A6" location="'4-8-7电子设备'!R11" display="4-8-7电子设备'!R11"/>
    <hyperlink ref="A7" location="'4-8-7电子设备'!R12" display="4-8-7电子设备'!R12"/>
    <hyperlink ref="A8" location="'4-8-7电子设备'!R13" display="4-8-7电子设备'!R13"/>
    <hyperlink ref="A9" location="'4-8-7电子设备'!R14" display="4-8-7电子设备'!R14"/>
    <hyperlink ref="A10" location="'4-8-7电子设备'!R15" display="4-8-7电子设备'!R15"/>
    <hyperlink ref="A11" location="'4-8-7电子设备'!R16" display="4-8-7电子设备'!R16"/>
    <hyperlink ref="A12" location="'4-8-7电子设备'!R17" display="4-8-7电子设备'!R17"/>
    <hyperlink ref="A13" location="'4-8-7电子设备'!R18" display="4-8-7电子设备'!R18"/>
    <hyperlink ref="A14" location="'4-8-7电子设备'!R19" display="4-8-7电子设备'!R19"/>
    <hyperlink ref="A15" location="'4-8-7电子设备'!R20" display="4-8-7电子设备'!R20"/>
    <hyperlink ref="A16" location="'4-8-7电子设备'!R21" display="4-8-7电子设备'!R21"/>
    <hyperlink ref="A17" location="'4-8-7电子设备'!R22" display="4-8-7电子设备'!R22"/>
    <hyperlink ref="A18" location="'4-8-7电子设备'!R23" display="4-8-7电子设备'!R23"/>
    <hyperlink ref="A19" location="'4-8-7电子设备'!R24" display="4-8-7电子设备'!R24"/>
    <hyperlink ref="A20" location="'4-8-7电子设备'!R25" display="4-8-7电子设备'!R25"/>
    <hyperlink ref="A21" location="'4-8-7电子设备'!R26" display="4-8-7电子设备'!R26"/>
    <hyperlink ref="A22" location="'4-8-7电子设备'!R27" display="4-8-7电子设备'!R27"/>
    <hyperlink ref="A23" location="'4-8-7电子设备'!R28" display="4-8-7电子设备'!R28"/>
    <hyperlink ref="A24" location="'4-8-7电子设备'!R29" display="4-8-7电子设备'!R29"/>
    <hyperlink ref="A25" location="'4-8-7电子设备'!R30" display="4-8-7电子设备'!R30"/>
    <hyperlink ref="A26" location="'4-8-7电子设备'!R31" display="4-8-7电子设备'!R31"/>
    <hyperlink ref="A27" location="'4-8-7电子设备'!R32" display="4-8-7电子设备'!R32"/>
    <hyperlink ref="A28" location="'4-8-7电子设备'!R33" display="4-8-7电子设备'!R33"/>
    <hyperlink ref="A29" location="'4-8-7电子设备'!R34" display="4-8-7电子设备'!R34"/>
    <hyperlink ref="A30" location="'4-8-7电子设备'!R35" display="4-8-7电子设备'!R35"/>
    <hyperlink ref="A31" location="'4-8-7电子设备'!R36" display="4-8-7电子设备'!R36"/>
    <hyperlink ref="A32" location="'4-8-7电子设备'!R37" display="4-8-7电子设备'!R37"/>
    <hyperlink ref="A33" location="'4-8-7电子设备'!R38" display="4-8-7电子设备'!R38"/>
    <hyperlink ref="A34" location="'4-8-7电子设备'!R39" display="4-8-7电子设备'!R39"/>
    <hyperlink ref="A35" location="'4-8-7电子设备'!R40" display="4-8-7电子设备'!R40"/>
    <hyperlink ref="A36" location="'4-8-7电子设备'!R41" display="4-8-7电子设备'!R41"/>
    <hyperlink ref="A37" location="'4-8-7电子设备'!R42" display="4-8-7电子设备'!R42"/>
    <hyperlink ref="A38" location="'4-8-7电子设备'!R43" display="4-8-7电子设备'!R43"/>
    <hyperlink ref="A39" location="'4-8-7电子设备'!R44" display="4-8-7电子设备'!R44"/>
    <hyperlink ref="A40" location="'4-8-7电子设备'!R45" display="4-8-7电子设备'!R45"/>
    <hyperlink ref="A41" location="'4-8-7电子设备'!R46" display="4-8-7电子设备'!R46"/>
    <hyperlink ref="A42" location="'4-8-7电子设备'!R47" display="4-8-7电子设备'!R47"/>
    <hyperlink ref="A43" location="'4-8-7电子设备'!R48" display="4-8-7电子设备'!R48"/>
    <hyperlink ref="A44" location="'4-8-7电子设备'!R49" display="4-8-7电子设备'!R49"/>
    <hyperlink ref="A45" location="'4-8-7电子设备'!R50" display="4-8-7电子设备'!R50"/>
    <hyperlink ref="A46" location="'4-8-7电子设备'!R51" display="4-8-7电子设备'!R51"/>
    <hyperlink ref="A47" location="'4-8-7电子设备'!R52" display="4-8-7电子设备'!R52"/>
    <hyperlink ref="A48" location="'4-8-7电子设备'!R53" display="4-8-7电子设备'!R53"/>
    <hyperlink ref="A49" location="'4-8-7电子设备'!R54" display="4-8-7电子设备'!R54"/>
    <hyperlink ref="A50" location="'4-8-7电子设备'!R55" display="4-8-7电子设备'!R55"/>
    <hyperlink ref="A51" location="'4-8-7电子设备'!R56" display="4-8-7电子设备'!R56"/>
    <hyperlink ref="A52" location="'4-8-7电子设备'!R57" display="4-8-7电子设备'!R57"/>
    <hyperlink ref="A53" location="'4-8-7电子设备'!R58" display="4-8-7电子设备'!R58"/>
    <hyperlink ref="A54" location="'4-8-7电子设备'!R59" display="4-8-7电子设备'!R59"/>
    <hyperlink ref="A55" location="'4-8-7电子设备'!R60" display="4-8-7电子设备'!R60"/>
    <hyperlink ref="A56" location="'4-8-7电子设备'!R61" display="4-8-7电子设备'!R61"/>
    <hyperlink ref="A57" location="'4-8-7电子设备'!R62" display="4-8-7电子设备'!R62"/>
    <hyperlink ref="A58" location="'4-8-7电子设备'!R63" display="4-8-7电子设备'!R63"/>
    <hyperlink ref="A59" location="'4-8-7电子设备'!R64" display="4-8-7电子设备'!R64"/>
    <hyperlink ref="A60" location="'4-8-7电子设备'!R65" display="4-8-7电子设备'!R65"/>
    <hyperlink ref="A61" location="'4-8-7电子设备'!R66" display="4-8-7电子设备'!R66"/>
    <hyperlink ref="A62" location="'4-8-7电子设备'!R67" display="4-8-7电子设备'!R67"/>
    <hyperlink ref="A63" location="'4-8-7电子设备'!R68" display="4-8-7电子设备'!R68"/>
    <hyperlink ref="A64" location="'4-8-7电子设备'!R69" display="4-8-7电子设备'!R69"/>
    <hyperlink ref="A65" location="'4-8-7电子设备'!R70" display="4-8-7电子设备'!R70"/>
    <hyperlink ref="A66" location="'4-8-7电子设备'!R71" display="4-8-7电子设备'!R71"/>
    <hyperlink ref="A67" location="'4-8-7电子设备'!R72" display="4-8-7电子设备'!R72"/>
    <hyperlink ref="A68" location="'4-8-7电子设备'!R73" display="4-8-7电子设备'!R73"/>
    <hyperlink ref="A69" location="'4-8-7电子设备'!R74" display="4-8-7电子设备'!R74"/>
    <hyperlink ref="A70" location="'4-8-7电子设备'!R75" display="4-8-7电子设备'!R75"/>
    <hyperlink ref="A71" location="'4-8-7电子设备'!R76" display="4-8-7电子设备'!R76"/>
    <hyperlink ref="A72" location="'4-8-7电子设备'!R77" display="4-8-7电子设备'!R77"/>
    <hyperlink ref="A73" location="'4-8-7电子设备'!R78" display="4-8-7电子设备'!R78"/>
    <hyperlink ref="A74" location="'4-8-7电子设备'!R79" display="4-8-7电子设备'!R79"/>
    <hyperlink ref="A75" location="'4-8-7电子设备'!R80" display="4-8-7电子设备'!R80"/>
    <hyperlink ref="A76" location="'4-8-7电子设备'!R81" display="4-8-7电子设备'!R81"/>
    <hyperlink ref="A77" location="'4-8-7电子设备'!R82" display="4-8-7电子设备'!R82"/>
    <hyperlink ref="A78" location="'4-8-7电子设备'!R83" display="4-8-7电子设备'!R83"/>
    <hyperlink ref="A79" location="'4-8-7电子设备'!R84" display="4-8-7电子设备'!R84"/>
    <hyperlink ref="A80" location="'4-8-7电子设备'!R85" display="4-8-7电子设备'!R85"/>
    <hyperlink ref="A81" location="'4-8-7电子设备'!R86" display="4-8-7电子设备'!R86"/>
    <hyperlink ref="A82" location="'4-8-7电子设备'!R87" display="4-8-7电子设备'!R87"/>
    <hyperlink ref="A83" location="'4-8-7电子设备'!R88" display="4-8-7电子设备'!R88"/>
    <hyperlink ref="A84" location="'4-8-7电子设备'!R89" display="4-8-7电子设备'!R89"/>
    <hyperlink ref="A85" location="'4-8-7电子设备'!R90" display="4-8-7电子设备'!R90"/>
    <hyperlink ref="A86" location="'4-8-7电子设备'!R91" display="4-8-7电子设备'!R91"/>
    <hyperlink ref="A87" location="'4-8-7电子设备'!R92" display="4-8-7电子设备'!R92"/>
    <hyperlink ref="A88" location="'4-8-7电子设备'!R93" display="4-8-7电子设备'!R93"/>
    <hyperlink ref="A89" location="'4-8-7电子设备'!R94" display="4-8-7电子设备'!R94"/>
    <hyperlink ref="A90" location="'4-8-7电子设备'!R95" display="4-8-7电子设备'!R95"/>
    <hyperlink ref="A91" location="'4-8-7电子设备'!R96" display="4-8-7电子设备'!R96"/>
    <hyperlink ref="A92" location="'4-8-7电子设备'!R97" display="4-8-7电子设备'!R97"/>
    <hyperlink ref="A93" location="'4-8-7电子设备'!R98" display="4-8-7电子设备'!R98"/>
    <hyperlink ref="A94" location="'4-8-7电子设备'!R99" display="4-8-7电子设备'!R99"/>
    <hyperlink ref="A95" location="'4-8-7电子设备'!R100" display="4-8-7电子设备'!R100"/>
    <hyperlink ref="A96" location="'4-8-7电子设备'!R101" display="4-8-7电子设备'!R101"/>
    <hyperlink ref="A97" location="'4-8-7电子设备'!R102" display="4-8-7电子设备'!R102"/>
    <hyperlink ref="A98" location="'4-8-7电子设备'!R103" display="4-8-7电子设备'!R103"/>
    <hyperlink ref="A99" location="'4-8-7电子设备'!R104" display="4-8-7电子设备'!R104"/>
    <hyperlink ref="A100" location="'4-8-7电子设备'!R105" display="4-8-7电子设备'!R105"/>
    <hyperlink ref="A101" location="'4-8-7电子设备'!R106" display="4-8-7电子设备'!R106"/>
    <hyperlink ref="A102" location="'4-8-7电子设备'!R107" display="4-8-7电子设备'!R107"/>
    <hyperlink ref="A103" location="'4-8-7电子设备'!R108" display="4-8-7电子设备'!R108"/>
    <hyperlink ref="A104" location="'4-8-7电子设备'!R109" display="4-8-7电子设备'!R109"/>
    <hyperlink ref="A105" location="'4-8-7电子设备'!R110" display="4-8-7电子设备'!R110"/>
    <hyperlink ref="A106" location="'4-8-7电子设备'!R111" display="4-8-7电子设备'!R111"/>
    <hyperlink ref="A107" location="'4-8-7电子设备'!R112" display="4-8-7电子设备'!R112"/>
    <hyperlink ref="A108" location="'4-8-7电子设备'!R113" display="4-8-7电子设备'!R113"/>
    <hyperlink ref="A109" location="'4-8-7电子设备'!R114" display="4-8-7电子设备'!R114"/>
    <hyperlink ref="A110" location="'4-8-7电子设备'!R115" display="4-8-7电子设备'!R115"/>
    <hyperlink ref="A111" location="'4-8-7电子设备'!R116" display="4-8-7电子设备'!R116"/>
    <hyperlink ref="A112" location="'4-8-7电子设备'!R117" display="4-8-7电子设备'!R117"/>
    <hyperlink ref="A113" location="'4-8-7电子设备'!R118" display="4-8-7电子设备'!R118"/>
    <hyperlink ref="A114" location="'4-8-7电子设备'!R119" display="4-8-7电子设备'!R119"/>
    <hyperlink ref="A115" location="'4-8-7电子设备'!R120" display="4-8-7电子设备'!R120"/>
    <hyperlink ref="A116" location="'4-8-7电子设备'!R121" display="4-8-7电子设备'!R121"/>
    <hyperlink ref="A117" location="'4-8-7电子设备'!R122" display="4-8-7电子设备'!R122"/>
    <hyperlink ref="A118" location="'4-8-7电子设备'!R123" display="4-8-7电子设备'!R123"/>
    <hyperlink ref="A119" location="'4-8-7电子设备'!R124" display="4-8-7电子设备'!R124"/>
    <hyperlink ref="A120" location="'4-8-7电子设备'!R125" display="4-8-7电子设备'!R125"/>
    <hyperlink ref="A121" location="'4-8-7电子设备'!R126" display="4-8-7电子设备'!R126"/>
    <hyperlink ref="A122" location="'4-8-7电子设备'!R127" display="4-8-7电子设备'!R127"/>
    <hyperlink ref="A123" location="'4-8-7电子设备'!R128" display="4-8-7电子设备'!R128"/>
    <hyperlink ref="A124" location="'4-8-7电子设备'!R129" display="4-8-7电子设备'!R129"/>
    <hyperlink ref="A125" location="'4-8-7电子设备'!R130" display="4-8-7电子设备'!R130"/>
    <hyperlink ref="A126" location="'4-8-7电子设备'!R131" display="4-8-7电子设备'!R131"/>
    <hyperlink ref="A127" location="'4-8-7电子设备'!R132" display="4-8-7电子设备'!R132"/>
    <hyperlink ref="A128" location="'4-8-7电子设备'!R133" display="4-8-7电子设备'!R133"/>
    <hyperlink ref="A129" location="'4-8-7电子设备'!R134" display="4-8-7电子设备'!R134"/>
    <hyperlink ref="A130" location="'4-8-7电子设备'!R135" display="4-8-7电子设备'!R135"/>
    <hyperlink ref="A131" location="'4-8-7电子设备'!R136" display="4-8-7电子设备'!R136"/>
    <hyperlink ref="A132" location="'4-8-7电子设备'!R137" display="4-8-7电子设备'!R137"/>
    <hyperlink ref="A133" location="'4-8-7电子设备'!R138" display="4-8-7电子设备'!R138"/>
    <hyperlink ref="A134" location="'4-8-7电子设备'!R139" display="4-8-7电子设备'!R139"/>
    <hyperlink ref="A135" location="'4-8-7电子设备'!R140" display="4-8-7电子设备'!R140"/>
    <hyperlink ref="A136" location="'4-8-7电子设备'!R141" display="4-8-7电子设备'!R141"/>
    <hyperlink ref="A137" location="'4-8-7电子设备'!R142" display="4-8-7电子设备'!R142"/>
    <hyperlink ref="A138" location="'4-8-7电子设备'!R143" display="4-8-7电子设备'!R143"/>
    <hyperlink ref="A139" location="'4-8-7电子设备'!R144" display="4-8-7电子设备'!R144"/>
    <hyperlink ref="A140" location="'4-8-7电子设备'!R145" display="4-8-7电子设备'!R145"/>
    <hyperlink ref="A141" location="'4-8-7电子设备'!R146" display="4-8-7电子设备'!R146"/>
    <hyperlink ref="A142" location="'4-8-7电子设备'!R147" display="4-8-7电子设备'!R147"/>
    <hyperlink ref="A143" location="'4-8-7电子设备'!R148" display="4-8-7电子设备'!R148"/>
    <hyperlink ref="A144" location="'4-8-7电子设备'!R149" display="4-8-7电子设备'!R149"/>
    <hyperlink ref="A145" location="'4-8-7电子设备'!R150" display="4-8-7电子设备'!R150"/>
    <hyperlink ref="A146" location="'4-8-7电子设备'!R151" display="4-8-7电子设备'!R151"/>
    <hyperlink ref="A147" location="'4-8-7电子设备'!R152" display="4-8-7电子设备'!R152"/>
    <hyperlink ref="A148" location="'4-8-7电子设备'!R153" display="4-8-7电子设备'!R153"/>
    <hyperlink ref="A149" location="'4-8-7电子设备'!R154" display="4-8-7电子设备'!R154"/>
    <hyperlink ref="A150" location="'4-8-7电子设备'!R155" display="4-8-7电子设备'!R155"/>
    <hyperlink ref="A151" location="'4-8-7电子设备'!R156" display="4-8-7电子设备'!R156"/>
    <hyperlink ref="A152" location="'4-8-7电子设备'!R157" display="4-8-7电子设备'!R157"/>
    <hyperlink ref="A153" location="'4-8-7电子设备'!R158" display="4-8-7电子设备'!R158"/>
    <hyperlink ref="A154" location="'4-8-7电子设备'!R159" display="4-8-7电子设备'!R159"/>
    <hyperlink ref="A155" location="'4-8-7电子设备'!R160" display="4-8-7电子设备'!R160"/>
    <hyperlink ref="A156" location="'4-8-7电子设备'!R161" display="4-8-7电子设备'!R161"/>
    <hyperlink ref="A157" location="'4-8-7电子设备'!R162" display="4-8-7电子设备'!R162"/>
    <hyperlink ref="A158" location="'4-8-7电子设备'!R163" display="4-8-7电子设备'!R163"/>
    <hyperlink ref="A159" location="'4-8-7电子设备'!R164" display="4-8-7电子设备'!R164"/>
    <hyperlink ref="A160" location="'4-8-7电子设备'!R165" display="4-8-7电子设备'!R165"/>
    <hyperlink ref="A161" location="'4-8-7电子设备'!R166" display="4-8-7电子设备'!R166"/>
    <hyperlink ref="A162" location="'4-8-7电子设备'!R167" display="4-8-7电子设备'!R167"/>
    <hyperlink ref="A163" location="'4-8-7电子设备'!R168" display="4-8-7电子设备'!R168"/>
    <hyperlink ref="A164" location="'4-8-7电子设备'!R169" display="4-8-7电子设备'!R169"/>
    <hyperlink ref="A165" location="'4-8-7电子设备'!R170" display="4-8-7电子设备'!R170"/>
    <hyperlink ref="A166" location="'4-8-7电子设备'!R171" display="4-8-7电子设备'!R171"/>
    <hyperlink ref="A167" location="'4-8-7电子设备'!R172" display="4-8-7电子设备'!R172"/>
    <hyperlink ref="A168" location="'4-8-7电子设备'!R173" display="4-8-7电子设备'!R173"/>
    <hyperlink ref="A169" location="'4-8-7电子设备'!R174" display="4-8-7电子设备'!R174"/>
    <hyperlink ref="A170" location="'4-8-7电子设备'!R175" display="4-8-7电子设备'!R175"/>
    <hyperlink ref="A171" location="'4-8-7电子设备'!R176" display="4-8-7电子设备'!R176"/>
    <hyperlink ref="A172" location="'4-8-7电子设备'!R177" display="4-8-7电子设备'!R177"/>
    <hyperlink ref="A173" location="'4-8-7电子设备'!R178" display="4-8-7电子设备'!R178"/>
    <hyperlink ref="A174" location="'4-8-7电子设备'!R179" display="4-8-7电子设备'!R179"/>
    <hyperlink ref="A175" location="'4-8-7电子设备'!R180" display="4-8-7电子设备'!R180"/>
    <hyperlink ref="A176" location="'4-8-7电子设备'!R181" display="4-8-7电子设备'!R181"/>
    <hyperlink ref="A177" location="'4-8-7电子设备'!R182" display="4-8-7电子设备'!R182"/>
    <hyperlink ref="A178" location="'4-8-7电子设备'!R183" display="4-8-7电子设备'!R183"/>
    <hyperlink ref="A179" location="'4-8-7电子设备'!R184" display="4-8-7电子设备'!R184"/>
    <hyperlink ref="A180" location="'4-8-7电子设备'!R185" display="4-8-7电子设备'!R185"/>
    <hyperlink ref="A181" location="'4-8-7电子设备'!R186" display="4-8-7电子设备'!R186"/>
    <hyperlink ref="A182" location="'4-8-7电子设备'!R187" display="4-8-7电子设备'!R187"/>
    <hyperlink ref="A183" location="'4-8-7电子设备'!R188" display="4-8-7电子设备'!R188"/>
    <hyperlink ref="A184" location="'4-8-7电子设备'!R189" display="4-8-7电子设备'!R189"/>
    <hyperlink ref="A185" location="'4-8-7电子设备'!R190" display="4-8-7电子设备'!R190"/>
    <hyperlink ref="A186" location="'4-8-7电子设备'!R191" display="4-8-7电子设备'!R191"/>
    <hyperlink ref="A187" location="'4-8-7电子设备'!R192" display="4-8-7电子设备'!R192"/>
    <hyperlink ref="A188" location="'4-8-7电子设备'!R193" display="4-8-7电子设备'!R193"/>
    <hyperlink ref="A189" location="'4-8-7电子设备'!R194" display="4-8-7电子设备'!R194"/>
    <hyperlink ref="A190" location="'4-8-7电子设备'!R195" display="4-8-7电子设备'!R195"/>
    <hyperlink ref="A191" location="'4-8-7电子设备'!R196" display="4-8-7电子设备'!R196"/>
    <hyperlink ref="A192" location="'4-8-7电子设备'!R197" display="4-8-7电子设备'!R197"/>
    <hyperlink ref="A193" location="'4-8-7电子设备'!R198" display="4-8-7电子设备'!R198"/>
    <hyperlink ref="A194" location="'4-8-7电子设备'!R199" display="4-8-7电子设备'!R199"/>
    <hyperlink ref="A195" location="'4-8-7电子设备'!R200" display="4-8-7电子设备'!R200"/>
    <hyperlink ref="A196" location="'4-8-7电子设备'!R201" display="4-8-7电子设备'!R201"/>
    <hyperlink ref="A197" location="'4-8-7电子设备'!R202" display="4-8-7电子设备'!R202"/>
    <hyperlink ref="A198" location="'4-8-7电子设备'!R203" display="4-8-7电子设备'!R203"/>
    <hyperlink ref="A199" location="'4-8-7电子设备'!R204" display="4-8-7电子设备'!R204"/>
    <hyperlink ref="A200" location="'4-8-7电子设备'!R205" display="4-8-7电子设备'!R205"/>
    <hyperlink ref="A201" location="'4-8-7电子设备'!R206" display="4-8-7电子设备'!R206"/>
    <hyperlink ref="A202" location="'4-8-7电子设备'!R207" display="4-8-7电子设备'!R207"/>
    <hyperlink ref="A203" location="'4-8-7电子设备'!R208" display="4-8-7电子设备'!R208"/>
    <hyperlink ref="A204" location="'4-8-7电子设备'!R209" display="4-8-7电子设备'!R209"/>
    <hyperlink ref="A205" location="'4-8-7电子设备'!R210" display="4-8-7电子设备'!R210"/>
    <hyperlink ref="A206" location="'4-8-7电子设备'!R211" display="4-8-7电子设备'!R211"/>
    <hyperlink ref="A207" location="'4-8-7电子设备'!R212" display="4-8-7电子设备'!R212"/>
    <hyperlink ref="A208" location="'4-8-7电子设备'!R213" display="4-8-7电子设备'!R213"/>
    <hyperlink ref="A209" location="'4-8-7电子设备'!R214" display="4-8-7电子设备'!R214"/>
    <hyperlink ref="A210" location="'4-8-7电子设备'!R215" display="4-8-7电子设备'!R215"/>
    <hyperlink ref="A211" location="'4-8-7电子设备'!R216" display="4-8-7电子设备'!R216"/>
    <hyperlink ref="A212" location="'4-8-7电子设备'!R217" display="4-8-7电子设备'!R217"/>
    <hyperlink ref="A213" location="'4-8-7电子设备'!R218" display="4-8-7电子设备'!R218"/>
    <hyperlink ref="A214" location="'4-8-7电子设备'!R219" display="4-8-7电子设备'!R219"/>
    <hyperlink ref="A215" location="'4-8-7电子设备'!R220" display="4-8-7电子设备'!R220"/>
    <hyperlink ref="A216" location="'4-8-7电子设备'!R221" display="4-8-7电子设备'!R221"/>
    <hyperlink ref="A217" location="'4-8-7电子设备'!R222" display="4-8-7电子设备'!R222"/>
    <hyperlink ref="A218" location="'4-8-7电子设备'!R223" display="4-8-7电子设备'!R223"/>
    <hyperlink ref="A219" location="'4-8-7电子设备'!R224" display="4-8-7电子设备'!R224"/>
    <hyperlink ref="A220" location="'4-8-7电子设备'!R225" display="4-8-7电子设备'!R225"/>
    <hyperlink ref="A221" location="'4-8-7电子设备'!R226" display="4-8-7电子设备'!R226"/>
    <hyperlink ref="A222" location="'4-8-7电子设备'!R227" display="4-8-7电子设备'!R227"/>
    <hyperlink ref="A223" location="'4-8-7电子设备'!R228" display="4-8-7电子设备'!R228"/>
    <hyperlink ref="A224" location="'4-8-7电子设备'!R229" display="4-8-7电子设备'!R229"/>
    <hyperlink ref="A225" location="'4-8-7电子设备'!R230" display="4-8-7电子设备'!R230"/>
    <hyperlink ref="A226" location="'4-8-7电子设备'!R231" display="4-8-7电子设备'!R231"/>
    <hyperlink ref="A227" location="'4-8-7电子设备'!R232" display="4-8-7电子设备'!R232"/>
    <hyperlink ref="A228" location="'4-8-7电子设备'!R233" display="4-8-7电子设备'!R233"/>
    <hyperlink ref="A229" location="'4-8-7电子设备'!R234" display="4-8-7电子设备'!R234"/>
    <hyperlink ref="A230" location="'4-8-7电子设备'!R235" display="4-8-7电子设备'!R235"/>
    <hyperlink ref="A231" location="'4-8-7电子设备'!R236" display="4-8-7电子设备'!R236"/>
    <hyperlink ref="A232" location="'4-8-7电子设备'!R237" display="4-8-7电子设备'!R237"/>
    <hyperlink ref="A233" location="'4-8-7电子设备'!R238" display="4-8-7电子设备'!R238"/>
    <hyperlink ref="A234" location="'4-8-7电子设备'!R239" display="4-8-7电子设备'!R239"/>
    <hyperlink ref="A235" location="'4-8-7电子设备'!R240" display="4-8-7电子设备'!R240"/>
    <hyperlink ref="A236" location="'4-8-7电子设备'!R241" display="4-8-7电子设备'!R241"/>
    <hyperlink ref="A237" location="'4-8-7电子设备'!R242" display="4-8-7电子设备'!R242"/>
    <hyperlink ref="A238" location="'4-8-7电子设备'!R243" display="4-8-7电子设备'!R243"/>
    <hyperlink ref="A239" location="'4-8-7电子设备'!R244" display="4-8-7电子设备'!R244"/>
    <hyperlink ref="A240" location="'4-8-7电子设备'!R245" display="4-8-7电子设备'!R245"/>
    <hyperlink ref="A241" location="'4-8-7电子设备'!R246" display="4-8-7电子设备'!R246"/>
    <hyperlink ref="A242" location="'4-8-7电子设备'!R247" display="4-8-7电子设备'!R247"/>
    <hyperlink ref="A243" location="'4-8-7电子设备'!R248" display="4-8-7电子设备'!R248"/>
    <hyperlink ref="A244" location="'4-8-7电子设备'!R249" display="4-8-7电子设备'!R249"/>
    <hyperlink ref="A245" location="'4-8-7电子设备'!R250" display="4-8-7电子设备'!R250"/>
    <hyperlink ref="A246" location="'4-8-7电子设备'!R251" display="4-8-7电子设备'!R251"/>
    <hyperlink ref="A247" location="'4-8-7电子设备'!R252" display="4-8-7电子设备'!R252"/>
    <hyperlink ref="A248" location="'4-8-7电子设备'!R253" display="4-8-7电子设备'!R253"/>
    <hyperlink ref="A249" location="'4-8-7电子设备'!R254" display="4-8-7电子设备'!R254"/>
    <hyperlink ref="A250" location="'4-8-7电子设备'!R255" display="4-8-7电子设备'!R255"/>
    <hyperlink ref="A251" location="'4-8-7电子设备'!R256" display="4-8-7电子设备'!R256"/>
    <hyperlink ref="A252" location="'4-8-7电子设备'!R257" display="4-8-7电子设备'!R257"/>
    <hyperlink ref="A253" location="'4-8-7电子设备'!R258" display="4-8-7电子设备'!R258"/>
    <hyperlink ref="A254" location="'4-8-7电子设备'!R259" display="4-8-7电子设备'!R259"/>
    <hyperlink ref="A255" location="'4-8-7电子设备'!R260" display="4-8-7电子设备'!R260"/>
    <hyperlink ref="A256" location="'4-8-7电子设备'!R261" display="4-8-7电子设备'!R261"/>
    <hyperlink ref="A257" location="'4-8-7电子设备'!R262" display="4-8-7电子设备'!R262"/>
    <hyperlink ref="A258" location="'4-8-7电子设备'!R263" display="4-8-7电子设备'!R263"/>
    <hyperlink ref="A259" location="'4-8-7电子设备'!R264" display="4-8-7电子设备'!R264"/>
    <hyperlink ref="A260" location="'4-8-7电子设备'!R265" display="4-8-7电子设备'!R265"/>
    <hyperlink ref="A261" location="'4-8-7电子设备'!R266" display="4-8-7电子设备'!R266"/>
    <hyperlink ref="A262" location="'4-8-7电子设备'!R267" display="4-8-7电子设备'!R267"/>
    <hyperlink ref="A263" location="'4-8-7电子设备'!R268" display="4-8-7电子设备'!R268"/>
    <hyperlink ref="A264" location="'4-8-7电子设备'!R269" display="4-8-7电子设备'!R269"/>
    <hyperlink ref="A265" location="'4-8-7电子设备'!R270" display="4-8-7电子设备'!R270"/>
    <hyperlink ref="A266" location="'4-8-7电子设备'!R271" display="4-8-7电子设备'!R271"/>
    <hyperlink ref="A267" location="'4-8-7电子设备'!R272" display="4-8-7电子设备'!R272"/>
    <hyperlink ref="A268" location="'4-8-7电子设备'!R273" display="4-8-7电子设备'!R273"/>
    <hyperlink ref="A269" location="'4-8-7电子设备'!R274" display="4-8-7电子设备'!R274"/>
    <hyperlink ref="A270" location="'4-8-7电子设备'!R275" display="4-8-7电子设备'!R275"/>
    <hyperlink ref="A271" location="'4-8-7电子设备'!R276" display="4-8-7电子设备'!R276"/>
    <hyperlink ref="A272" location="'4-8-7电子设备'!R277" display="4-8-7电子设备'!R277"/>
    <hyperlink ref="A273" location="'4-8-7电子设备'!R278" display="4-8-7电子设备'!R278"/>
    <hyperlink ref="A274" location="'4-8-7电子设备'!R279" display="4-8-7电子设备'!R279"/>
    <hyperlink ref="A275" location="'4-8-7电子设备'!R280" display="4-8-7电子设备'!R280"/>
    <hyperlink ref="A276" location="'4-8-7电子设备'!R281" display="4-8-7电子设备'!R281"/>
    <hyperlink ref="A277" location="'4-8-7电子设备'!R282" display="4-8-7电子设备'!R282"/>
    <hyperlink ref="A278" location="'4-8-7电子设备'!R283" display="4-8-7电子设备'!R283"/>
    <hyperlink ref="A279" location="'4-8-7电子设备'!R284" display="4-8-7电子设备'!R284"/>
    <hyperlink ref="A280" location="'4-8-7电子设备'!R285" display="4-8-7电子设备'!R285"/>
    <hyperlink ref="A281" location="'4-8-7电子设备'!R286" display="4-8-7电子设备'!R286"/>
    <hyperlink ref="A282" location="'4-8-7电子设备'!R287" display="4-8-7电子设备'!R287"/>
    <hyperlink ref="A283" location="'4-8-7电子设备'!R288" display="4-8-7电子设备'!R288"/>
    <hyperlink ref="A284" location="'4-8-7电子设备'!R289" display="4-8-7电子设备'!R289"/>
    <hyperlink ref="A285" location="'4-8-7电子设备'!R290" display="4-8-7电子设备'!R290"/>
    <hyperlink ref="A286" location="'4-8-7电子设备'!R291" display="4-8-7电子设备'!R291"/>
    <hyperlink ref="A287" location="'4-8-7电子设备'!R292" display="4-8-7电子设备'!R292"/>
    <hyperlink ref="A288" location="'4-8-7电子设备'!R293" display="4-8-7电子设备'!R293"/>
    <hyperlink ref="A289" location="'4-8-7电子设备'!R294" display="4-8-7电子设备'!R294"/>
    <hyperlink ref="A290" location="'4-8-7电子设备'!R295" display="4-8-7电子设备'!R295"/>
    <hyperlink ref="A291" location="'4-8-7电子设备'!R296" display="4-8-7电子设备'!R296"/>
    <hyperlink ref="A292" location="'4-8-7电子设备'!R297" display="4-8-7电子设备'!R297"/>
    <hyperlink ref="A293" location="'4-8-7电子设备'!R298" display="4-8-7电子设备'!R298"/>
    <hyperlink ref="A294" location="'4-8-7电子设备'!R299" display="4-8-7电子设备'!R299"/>
    <hyperlink ref="A295" location="'4-8-7电子设备'!R300" display="4-8-7电子设备'!R300"/>
    <hyperlink ref="A296" location="'4-8-7电子设备'!R301" display="4-8-7电子设备'!R301"/>
    <hyperlink ref="A297" location="'4-8-7电子设备'!R302" display="4-8-7电子设备'!R302"/>
    <hyperlink ref="A298" location="'4-8-7电子设备'!R303" display="4-8-7电子设备'!R303"/>
    <hyperlink ref="A299" location="'4-8-7电子设备'!R304" display="4-8-7电子设备'!R304"/>
    <hyperlink ref="A300" location="'4-8-7电子设备'!R305" display="4-8-7电子设备'!R305"/>
    <hyperlink ref="A301" location="'4-8-7电子设备'!R306" display="4-8-7电子设备'!R306"/>
    <hyperlink ref="A302" location="'4-8-7电子设备'!R307" display="4-8-7电子设备'!R307"/>
    <hyperlink ref="A303" location="'4-8-7电子设备'!R308" display="4-8-7电子设备'!R308"/>
    <hyperlink ref="A304" location="'4-8-7电子设备'!R309" display="4-8-7电子设备'!R309"/>
    <hyperlink ref="A305" location="'4-8-7电子设备'!R310" display="4-8-7电子设备'!R310"/>
    <hyperlink ref="A306" location="'4-8-7电子设备'!R311" display="4-8-7电子设备'!R311"/>
    <hyperlink ref="A307" location="'4-8-7电子设备'!R312" display="4-8-7电子设备'!R312"/>
    <hyperlink ref="A308" location="'4-8-7电子设备'!R313" display="4-8-7电子设备'!R313"/>
    <hyperlink ref="A309" location="'4-8-7电子设备'!R314" display="4-8-7电子设备'!R314"/>
    <hyperlink ref="A310" location="'4-8-7电子设备'!R315" display="4-8-7电子设备'!R315"/>
    <hyperlink ref="A311" location="'4-8-7电子设备'!R316" display="4-8-7电子设备'!R316"/>
    <hyperlink ref="A312" location="'4-8-7电子设备'!R317" display="4-8-7电子设备'!R317"/>
    <hyperlink ref="A313" location="'4-8-7电子设备'!R318" display="4-8-7电子设备'!R318"/>
    <hyperlink ref="A314" location="'4-8-7电子设备'!R319" display="4-8-7电子设备'!R319"/>
    <hyperlink ref="A315" location="'4-8-7电子设备'!R320" display="4-8-7电子设备'!R320"/>
    <hyperlink ref="A316" location="'4-8-7电子设备'!R321" display="4-8-7电子设备'!R321"/>
    <hyperlink ref="A317" location="'4-8-7电子设备'!R322" display="4-8-7电子设备'!R322"/>
    <hyperlink ref="A318" location="'4-8-7电子设备'!R323" display="4-8-7电子设备'!R323"/>
    <hyperlink ref="A319" location="'4-8-7电子设备'!R324" display="4-8-7电子设备'!R324"/>
    <hyperlink ref="A320" location="'4-8-7电子设备'!R325" display="4-8-7电子设备'!R325"/>
    <hyperlink ref="A321" location="'4-8-7电子设备'!R326" display="4-8-7电子设备'!R326"/>
    <hyperlink ref="A322" location="'4-8-7电子设备'!R327" display="4-8-7电子设备'!R327"/>
    <hyperlink ref="A323" location="'4-8-7电子设备'!R328" display="4-8-7电子设备'!R328"/>
    <hyperlink ref="A324" location="'4-8-7电子设备'!R329" display="4-8-7电子设备'!R329"/>
    <hyperlink ref="A325" location="'4-8-7电子设备'!R330" display="4-8-7电子设备'!R330"/>
    <hyperlink ref="A326" location="'4-8-7电子设备'!R331" display="4-8-7电子设备'!R331"/>
    <hyperlink ref="A327" location="'4-8-7电子设备'!R332" display="4-8-7电子设备'!R332"/>
    <hyperlink ref="A328" location="'4-8-7电子设备'!R333" display="4-8-7电子设备'!R333"/>
    <hyperlink ref="A329" location="'4-8-7电子设备'!R334" display="4-8-7电子设备'!R334"/>
    <hyperlink ref="A330" location="'4-8-7电子设备'!R335" display="4-8-7电子设备'!R335"/>
    <hyperlink ref="A331" location="'4-8-7电子设备'!R336" display="4-8-7电子设备'!R336"/>
    <hyperlink ref="A332" location="'4-8-7电子设备'!R337" display="4-8-7电子设备'!R337"/>
    <hyperlink ref="A333" location="'4-8-7电子设备'!R338" display="4-8-7电子设备'!R338"/>
    <hyperlink ref="A334" location="'4-8-7电子设备'!R339" display="4-8-7电子设备'!R339"/>
    <hyperlink ref="A335" location="'4-8-7电子设备'!R340" display="4-8-7电子设备'!R340"/>
    <hyperlink ref="A336" location="'4-8-7电子设备'!R341" display="4-8-7电子设备'!R341"/>
    <hyperlink ref="A337" location="'4-8-7电子设备'!R342" display="4-8-7电子设备'!R342"/>
    <hyperlink ref="A338" location="'4-8-7电子设备'!R343" display="4-8-7电子设备'!R343"/>
    <hyperlink ref="A339" location="'4-8-7电子设备'!R344" display="4-8-7电子设备'!R344"/>
    <hyperlink ref="A340" location="'4-8-7电子设备'!R345" display="4-8-7电子设备'!R345"/>
    <hyperlink ref="A341" location="'4-8-7电子设备'!R346" display="4-8-7电子设备'!R346"/>
    <hyperlink ref="A342" location="'4-8-7电子设备'!R347" display="4-8-7电子设备'!R347"/>
    <hyperlink ref="A343" location="'4-8-7电子设备'!R348" display="4-8-7电子设备'!R348"/>
    <hyperlink ref="A344" location="'4-8-7电子设备'!R349" display="4-8-7电子设备'!R349"/>
    <hyperlink ref="A345" location="'4-8-7电子设备'!R350" display="4-8-7电子设备'!R350"/>
    <hyperlink ref="A346" location="'4-8-7电子设备'!R351" display="4-8-7电子设备'!R351"/>
    <hyperlink ref="A347" location="'4-8-7电子设备'!R352" display="4-8-7电子设备'!R352"/>
    <hyperlink ref="A348" location="'4-8-7电子设备'!R353" display="4-8-7电子设备'!R353"/>
    <hyperlink ref="A349" location="'4-8-7电子设备'!R354" display="4-8-7电子设备'!R354"/>
    <hyperlink ref="A350" location="'4-8-7电子设备'!R355" display="4-8-7电子设备'!R355"/>
    <hyperlink ref="A351" location="'4-8-7电子设备'!R356" display="4-8-7电子设备'!R356"/>
    <hyperlink ref="A352" location="'4-8-7电子设备'!R357" display="4-8-7电子设备'!R357"/>
    <hyperlink ref="A353" location="'4-8-7电子设备'!R358" display="4-8-7电子设备'!R358"/>
    <hyperlink ref="A354" location="'4-8-7电子设备'!R359" display="4-8-7电子设备'!R359"/>
    <hyperlink ref="A355" location="'4-8-7电子设备'!R360" display="4-8-7电子设备'!R360"/>
    <hyperlink ref="A356" location="'4-8-7电子设备'!R361" display="4-8-7电子设备'!R361"/>
    <hyperlink ref="A357" location="'4-8-7电子设备'!R362" display="4-8-7电子设备'!R362"/>
    <hyperlink ref="A358" location="'4-8-7电子设备'!R363" display="4-8-7电子设备'!R363"/>
    <hyperlink ref="A359" location="'4-8-7电子设备'!R364" display="4-8-7电子设备'!R364"/>
    <hyperlink ref="A360" location="'4-8-7电子设备'!R365" display="4-8-7电子设备'!R365"/>
    <hyperlink ref="A361" location="'4-8-7电子设备'!R366" display="4-8-7电子设备'!R366"/>
    <hyperlink ref="A362" location="'4-8-7电子设备'!R367" display="4-8-7电子设备'!R367"/>
    <hyperlink ref="A363" location="'4-8-7电子设备'!R368" display="4-8-7电子设备'!R368"/>
    <hyperlink ref="A364" location="'4-8-7电子设备'!R369" display="4-8-7电子设备'!R369"/>
    <hyperlink ref="A365" location="'4-8-7电子设备'!R370" display="4-8-7电子设备'!R370"/>
    <hyperlink ref="A366" location="'4-8-7电子设备'!R371" display="4-8-7电子设备'!R371"/>
    <hyperlink ref="A367" location="'4-8-7电子设备'!R372" display="4-8-7电子设备'!R372"/>
    <hyperlink ref="A368" location="'4-8-7电子设备'!R373" display="4-8-7电子设备'!R373"/>
    <hyperlink ref="A369" location="'4-8-7电子设备'!R374" display="4-8-7电子设备'!R374"/>
    <hyperlink ref="A370" location="'4-8-7电子设备'!R375" display="4-8-7电子设备'!R375"/>
    <hyperlink ref="A371" location="'4-8-7电子设备'!R376" display="4-8-7电子设备'!R376"/>
    <hyperlink ref="A372" location="'4-8-7电子设备'!R377" display="4-8-7电子设备'!R377"/>
    <hyperlink ref="A373" location="'4-8-7电子设备'!R378" display="4-8-7电子设备'!R378"/>
    <hyperlink ref="A374" location="'4-8-7电子设备'!R379" display="4-8-7电子设备'!R379"/>
    <hyperlink ref="A375" location="'4-8-7电子设备'!R380" display="4-8-7电子设备'!R380"/>
    <hyperlink ref="A376" location="'4-8-7电子设备'!R381" display="4-8-7电子设备'!R381"/>
    <hyperlink ref="A377" location="'4-8-7电子设备'!R382" display="4-8-7电子设备'!R382"/>
    <hyperlink ref="A378" location="'4-8-7电子设备'!R383" display="4-8-7电子设备'!R383"/>
    <hyperlink ref="A379" location="'4-8-7电子设备'!R384" display="4-8-7电子设备'!R384"/>
    <hyperlink ref="A380" location="'4-8-7电子设备'!R385" display="4-8-7电子设备'!R385"/>
    <hyperlink ref="A381" location="'4-8-7电子设备'!R386" display="4-8-7电子设备'!R386"/>
    <hyperlink ref="A382" location="'4-8-7电子设备'!R387" display="4-8-7电子设备'!R387"/>
    <hyperlink ref="A383" location="'4-8-7电子设备'!R388" display="4-8-7电子设备'!R388"/>
    <hyperlink ref="A384" location="'4-8-7电子设备'!R389" display="4-8-7电子设备'!R389"/>
    <hyperlink ref="A385" location="'4-8-7电子设备'!R390" display="4-8-7电子设备'!R390"/>
    <hyperlink ref="A386" location="'4-8-7电子设备'!R391" display="4-8-7电子设备'!R391"/>
    <hyperlink ref="A387" location="'4-8-7电子设备'!R392" display="4-8-7电子设备'!R392"/>
    <hyperlink ref="A388" location="'4-8-7电子设备'!R393" display="4-8-7电子设备'!R393"/>
    <hyperlink ref="A389" location="'4-8-7电子设备'!R394" display="4-8-7电子设备'!R394"/>
    <hyperlink ref="A390" location="'4-8-7电子设备'!R395" display="4-8-7电子设备'!R395"/>
    <hyperlink ref="A391" location="'4-8-7电子设备'!R396" display="4-8-7电子设备'!R396"/>
    <hyperlink ref="A392" location="'4-8-7电子设备'!R397" display="4-8-7电子设备'!R397"/>
    <hyperlink ref="A393" location="'4-8-7电子设备'!R398" display="4-8-7电子设备'!R398"/>
    <hyperlink ref="A394" location="'4-8-7电子设备'!R399" display="4-8-7电子设备'!R399"/>
    <hyperlink ref="A395" location="'4-8-7电子设备'!R400" display="4-8-7电子设备'!R400"/>
    <hyperlink ref="A396" location="'4-8-7电子设备'!R401" display="4-8-7电子设备'!R401"/>
    <hyperlink ref="A397" location="'4-8-7电子设备'!R402" display="4-8-7电子设备'!R402"/>
    <hyperlink ref="A398" location="'4-8-7电子设备'!R403" display="4-8-7电子设备'!R403"/>
    <hyperlink ref="A399" location="'4-8-7电子设备'!R404" display="4-8-7电子设备'!R404"/>
    <hyperlink ref="A400" location="'4-8-7电子设备'!R405" display="4-8-7电子设备'!R405"/>
    <hyperlink ref="A401" location="'4-8-7电子设备'!R406" display="4-8-7电子设备'!R406"/>
    <hyperlink ref="A402" location="'4-8-7电子设备'!R407" display="4-8-7电子设备'!R407"/>
    <hyperlink ref="A403" location="'4-8-7电子设备'!R408" display="4-8-7电子设备'!R408"/>
    <hyperlink ref="A404" location="'4-8-7电子设备'!R409" display="4-8-7电子设备'!R409"/>
    <hyperlink ref="A405" location="'4-8-7电子设备'!R410" display="4-8-7电子设备'!R410"/>
    <hyperlink ref="A406" location="'4-8-7电子设备'!R411" display="4-8-7电子设备'!R411"/>
    <hyperlink ref="A407" location="'4-8-7电子设备'!R412" display="4-8-7电子设备'!R412"/>
    <hyperlink ref="A408" location="'4-8-7电子设备'!R413" display="4-8-7电子设备'!R413"/>
    <hyperlink ref="A409" location="'4-8-7电子设备'!R414" display="4-8-7电子设备'!R414"/>
    <hyperlink ref="A410" location="'4-8-7电子设备'!R415" display="4-8-7电子设备'!R415"/>
    <hyperlink ref="A411" location="'4-8-7电子设备'!R416" display="4-8-7电子设备'!R416"/>
    <hyperlink ref="A412" location="'4-8-7电子设备'!R417" display="4-8-7电子设备'!R417"/>
    <hyperlink ref="A413" location="'4-8-7电子设备'!R418" display="4-8-7电子设备'!R418"/>
    <hyperlink ref="A414" location="'4-8-7电子设备'!R419" display="4-8-7电子设备'!R419"/>
    <hyperlink ref="A415" location="'4-8-7电子设备'!R420" display="4-8-7电子设备'!R420"/>
    <hyperlink ref="A416" location="'4-8-7电子设备'!R421" display="4-8-7电子设备'!R421"/>
    <hyperlink ref="A417" location="'4-8-7电子设备'!R422" display="4-8-7电子设备'!R422"/>
    <hyperlink ref="A418" location="'4-8-7电子设备'!R423" display="4-8-7电子设备'!R423"/>
    <hyperlink ref="A419" location="'4-8-7电子设备'!R424" display="4-8-7电子设备'!R424"/>
    <hyperlink ref="A420" location="'4-8-7电子设备'!R425" display="4-8-7电子设备'!R425"/>
    <hyperlink ref="A421" location="'4-8-7电子设备'!R426" display="4-8-7电子设备'!R426"/>
    <hyperlink ref="A422" location="'4-8-7电子设备'!R427" display="4-8-7电子设备'!R427"/>
    <hyperlink ref="A423" location="'4-8-7电子设备'!R428" display="4-8-7电子设备'!R428"/>
    <hyperlink ref="A424" location="'4-8-7电子设备'!R429" display="4-8-7电子设备'!R429"/>
    <hyperlink ref="A425" location="'4-8-7电子设备'!R430" display="4-8-7电子设备'!R430"/>
    <hyperlink ref="A426" location="'4-8-7电子设备'!R431" display="4-8-7电子设备'!R431"/>
    <hyperlink ref="A427" location="'4-8-7电子设备'!R432" display="4-8-7电子设备'!R432"/>
    <hyperlink ref="A428" location="'4-8-7电子设备'!R433" display="4-8-7电子设备'!R433"/>
    <hyperlink ref="A429" location="'4-8-7电子设备'!R434" display="4-8-7电子设备'!R434"/>
    <hyperlink ref="A430" location="'4-8-7电子设备'!R435" display="4-8-7电子设备'!R435"/>
    <hyperlink ref="A431" location="'4-8-7电子设备'!R436" display="4-8-7电子设备'!R436"/>
    <hyperlink ref="A432" location="'4-8-7电子设备'!R437" display="4-8-7电子设备'!R437"/>
    <hyperlink ref="A433" location="'4-8-7电子设备'!R438" display="4-8-7电子设备'!R438"/>
    <hyperlink ref="A434" location="'4-8-7电子设备'!R439" display="4-8-7电子设备'!R439"/>
    <hyperlink ref="A435" location="'4-8-7电子设备'!R440" display="4-8-7电子设备'!R440"/>
    <hyperlink ref="A436" location="'4-8-7电子设备'!R441" display="4-8-7电子设备'!R441"/>
    <hyperlink ref="A437" location="'4-8-7电子设备'!R442" display="4-8-7电子设备'!R442"/>
    <hyperlink ref="A438" location="'4-8-7电子设备'!R443" display="4-8-7电子设备'!R443"/>
    <hyperlink ref="A439" location="'4-8-7电子设备'!R444" display="4-8-7电子设备'!R444"/>
    <hyperlink ref="A440" location="'4-8-7电子设备'!R445" display="4-8-7电子设备'!R445"/>
    <hyperlink ref="A441" location="'4-8-7电子设备'!R446" display="4-8-7电子设备'!R446"/>
    <hyperlink ref="A442" location="'4-8-7电子设备'!R447" display="4-8-7电子设备'!R447"/>
    <hyperlink ref="A443" location="'4-8-7电子设备'!R448" display="4-8-7电子设备'!R448"/>
    <hyperlink ref="A444" location="'4-8-7电子设备'!R449" display="4-8-7电子设备'!R449"/>
    <hyperlink ref="A445" location="'4-8-7电子设备'!R450" display="4-8-7电子设备'!R450"/>
    <hyperlink ref="A446" location="'4-8-7电子设备'!R451" display="4-8-7电子设备'!R451"/>
    <hyperlink ref="A447" location="'4-8-7电子设备'!R452" display="4-8-7电子设备'!R452"/>
    <hyperlink ref="A448" location="'4-8-7电子设备'!R453" display="4-8-7电子设备'!R453"/>
    <hyperlink ref="A449" location="'4-8-7电子设备'!R454" display="4-8-7电子设备'!R454"/>
    <hyperlink ref="A450" location="'4-8-7电子设备'!R455" display="4-8-7电子设备'!R455"/>
    <hyperlink ref="A451" location="'4-8-7电子设备'!R456" display="4-8-7电子设备'!R456"/>
    <hyperlink ref="A452" location="'4-8-7电子设备'!R457" display="4-8-7电子设备'!R457"/>
    <hyperlink ref="A453" location="'4-8-7电子设备'!R458" display="4-8-7电子设备'!R458"/>
    <hyperlink ref="A454" location="'4-8-7电子设备'!R459" display="4-8-7电子设备'!R459"/>
    <hyperlink ref="A455" location="'4-8-7电子设备'!R460" display="4-8-7电子设备'!R460"/>
    <hyperlink ref="A456" location="'4-8-7电子设备'!R461" display="4-8-7电子设备'!R461"/>
    <hyperlink ref="A457" location="'4-8-7电子设备'!R462" display="4-8-7电子设备'!R462"/>
    <hyperlink ref="A458" location="'4-8-7电子设备'!R463" display="4-8-7电子设备'!R463"/>
    <hyperlink ref="A459" location="'4-8-7电子设备'!R464" display="4-8-7电子设备'!R464"/>
    <hyperlink ref="A460" location="'4-8-7电子设备'!R465" display="4-8-7电子设备'!R465"/>
    <hyperlink ref="A461" location="'4-8-7电子设备'!R466" display="4-8-7电子设备'!R466"/>
    <hyperlink ref="A462" location="'4-8-7电子设备'!R467" display="4-8-7电子设备'!R467"/>
    <hyperlink ref="A463" location="'4-8-7电子设备'!R468" display="4-8-7电子设备'!R468"/>
    <hyperlink ref="A464" location="'4-8-7电子设备'!R469" display="4-8-7电子设备'!R469"/>
    <hyperlink ref="A465" location="'4-8-7电子设备'!R470" display="4-8-7电子设备'!R470"/>
    <hyperlink ref="A466" location="'4-8-7电子设备'!R471" display="4-8-7电子设备'!R471"/>
    <hyperlink ref="A467" location="'4-8-7电子设备'!R472" display="4-8-7电子设备'!R472"/>
    <hyperlink ref="A468" location="'4-8-7电子设备'!R473" display="4-8-7电子设备'!R473"/>
    <hyperlink ref="A469" location="'4-8-7电子设备'!R474" display="4-8-7电子设备'!R474"/>
    <hyperlink ref="A470" location="'4-8-7电子设备'!R475" display="4-8-7电子设备'!R475"/>
    <hyperlink ref="A471" location="'4-8-7电子设备'!R476" display="4-8-7电子设备'!R476"/>
    <hyperlink ref="A472" location="'4-8-7电子设备'!R477" display="4-8-7电子设备'!R477"/>
    <hyperlink ref="A473" location="'4-8-7电子设备'!R478" display="4-8-7电子设备'!R478"/>
    <hyperlink ref="A474" location="'4-8-7电子设备'!R479" display="4-8-7电子设备'!R479"/>
    <hyperlink ref="A475" location="'4-8-7电子设备'!R480" display="4-8-7电子设备'!R480"/>
    <hyperlink ref="A476" location="'4-8-7电子设备'!R481" display="4-8-7电子设备'!R481"/>
    <hyperlink ref="A477" location="'4-8-7电子设备'!R482" display="4-8-7电子设备'!R482"/>
    <hyperlink ref="A478" location="'4-8-7电子设备'!R483" display="4-8-7电子设备'!R483"/>
    <hyperlink ref="A479" location="'4-8-7电子设备'!R484" display="4-8-7电子设备'!R484"/>
    <hyperlink ref="A480" location="'4-8-7电子设备'!R485" display="4-8-7电子设备'!R485"/>
    <hyperlink ref="A481" location="'4-8-7电子设备'!R486" display="4-8-7电子设备'!R486"/>
    <hyperlink ref="A482" location="'4-8-7电子设备'!R487" display="4-8-7电子设备'!R487"/>
    <hyperlink ref="A483" location="'4-8-7电子设备'!R488" display="4-8-7电子设备'!R488"/>
    <hyperlink ref="A484" location="'4-8-7电子设备'!R489" display="4-8-7电子设备'!R489"/>
    <hyperlink ref="A485" location="'4-8-7电子设备'!R490" display="4-8-7电子设备'!R490"/>
    <hyperlink ref="A486" location="'4-8-7电子设备'!R491" display="4-8-7电子设备'!R491"/>
    <hyperlink ref="A487" location="'4-8-7电子设备'!R492" display="4-8-7电子设备'!R492"/>
    <hyperlink ref="A488" location="'4-8-7电子设备'!R493" display="4-8-7电子设备'!R493"/>
    <hyperlink ref="A489" location="'4-8-7电子设备'!R494" display="4-8-7电子设备'!R494"/>
    <hyperlink ref="A490" location="'4-8-7电子设备'!R495" display="4-8-7电子设备'!R495"/>
    <hyperlink ref="A491" location="'4-8-7电子设备'!R496" display="4-8-7电子设备'!R496"/>
    <hyperlink ref="A492" location="'4-8-7电子设备'!R497" display="4-8-7电子设备'!R497"/>
    <hyperlink ref="A493" location="'4-8-7电子设备'!R498" display="4-8-7电子设备'!R498"/>
    <hyperlink ref="A494" location="'4-8-7电子设备'!R499" display="4-8-7电子设备'!R499"/>
    <hyperlink ref="A495" location="'4-8-7电子设备'!R500" display="4-8-7电子设备'!R500"/>
    <hyperlink ref="A496" location="'4-8-7电子设备'!R501" display="4-8-7电子设备'!R501"/>
    <hyperlink ref="A497" location="'4-8-7电子设备'!R502" display="4-8-7电子设备'!R502"/>
    <hyperlink ref="A498" location="'4-8-7电子设备'!R503" display="4-8-7电子设备'!R503"/>
    <hyperlink ref="A499" location="'4-8-7电子设备'!R504" display="4-8-7电子设备'!R504"/>
    <hyperlink ref="A500" location="'4-8-7电子设备'!R505" display="4-8-7电子设备'!R505"/>
    <hyperlink ref="A501" location="'4-8-7电子设备'!R506" display="4-8-7电子设备'!R506"/>
    <hyperlink ref="A502" location="'4-8-7电子设备'!R507" display="4-8-7电子设备'!R507"/>
    <hyperlink ref="A503" location="'4-8-7电子设备'!R508" display="4-8-7电子设备'!R508"/>
    <hyperlink ref="A504" location="'4-8-7电子设备'!R509" display="4-8-7电子设备'!R509"/>
    <hyperlink ref="A505" location="'4-8-7电子设备'!R510" display="4-8-7电子设备'!R510"/>
    <hyperlink ref="A506" location="'4-8-7电子设备'!R511" display="4-8-7电子设备'!R511"/>
    <hyperlink ref="A507" location="'4-8-7电子设备'!R512" display="4-8-7电子设备'!R512"/>
    <hyperlink ref="A508" location="'4-8-7电子设备'!R513" display="4-8-7电子设备'!R513"/>
    <hyperlink ref="A509" location="'4-8-7电子设备'!R514" display="4-8-7电子设备'!R514"/>
    <hyperlink ref="A510" location="'4-8-7电子设备'!R515" display="4-8-7电子设备'!R515"/>
    <hyperlink ref="A511" location="'4-8-7电子设备'!R516" display="4-8-7电子设备'!R516"/>
    <hyperlink ref="A512" location="'4-8-7电子设备'!R517" display="4-8-7电子设备'!R517"/>
    <hyperlink ref="A513" location="'4-8-7电子设备'!R518" display="4-8-7电子设备'!R518"/>
    <hyperlink ref="A514" location="'4-8-7电子设备'!R519" display="4-8-7电子设备'!R519"/>
    <hyperlink ref="A515" location="'4-8-7电子设备'!R520" display="4-8-7电子设备'!R520"/>
    <hyperlink ref="A516" location="'4-8-7电子设备'!R521" display="4-8-7电子设备'!R521"/>
    <hyperlink ref="A517" location="'4-8-7电子设备'!R522" display="4-8-7电子设备'!R522"/>
    <hyperlink ref="A518" location="'4-8-7电子设备'!R523" display="4-8-7电子设备'!R523"/>
    <hyperlink ref="A519" location="'4-8-7电子设备'!R524" display="4-8-7电子设备'!R524"/>
    <hyperlink ref="A520" location="'4-8-7电子设备'!R525" display="4-8-7电子设备'!R525"/>
    <hyperlink ref="A521" location="'4-8-7电子设备'!R526" display="4-8-7电子设备'!R526"/>
    <hyperlink ref="A522" location="'4-8-7电子设备'!R527" display="4-8-7电子设备'!R527"/>
    <hyperlink ref="A523" location="'4-8-7电子设备'!R528" display="4-8-7电子设备'!R528"/>
    <hyperlink ref="A524" location="'4-8-7电子设备'!R529" display="4-8-7电子设备'!R529"/>
    <hyperlink ref="A525" location="'4-8-7电子设备'!R530" display="4-8-7电子设备'!R530"/>
    <hyperlink ref="A526" location="'4-8-7电子设备'!R531" display="4-8-7电子设备'!R531"/>
    <hyperlink ref="A527" location="'4-8-7电子设备'!R532" display="4-8-7电子设备'!R532"/>
    <hyperlink ref="A528" location="'4-8-7电子设备'!R533" display="4-8-7电子设备'!R533"/>
    <hyperlink ref="A529" location="'4-8-7电子设备'!R534" display="4-8-7电子设备'!R534"/>
    <hyperlink ref="A530" location="'4-8-7电子设备'!R535" display="4-8-7电子设备'!R535"/>
    <hyperlink ref="A531" location="'4-8-7电子设备'!R536" display="4-8-7电子设备'!R536"/>
    <hyperlink ref="A532" location="'4-8-7电子设备'!R537" display="4-8-7电子设备'!R537"/>
    <hyperlink ref="A533" location="'4-8-7电子设备'!R538" display="4-8-7电子设备'!R538"/>
    <hyperlink ref="A534" location="'4-8-7电子设备'!R539" display="4-8-7电子设备'!R539"/>
    <hyperlink ref="A535" location="'4-8-7电子设备'!R540" display="4-8-7电子设备'!R540"/>
    <hyperlink ref="A536" location="'4-8-7电子设备'!R541" display="4-8-7电子设备'!R541"/>
    <hyperlink ref="A537" location="'4-8-7电子设备'!R542" display="4-8-7电子设备'!R542"/>
    <hyperlink ref="A538" location="'4-8-7电子设备'!R543" display="4-8-7电子设备'!R543"/>
    <hyperlink ref="A539" location="'4-8-7电子设备'!R544" display="4-8-7电子设备'!R544"/>
    <hyperlink ref="A540" location="'4-8-7电子设备'!R545" display="4-8-7电子设备'!R545"/>
    <hyperlink ref="A541" location="'4-8-7电子设备'!R546" display="4-8-7电子设备'!R546"/>
    <hyperlink ref="A542" location="'4-8-7电子设备'!R547" display="4-8-7电子设备'!R547"/>
    <hyperlink ref="A543" location="'4-8-7电子设备'!R548" display="4-8-7电子设备'!R548"/>
    <hyperlink ref="A544" location="'4-8-7电子设备'!R549" display="4-8-7电子设备'!R549"/>
    <hyperlink ref="A545" location="'4-8-7电子设备'!R550" display="4-8-7电子设备'!R550"/>
    <hyperlink ref="A546" location="'4-8-7电子设备'!R551" display="4-8-7电子设备'!R551"/>
    <hyperlink ref="A547" location="'4-8-7电子设备'!R552" display="4-8-7电子设备'!R552"/>
    <hyperlink ref="A548" location="'4-8-7电子设备'!R553" display="4-8-7电子设备'!R553"/>
    <hyperlink ref="A549" location="'4-8-7电子设备'!R554" display="4-8-7电子设备'!R554"/>
    <hyperlink ref="A550" location="'4-8-7电子设备'!R555" display="4-8-7电子设备'!R555"/>
    <hyperlink ref="A551" location="'4-8-7电子设备'!R556" display="4-8-7电子设备'!R556"/>
    <hyperlink ref="A552" location="'4-8-7电子设备'!R557" display="4-8-7电子设备'!R557"/>
    <hyperlink ref="A553" location="'4-8-7电子设备'!R558" display="4-8-7电子设备'!R558"/>
    <hyperlink ref="A554" location="'4-8-7电子设备'!R559" display="4-8-7电子设备'!R559"/>
    <hyperlink ref="A555" location="'4-8-7电子设备'!R560" display="4-8-7电子设备'!R560"/>
    <hyperlink ref="A556" location="'4-8-7电子设备'!R561" display="4-8-7电子设备'!R561"/>
    <hyperlink ref="A557" location="'4-8-7电子设备'!R562" display="4-8-7电子设备'!R562"/>
    <hyperlink ref="A558" location="'4-8-7电子设备'!R563" display="4-8-7电子设备'!R563"/>
    <hyperlink ref="A559" location="'4-8-7电子设备'!R564" display="4-8-7电子设备'!R564"/>
    <hyperlink ref="A560" location="'4-8-7电子设备'!R565" display="4-8-7电子设备'!R565"/>
    <hyperlink ref="A561" location="'4-8-7电子设备'!R566" display="4-8-7电子设备'!R566"/>
    <hyperlink ref="A562" location="'4-8-7电子设备'!R567" display="4-8-7电子设备'!R567"/>
    <hyperlink ref="A563" location="'4-8-7电子设备'!R568" display="4-8-7电子设备'!R568"/>
    <hyperlink ref="A564" location="'4-8-7电子设备'!R569" display="4-8-7电子设备'!R569"/>
    <hyperlink ref="A565" location="'4-8-7电子设备'!R570" display="4-8-7电子设备'!R570"/>
    <hyperlink ref="A566" location="'4-8-7电子设备'!R571" display="4-8-7电子设备'!R571"/>
    <hyperlink ref="A567" location="'4-8-7电子设备'!R572" display="4-8-7电子设备'!R572"/>
    <hyperlink ref="A568" location="'4-8-7电子设备'!R573" display="4-8-7电子设备'!R573"/>
    <hyperlink ref="A569" location="'4-8-7电子设备'!R574" display="4-8-7电子设备'!R574"/>
    <hyperlink ref="A570" location="'4-8-7电子设备'!R575" display="4-8-7电子设备'!R575"/>
    <hyperlink ref="A571" location="'4-8-7电子设备'!R576" display="4-8-7电子设备'!R576"/>
    <hyperlink ref="A572" location="'4-8-7电子设备'!R577" display="4-8-7电子设备'!R577"/>
    <hyperlink ref="A573" location="'4-8-7电子设备'!R578" display="4-8-7电子设备'!R578"/>
    <hyperlink ref="A574" location="'4-8-7电子设备'!R579" display="4-8-7电子设备'!R579"/>
    <hyperlink ref="A575" location="'4-8-7电子设备'!R580" display="4-8-7电子设备'!R580"/>
    <hyperlink ref="A576" location="'4-8-7电子设备'!R581" display="4-8-7电子设备'!R581"/>
    <hyperlink ref="A577" location="'4-8-7电子设备'!R582" display="4-8-7电子设备'!R582"/>
    <hyperlink ref="A578" location="'4-8-7电子设备'!R583" display="4-8-7电子设备'!R583"/>
    <hyperlink ref="A579" location="'4-8-7电子设备'!R584" display="4-8-7电子设备'!R584"/>
    <hyperlink ref="A580" location="'4-8-7电子设备'!R585" display="4-8-7电子设备'!R585"/>
    <hyperlink ref="A581" location="'4-8-7电子设备'!R586" display="4-8-7电子设备'!R586"/>
    <hyperlink ref="A582" location="'4-8-7电子设备'!R587" display="4-8-7电子设备'!R587"/>
    <hyperlink ref="A583" location="'4-8-7电子设备'!R588" display="4-8-7电子设备'!R588"/>
    <hyperlink ref="A584" location="'4-8-7电子设备'!R589" display="4-8-7电子设备'!R589"/>
    <hyperlink ref="A585" location="'4-8-7电子设备'!R590" display="4-8-7电子设备'!R590"/>
    <hyperlink ref="A586" location="'4-8-7电子设备'!R591" display="4-8-7电子设备'!R591"/>
    <hyperlink ref="A587" location="'4-8-7电子设备'!R592" display="4-8-7电子设备'!R592"/>
    <hyperlink ref="A588" location="'4-8-7电子设备'!R593" display="4-8-7电子设备'!R593"/>
    <hyperlink ref="A589" location="'4-8-7电子设备'!R594" display="4-8-7电子设备'!R594"/>
    <hyperlink ref="A590" location="'4-8-7电子设备'!R595" display="4-8-7电子设备'!R595"/>
    <hyperlink ref="A591" location="'4-8-7电子设备'!R596" display="4-8-7电子设备'!R596"/>
    <hyperlink ref="A592" location="'4-8-7电子设备'!R597" display="4-8-7电子设备'!R597"/>
    <hyperlink ref="A593" location="'4-8-7电子设备'!R598" display="4-8-7电子设备'!R598"/>
    <hyperlink ref="A594" location="'4-8-7电子设备'!R599" display="4-8-7电子设备'!R599"/>
    <hyperlink ref="A595" location="'4-8-7电子设备'!R600" display="4-8-7电子设备'!R600"/>
    <hyperlink ref="A596" location="'4-8-7电子设备'!R601" display="4-8-7电子设备'!R601"/>
    <hyperlink ref="A597" location="'4-8-7电子设备'!R602" display="4-8-7电子设备'!R602"/>
    <hyperlink ref="A598" location="'4-8-7电子设备'!R603" display="4-8-7电子设备'!R603"/>
    <hyperlink ref="A599" location="'4-8-7电子设备'!R604" display="4-8-7电子设备'!R604"/>
    <hyperlink ref="A600" location="'4-8-7电子设备'!R605" display="4-8-7电子设备'!R605"/>
    <hyperlink ref="A601" location="'4-8-7电子设备'!R606" display="4-8-7电子设备'!R606"/>
    <hyperlink ref="A602" location="'4-8-7电子设备'!R607" display="4-8-7电子设备'!R607"/>
    <hyperlink ref="A603" location="'4-8-7电子设备'!R608" display="4-8-7电子设备'!R608"/>
    <hyperlink ref="A604" location="'4-8-7电子设备'!R609" display="4-8-7电子设备'!R609"/>
    <hyperlink ref="A605" location="'4-8-7电子设备'!R610" display="4-8-7电子设备'!R610"/>
    <hyperlink ref="A606" location="'4-8-7电子设备'!R611" display="4-8-7电子设备'!R611"/>
    <hyperlink ref="A607" location="'4-8-7电子设备'!R612" display="4-8-7电子设备'!R612"/>
    <hyperlink ref="A608" location="'4-8-7电子设备'!R613" display="4-8-7电子设备'!R613"/>
    <hyperlink ref="A609" location="'4-8-7电子设备'!R614" display="4-8-7电子设备'!R614"/>
    <hyperlink ref="A610" location="'4-8-7电子设备'!R615" display="4-8-7电子设备'!R615"/>
    <hyperlink ref="A611" location="'4-8-7电子设备'!R616" display="4-8-7电子设备'!R616"/>
    <hyperlink ref="A612" location="'4-8-7电子设备'!R617" display="4-8-7电子设备'!R617"/>
    <hyperlink ref="A613" location="'4-8-7电子设备'!R618" display="4-8-7电子设备'!R618"/>
    <hyperlink ref="A614" location="'4-8-7电子设备'!R619" display="4-8-7电子设备'!R619"/>
    <hyperlink ref="A615" location="'4-8-7电子设备'!R620" display="4-8-7电子设备'!R620"/>
    <hyperlink ref="A616" location="'4-8-7电子设备'!R621" display="4-8-7电子设备'!R621"/>
    <hyperlink ref="A617" location="'4-8-7电子设备'!R622" display="4-8-7电子设备'!R622"/>
    <hyperlink ref="A618" location="'4-8-7电子设备'!R623" display="4-8-7电子设备'!R623"/>
    <hyperlink ref="A619" location="'4-8-7电子设备'!R624" display="4-8-7电子设备'!R624"/>
    <hyperlink ref="A620" location="'4-8-7电子设备'!R625" display="4-8-7电子设备'!R625"/>
    <hyperlink ref="A621" location="'4-8-7电子设备'!R626" display="4-8-7电子设备'!R626"/>
    <hyperlink ref="A622" location="'4-8-7电子设备'!R627" display="4-8-7电子设备'!R627"/>
    <hyperlink ref="A623" location="'4-8-7电子设备'!R628" display="4-8-7电子设备'!R628"/>
    <hyperlink ref="A624" location="'4-8-7电子设备'!R629" display="4-8-7电子设备'!R629"/>
    <hyperlink ref="A625" location="'4-8-7电子设备'!R630" display="4-8-7电子设备'!R630"/>
    <hyperlink ref="A626" location="'4-8-7电子设备'!R631" display="4-8-7电子设备'!R631"/>
    <hyperlink ref="A627" location="'4-8-7电子设备'!R632" display="4-8-7电子设备'!R632"/>
    <hyperlink ref="A628" location="'4-8-7电子设备'!R633" display="4-8-7电子设备'!R633"/>
    <hyperlink ref="A629" location="'4-8-7电子设备'!R634" display="4-8-7电子设备'!R634"/>
    <hyperlink ref="A630" location="'4-8-7电子设备'!R635" display="4-8-7电子设备'!R635"/>
    <hyperlink ref="A631" location="'4-8-7电子设备'!R636" display="4-8-7电子设备'!R636"/>
    <hyperlink ref="A632" location="'4-8-7电子设备'!R637" display="4-8-7电子设备'!R637"/>
    <hyperlink ref="A633" location="'4-8-7电子设备'!R638" display="4-8-7电子设备'!R638"/>
    <hyperlink ref="A634" location="'4-8-7电子设备'!R639" display="4-8-7电子设备'!R639"/>
    <hyperlink ref="A635" location="'4-8-7电子设备'!R640" display="4-8-7电子设备'!R640"/>
    <hyperlink ref="A636" location="'4-8-7电子设备'!R641" display="4-8-7电子设备'!R641"/>
    <hyperlink ref="A637" location="'4-8-7电子设备'!R642" display="4-8-7电子设备'!R642"/>
    <hyperlink ref="A638" location="'4-8-7电子设备'!R643" display="4-8-7电子设备'!R643"/>
    <hyperlink ref="A639" location="'4-8-7电子设备'!R644" display="4-8-7电子设备'!R644"/>
    <hyperlink ref="A640" location="'4-8-7电子设备'!R645" display="4-8-7电子设备'!R645"/>
    <hyperlink ref="A641" location="'4-8-7电子设备'!R646" display="4-8-7电子设备'!R646"/>
    <hyperlink ref="A642" location="'4-8-7电子设备'!R647" display="4-8-7电子设备'!R647"/>
    <hyperlink ref="A643" location="'4-8-7电子设备'!R648" display="4-8-7电子设备'!R648"/>
    <hyperlink ref="A644" location="'4-8-7电子设备'!R649" display="4-8-7电子设备'!R649"/>
    <hyperlink ref="A645" location="'4-8-7电子设备'!R650" display="4-8-7电子设备'!R650"/>
    <hyperlink ref="A646" location="'4-8-7电子设备'!R651" display="4-8-7电子设备'!R651"/>
    <hyperlink ref="A647" location="'4-8-7电子设备'!R652" display="4-8-7电子设备'!R652"/>
    <hyperlink ref="A648" location="'4-8-7电子设备'!R653" display="4-8-7电子设备'!R653"/>
    <hyperlink ref="A649" location="'4-8-7电子设备'!R654" display="4-8-7电子设备'!R654"/>
    <hyperlink ref="A650" location="'4-8-7电子设备'!R655" display="4-8-7电子设备'!R655"/>
    <hyperlink ref="A651" location="'4-8-7电子设备'!R656" display="4-8-7电子设备'!R656"/>
    <hyperlink ref="A652" location="'4-8-7电子设备'!R657" display="4-8-7电子设备'!R657"/>
    <hyperlink ref="A653" location="'4-8-7电子设备'!R658" display="4-8-7电子设备'!R658"/>
    <hyperlink ref="A654" location="'4-8-7电子设备'!R659" display="4-8-7电子设备'!R659"/>
    <hyperlink ref="A655" location="'4-8-7电子设备'!R660" display="4-8-7电子设备'!R660"/>
    <hyperlink ref="A656" location="'4-8-7电子设备'!R661" display="4-8-7电子设备'!R661"/>
    <hyperlink ref="A657" location="'4-8-7电子设备'!R662" display="4-8-7电子设备'!R662"/>
    <hyperlink ref="A658" location="'4-8-7电子设备'!R663" display="4-8-7电子设备'!R663"/>
    <hyperlink ref="A659" location="'4-8-7电子设备'!R664" display="4-8-7电子设备'!R664"/>
    <hyperlink ref="A660" location="'4-8-7电子设备'!R665" display="4-8-7电子设备'!R665"/>
    <hyperlink ref="A661" location="'4-8-7电子设备'!R666" display="4-8-7电子设备'!R666"/>
    <hyperlink ref="A662" location="'4-8-7电子设备'!R667" display="4-8-7电子设备'!R667"/>
    <hyperlink ref="A663" location="'4-8-7电子设备'!R668" display="4-8-7电子设备'!R668"/>
    <hyperlink ref="A664" location="'4-8-7电子设备'!R669" display="4-8-7电子设备'!R669"/>
    <hyperlink ref="A665" location="'4-8-7电子设备'!R670" display="4-8-7电子设备'!R670"/>
    <hyperlink ref="A666" location="'4-8-7电子设备'!R671" display="4-8-7电子设备'!R671"/>
    <hyperlink ref="A667" location="'4-8-7电子设备'!R672" display="4-8-7电子设备'!R672"/>
    <hyperlink ref="A668" location="'4-8-7电子设备'!R673" display="4-8-7电子设备'!R673"/>
    <hyperlink ref="A669" location="'4-8-7电子设备'!R674" display="4-8-7电子设备'!R674"/>
    <hyperlink ref="A670" location="'4-8-7电子设备'!R675" display="4-8-7电子设备'!R675"/>
    <hyperlink ref="A671" location="'4-8-7电子设备'!R676" display="4-8-7电子设备'!R676"/>
    <hyperlink ref="A672" location="'4-8-7电子设备'!R677" display="4-8-7电子设备'!R677"/>
    <hyperlink ref="A673" location="'4-8-7电子设备'!R678" display="4-8-7电子设备'!R678"/>
    <hyperlink ref="A674" location="'4-8-7电子设备'!R679" display="4-8-7电子设备'!R679"/>
    <hyperlink ref="A675" location="'4-8-7电子设备'!R680" display="4-8-7电子设备'!R680"/>
    <hyperlink ref="A676" location="'4-8-7电子设备'!R681" display="4-8-7电子设备'!R681"/>
    <hyperlink ref="A677" location="'4-8-7电子设备'!R682" display="4-8-7电子设备'!R682"/>
    <hyperlink ref="A678" location="'4-8-7电子设备'!R683" display="4-8-7电子设备'!R683"/>
    <hyperlink ref="A679" location="'4-8-7电子设备'!R684" display="4-8-7电子设备'!R684"/>
    <hyperlink ref="A680" location="'4-8-7电子设备'!R685" display="4-8-7电子设备'!R685"/>
    <hyperlink ref="A681" location="'4-8-7电子设备'!R686" display="4-8-7电子设备'!R686"/>
    <hyperlink ref="A682" location="'4-8-7电子设备'!R687" display="4-8-7电子设备'!R687"/>
    <hyperlink ref="A683" location="'4-8-7电子设备'!R688" display="4-8-7电子设备'!R688"/>
    <hyperlink ref="A684" location="'4-8-7电子设备'!R689" display="4-8-7电子设备'!R689"/>
    <hyperlink ref="A685" location="'4-8-7电子设备'!R690" display="4-8-7电子设备'!R690"/>
    <hyperlink ref="A686" location="'4-8-7电子设备'!R691" display="4-8-7电子设备'!R691"/>
    <hyperlink ref="A687" location="'4-8-7电子设备'!R692" display="4-8-7电子设备'!R692"/>
    <hyperlink ref="A688" location="'4-8-7电子设备'!R693" display="4-8-7电子设备'!R693"/>
    <hyperlink ref="A689" location="'4-8-7电子设备'!R694" display="4-8-7电子设备'!R694"/>
    <hyperlink ref="A690" location="'4-8-7电子设备'!R695" display="4-8-7电子设备'!R695"/>
    <hyperlink ref="A691" location="'4-8-7电子设备'!R696" display="4-8-7电子设备'!R696"/>
    <hyperlink ref="A692" location="'4-8-7电子设备'!R697" display="4-8-7电子设备'!R697"/>
    <hyperlink ref="A693" location="'4-8-7电子设备'!R698" display="4-8-7电子设备'!R698"/>
    <hyperlink ref="A694" location="'4-8-7电子设备'!R699" display="4-8-7电子设备'!R699"/>
    <hyperlink ref="A695" location="'4-8-7电子设备'!R700" display="4-8-7电子设备'!R700"/>
    <hyperlink ref="A696" location="'4-8-7电子设备'!R701" display="4-8-7电子设备'!R701"/>
    <hyperlink ref="A697" location="'4-8-7电子设备'!R702" display="4-8-7电子设备'!R702"/>
    <hyperlink ref="A698" location="'4-8-7电子设备'!R703" display="4-8-7电子设备'!R703"/>
    <hyperlink ref="A699" location="'4-8-7电子设备'!R704" display="4-8-7电子设备'!R704"/>
    <hyperlink ref="A700" location="'4-8-7电子设备'!R705" display="4-8-7电子设备'!R705"/>
    <hyperlink ref="A701" location="'4-8-7电子设备'!R706" display="4-8-7电子设备'!R706"/>
    <hyperlink ref="A702" location="'4-8-7电子设备'!R707" display="4-8-7电子设备'!R707"/>
    <hyperlink ref="A703" location="'4-8-7电子设备'!R708" display="4-8-7电子设备'!R708"/>
    <hyperlink ref="A704" location="'4-8-7电子设备'!R709" display="4-8-7电子设备'!R709"/>
    <hyperlink ref="A705" location="'4-8-7电子设备'!R710" display="4-8-7电子设备'!R710"/>
    <hyperlink ref="A706" location="'4-8-7电子设备'!R711" display="4-8-7电子设备'!R711"/>
    <hyperlink ref="A707" location="'4-8-7电子设备'!R712" display="4-8-7电子设备'!R712"/>
    <hyperlink ref="A708" location="'4-8-7电子设备'!R713" display="4-8-7电子设备'!R713"/>
    <hyperlink ref="A709" location="'4-8-7电子设备'!R714" display="4-8-7电子设备'!R714"/>
    <hyperlink ref="A710" location="'4-8-7电子设备'!R715" display="4-8-7电子设备'!R715"/>
    <hyperlink ref="A711" location="'4-8-7电子设备'!R716" display="4-8-7电子设备'!R716"/>
    <hyperlink ref="A712" location="'4-8-7电子设备'!R717" display="4-8-7电子设备'!R717"/>
    <hyperlink ref="A713" location="'4-8-7电子设备'!R718" display="4-8-7电子设备'!R718"/>
    <hyperlink ref="A714" location="'4-8-7电子设备'!R719" display="4-8-7电子设备'!R719"/>
    <hyperlink ref="A715" location="'4-8-7电子设备'!R720" display="4-8-7电子设备'!R720"/>
    <hyperlink ref="A716" location="'4-8-7电子设备'!R721" display="4-8-7电子设备'!R721"/>
    <hyperlink ref="A717" location="'4-8-7电子设备'!R722" display="4-8-7电子设备'!R722"/>
    <hyperlink ref="A718" location="'4-8-7电子设备'!R723" display="4-8-7电子设备'!R723"/>
    <hyperlink ref="A719" location="'4-8-7电子设备'!R724" display="4-8-7电子设备'!R724"/>
    <hyperlink ref="A720" location="'4-8-7电子设备'!R725" display="4-8-7电子设备'!R725"/>
    <hyperlink ref="A721" location="'4-8-7电子设备'!R726" display="4-8-7电子设备'!R726"/>
    <hyperlink ref="A722" location="'4-8-7电子设备'!R727" display="4-8-7电子设备'!R727"/>
    <hyperlink ref="A723" location="'4-8-7电子设备'!R728" display="4-8-7电子设备'!R728"/>
    <hyperlink ref="A724" location="'4-8-7电子设备'!R729" display="4-8-7电子设备'!R729"/>
    <hyperlink ref="A725" location="'4-8-7电子设备'!R730" display="4-8-7电子设备'!R730"/>
    <hyperlink ref="A726" location="'4-8-7电子设备'!R731" display="4-8-7电子设备'!R731"/>
    <hyperlink ref="A727" location="'4-8-7电子设备'!R732" display="4-8-7电子设备'!R732"/>
    <hyperlink ref="A728" location="'4-8-7电子设备'!R733" display="4-8-7电子设备'!R733"/>
    <hyperlink ref="A729" location="'4-8-7电子设备'!R734" display="4-8-7电子设备'!R734"/>
    <hyperlink ref="A730" location="'4-8-7电子设备'!R735" display="4-8-7电子设备'!R735"/>
    <hyperlink ref="A731" location="'4-8-7电子设备'!R736" display="4-8-7电子设备'!R736"/>
    <hyperlink ref="A732" location="'4-8-7电子设备'!R737" display="4-8-7电子设备'!R737"/>
    <hyperlink ref="A733" location="'4-8-7电子设备'!R738" display="4-8-7电子设备'!R738"/>
    <hyperlink ref="A734" location="'4-8-7电子设备'!R739" display="4-8-7电子设备'!R739"/>
    <hyperlink ref="A735" location="'4-8-7电子设备'!R740" display="4-8-7电子设备'!R740"/>
    <hyperlink ref="A736" location="'4-8-7电子设备'!R741" display="4-8-7电子设备'!R741"/>
    <hyperlink ref="A737" location="'4-8-7电子设备'!R742" display="4-8-7电子设备'!R742"/>
    <hyperlink ref="A738" location="'4-8-7电子设备'!R743" display="4-8-7电子设备'!R743"/>
    <hyperlink ref="A739" location="'4-8-7电子设备'!R744" display="4-8-7电子设备'!R744"/>
    <hyperlink ref="A740" location="'4-8-7电子设备'!R745" display="4-8-7电子设备'!R745"/>
    <hyperlink ref="A741" location="'4-8-7电子设备'!R746" display="4-8-7电子设备'!R746"/>
    <hyperlink ref="A742" location="'4-8-7电子设备'!R747" display="4-8-7电子设备'!R747"/>
    <hyperlink ref="A743" location="'4-8-7电子设备'!R748" display="4-8-7电子设备'!R748"/>
    <hyperlink ref="A744" location="'4-8-7电子设备'!R749" display="4-8-7电子设备'!R749"/>
    <hyperlink ref="A745" location="'4-8-7电子设备'!R750" display="4-8-7电子设备'!R750"/>
    <hyperlink ref="A746" location="'4-8-7电子设备'!R751" display="4-8-7电子设备'!R751"/>
    <hyperlink ref="A747" location="'4-8-7电子设备'!R752" display="4-8-7电子设备'!R752"/>
    <hyperlink ref="A748" location="'4-8-7电子设备'!R753" display="4-8-7电子设备'!R753"/>
    <hyperlink ref="A749" location="'4-8-7电子设备'!R754" display="4-8-7电子设备'!R754"/>
    <hyperlink ref="A750" location="'4-8-7电子设备'!R755" display="4-8-7电子设备'!R755"/>
    <hyperlink ref="A751" location="'4-8-7电子设备'!R756" display="4-8-7电子设备'!R756"/>
    <hyperlink ref="A752" location="'4-8-7电子设备'!R757" display="4-8-7电子设备'!R757"/>
    <hyperlink ref="A753" location="'4-8-7电子设备'!R758" display="4-8-7电子设备'!R758"/>
    <hyperlink ref="A754" location="'4-8-7电子设备'!R759" display="4-8-7电子设备'!R759"/>
    <hyperlink ref="A755" location="'4-8-7电子设备'!R760" display="4-8-7电子设备'!R760"/>
    <hyperlink ref="A756" location="'4-8-7电子设备'!R761" display="4-8-7电子设备'!R761"/>
    <hyperlink ref="A757" location="'4-8-7电子设备'!R762" display="4-8-7电子设备'!R762"/>
    <hyperlink ref="A758" location="'4-8-7电子设备'!R763" display="4-8-7电子设备'!R763"/>
    <hyperlink ref="A759" location="'4-8-7电子设备'!R764" display="4-8-7电子设备'!R764"/>
    <hyperlink ref="A760" location="'4-8-7电子设备'!R765" display="4-8-7电子设备'!R765"/>
    <hyperlink ref="A761" location="'4-8-7电子设备'!R766" display="4-8-7电子设备'!R766"/>
    <hyperlink ref="A762" location="'4-8-7电子设备'!R767" display="4-8-7电子设备'!R767"/>
    <hyperlink ref="A763" location="'4-8-7电子设备'!R768" display="4-8-7电子设备'!R768"/>
    <hyperlink ref="A764" location="'4-8-7电子设备'!R769" display="4-8-7电子设备'!R769"/>
    <hyperlink ref="A765" location="'4-8-7电子设备'!R770" display="4-8-7电子设备'!R770"/>
    <hyperlink ref="A766" location="'4-8-7电子设备'!R771" display="4-8-7电子设备'!R771"/>
    <hyperlink ref="A767" location="'4-8-7电子设备'!R772" display="4-8-7电子设备'!R772"/>
    <hyperlink ref="A768" location="'4-8-7电子设备'!R773" display="4-8-7电子设备'!R773"/>
    <hyperlink ref="A769" location="'4-8-7电子设备'!R774" display="4-8-7电子设备'!R774"/>
    <hyperlink ref="A770" location="'4-8-7电子设备'!R775" display="4-8-7电子设备'!R775"/>
    <hyperlink ref="A771" location="'4-8-7电子设备'!R776" display="4-8-7电子设备'!R776"/>
    <hyperlink ref="A772" location="'4-8-7电子设备'!R777" display="4-8-7电子设备'!R777"/>
    <hyperlink ref="A773" location="'4-8-7电子设备'!R778" display="4-8-7电子设备'!R778"/>
    <hyperlink ref="A774" location="'4-8-7电子设备'!R779" display="4-8-7电子设备'!R779"/>
    <hyperlink ref="A775" location="'4-8-7电子设备'!R780" display="4-8-7电子设备'!R780"/>
    <hyperlink ref="A776" location="'4-8-7电子设备'!R781" display="4-8-7电子设备'!R781"/>
    <hyperlink ref="A777" location="'4-8-7电子设备'!R782" display="4-8-7电子设备'!R782"/>
    <hyperlink ref="A778" location="'4-8-7电子设备'!R783" display="4-8-7电子设备'!R783"/>
    <hyperlink ref="A779" location="'4-8-7电子设备'!R784" display="4-8-7电子设备'!R784"/>
    <hyperlink ref="A780" location="'4-8-7电子设备'!R785" display="4-8-7电子设备'!R785"/>
    <hyperlink ref="A781" location="'4-8-7电子设备'!R786" display="4-8-7电子设备'!R786"/>
    <hyperlink ref="A782" location="'4-8-7电子设备'!R787" display="4-8-7电子设备'!R787"/>
    <hyperlink ref="A783" location="'4-8-7电子设备'!R788" display="4-8-7电子设备'!R788"/>
    <hyperlink ref="A784" location="'4-8-7电子设备'!R789" display="4-8-7电子设备'!R789"/>
    <hyperlink ref="A785" location="'4-8-7电子设备'!R790" display="4-8-7电子设备'!R790"/>
    <hyperlink ref="A786" location="'4-8-7电子设备'!R791" display="4-8-7电子设备'!R791"/>
    <hyperlink ref="A787" location="'4-8-7电子设备'!R792" display="4-8-7电子设备'!R792"/>
    <hyperlink ref="A788" location="'4-8-7电子设备'!R793" display="4-8-7电子设备'!R793"/>
    <hyperlink ref="A789" location="'4-8-7电子设备'!R794" display="4-8-7电子设备'!R794"/>
    <hyperlink ref="A790" location="'4-8-7电子设备'!R795" display="4-8-7电子设备'!R795"/>
    <hyperlink ref="A791" location="'4-8-7电子设备'!R796" display="4-8-7电子设备'!R796"/>
    <hyperlink ref="A792" location="'4-8-7电子设备'!R797" display="4-8-7电子设备'!R797"/>
    <hyperlink ref="A793" location="'4-8-7电子设备'!R798" display="4-8-7电子设备'!R798"/>
    <hyperlink ref="A794" location="'4-8-7电子设备'!R799" display="4-8-7电子设备'!R799"/>
    <hyperlink ref="A795" location="'4-8-7电子设备'!R800" display="4-8-7电子设备'!R800"/>
    <hyperlink ref="A796" location="'4-8-7电子设备'!R801" display="4-8-7电子设备'!R801"/>
    <hyperlink ref="A797" location="'4-8-7电子设备'!R802" display="4-8-7电子设备'!R802"/>
    <hyperlink ref="A798" location="'4-8-7电子设备'!R803" display="4-8-7电子设备'!R803"/>
    <hyperlink ref="A799" location="'4-8-7电子设备'!R804" display="4-8-7电子设备'!R804"/>
    <hyperlink ref="A800" location="'4-8-7电子设备'!R805" display="4-8-7电子设备'!R805"/>
    <hyperlink ref="A801" location="'4-8-7电子设备'!R806" display="4-8-7电子设备'!R806"/>
    <hyperlink ref="A802" location="'4-8-7电子设备'!R807" display="4-8-7电子设备'!R807"/>
    <hyperlink ref="A803" location="'4-8-7电子设备'!R808" display="4-8-7电子设备'!R808"/>
    <hyperlink ref="A804" location="'4-8-7电子设备'!R809" display="4-8-7电子设备'!R809"/>
    <hyperlink ref="A805" location="'4-8-7电子设备'!R810" display="4-8-7电子设备'!R810"/>
    <hyperlink ref="A806" location="'4-8-7电子设备'!R811" display="4-8-7电子设备'!R811"/>
    <hyperlink ref="A807" location="'4-8-7电子设备'!R812" display="4-8-7电子设备'!R812"/>
    <hyperlink ref="A808" location="'4-8-7电子设备'!R813" display="4-8-7电子设备'!R813"/>
    <hyperlink ref="A809" location="'4-8-7电子设备'!R814" display="4-8-7电子设备'!R814"/>
    <hyperlink ref="A810" location="'4-8-7电子设备'!R815" display="4-8-7电子设备'!R815"/>
    <hyperlink ref="A811" location="'4-8-7电子设备'!R816" display="4-8-7电子设备'!R816"/>
    <hyperlink ref="A812" location="'4-8-7电子设备'!R817" display="4-8-7电子设备'!R817"/>
    <hyperlink ref="A813" location="'4-8-7电子设备'!R818" display="4-8-7电子设备'!R818"/>
    <hyperlink ref="A814" location="'4-8-7电子设备'!R819" display="4-8-7电子设备'!R819"/>
    <hyperlink ref="A815" location="'4-8-7电子设备'!R820" display="4-8-7电子设备'!R820"/>
    <hyperlink ref="A816" location="'4-8-7电子设备'!R821" display="4-8-7电子设备'!R821"/>
    <hyperlink ref="A817" location="'4-8-7电子设备'!R822" display="4-8-7电子设备'!R822"/>
    <hyperlink ref="A819" location="'1-汇总表'!C22" display="1-汇总表'!C22"/>
    <hyperlink ref="A820" location="'1-汇总表'!D22" display="1-汇总表'!D22"/>
    <hyperlink ref="A821" location="'2-分类汇总'!C76" display="2-分类汇总'!C76"/>
    <hyperlink ref="A822" location="'2-分类汇总'!D76" display="2-分类汇总'!D76"/>
  </hyperlinks>
  <pageMargins left="0.7" right="0.7" top="0.75" bottom="0.75" header="0.3" footer="0.3"/>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
  <sheetViews>
    <sheetView workbookViewId="0">
      <selection activeCell="Q17" sqref="Q17"/>
    </sheetView>
  </sheetViews>
  <sheetFormatPr defaultColWidth="9" defaultRowHeight="15.75" outlineLevelRow="1" outlineLevelCol="1"/>
  <cols>
    <col min="1" max="1" width="8.8" style="1"/>
    <col min="2" max="4" width="8.8" style="2"/>
    <col min="5" max="5" width="8.8" style="3"/>
    <col min="6" max="16384" width="8.8" style="1"/>
  </cols>
  <sheetData>
    <row r="2" spans="2:2">
      <c r="B2" s="2" t="s">
        <v>4764</v>
      </c>
    </row>
  </sheetData>
  <sheetProtection sheet="1" objects="1" scenarios="1"/>
  <dataValidations count="1">
    <dataValidation type="list" allowBlank="1" showInputMessage="1" showErrorMessage="1" sqref="E$1:E$1048576">
      <formula1>"复核无误,已修改"</formula1>
    </dataValidation>
  </dataValidations>
  <pageMargins left="0.7" right="0.7" top="0.75" bottom="0.75" header="0.3" footer="0.3"/>
  <pageSetup paperSize="9" orientation="portrait"/>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B17" sqref="B17"/>
    </sheetView>
  </sheetViews>
  <sheetFormatPr defaultColWidth="9" defaultRowHeight="15.75" outlineLevelRow="3" outlineLevelCol="5"/>
  <cols>
    <col min="1" max="1" width="40.7" style="1" customWidth="1"/>
    <col min="2" max="2" width="50.7" style="2" customWidth="1"/>
    <col min="3" max="4" width="8.8" style="2"/>
    <col min="5" max="5" width="8.8" style="3"/>
    <col min="6" max="16384" width="8.8" style="1"/>
  </cols>
  <sheetData>
    <row r="1" ht="18" customHeight="1" spans="1:6">
      <c r="A1" s="872" t="s">
        <v>4765</v>
      </c>
      <c r="B1" s="5" t="s">
        <v>4766</v>
      </c>
      <c r="E1" s="3" t="s">
        <v>3124</v>
      </c>
      <c r="F1" s="7" t="s">
        <v>3125</v>
      </c>
    </row>
    <row r="4" spans="2:2">
      <c r="B4" s="2" t="s">
        <v>4767</v>
      </c>
    </row>
  </sheetData>
  <sheetProtection sheet="1" objects="1" scenarios="1"/>
  <dataValidations count="1">
    <dataValidation type="list" allowBlank="1" showInputMessage="1" showErrorMessage="1" sqref="E$1:E$1048576">
      <formula1>"复核无误,已修改"</formula1>
    </dataValidation>
  </dataValidations>
  <hyperlinks>
    <hyperlink ref="A1" location="'4-8-5机器设备'!A1" display="4-8-5机器设备'!A1"/>
  </hyperlinks>
  <pageMargins left="0.7" right="0.7" top="0.75" bottom="0.75" header="0.3" footer="0.3"/>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15"/>
  <sheetViews>
    <sheetView topLeftCell="A357" workbookViewId="0">
      <selection activeCell="C375" sqref="C375"/>
    </sheetView>
  </sheetViews>
  <sheetFormatPr defaultColWidth="9" defaultRowHeight="15.75" outlineLevelCol="5"/>
  <cols>
    <col min="1" max="1" width="40.7" style="1" customWidth="1"/>
    <col min="2" max="3" width="50.7" style="2" customWidth="1"/>
    <col min="4" max="4" width="8.8" style="2"/>
    <col min="5" max="5" width="8.8" style="3"/>
    <col min="6" max="16384" width="8.8" style="1"/>
  </cols>
  <sheetData>
    <row r="1" ht="18" customHeight="1" spans="1:6">
      <c r="A1" s="872" t="s">
        <v>3121</v>
      </c>
      <c r="B1" s="5" t="s">
        <v>3122</v>
      </c>
      <c r="C1" s="6" t="s">
        <v>3123</v>
      </c>
      <c r="E1" s="3" t="s">
        <v>3124</v>
      </c>
      <c r="F1" s="7" t="s">
        <v>3125</v>
      </c>
    </row>
    <row r="3" ht="18" customHeight="1" spans="1:6">
      <c r="A3" s="872" t="s">
        <v>3126</v>
      </c>
      <c r="B3" s="5" t="s">
        <v>3122</v>
      </c>
      <c r="C3" s="6" t="s">
        <v>3127</v>
      </c>
      <c r="E3" s="3" t="s">
        <v>3124</v>
      </c>
      <c r="F3" s="7" t="s">
        <v>3125</v>
      </c>
    </row>
    <row r="4" ht="18" customHeight="1" spans="1:6">
      <c r="A4" s="872" t="s">
        <v>3128</v>
      </c>
      <c r="B4" s="5" t="s">
        <v>3122</v>
      </c>
      <c r="C4" s="6" t="s">
        <v>3129</v>
      </c>
      <c r="E4" s="3" t="s">
        <v>3124</v>
      </c>
      <c r="F4" s="7" t="s">
        <v>3125</v>
      </c>
    </row>
    <row r="5" ht="18" customHeight="1" spans="1:6">
      <c r="A5" s="872" t="s">
        <v>3130</v>
      </c>
      <c r="B5" s="5" t="s">
        <v>3122</v>
      </c>
      <c r="C5" s="6" t="s">
        <v>3131</v>
      </c>
      <c r="E5" s="3" t="s">
        <v>3124</v>
      </c>
      <c r="F5" s="7" t="s">
        <v>3125</v>
      </c>
    </row>
    <row r="6" ht="18" customHeight="1" spans="1:6">
      <c r="A6" s="872" t="s">
        <v>3132</v>
      </c>
      <c r="B6" s="5" t="s">
        <v>3122</v>
      </c>
      <c r="C6" s="6" t="s">
        <v>3133</v>
      </c>
      <c r="E6" s="3" t="s">
        <v>3124</v>
      </c>
      <c r="F6" s="7" t="s">
        <v>3125</v>
      </c>
    </row>
    <row r="7" ht="18" customHeight="1" spans="1:6">
      <c r="A7" s="872" t="s">
        <v>3134</v>
      </c>
      <c r="B7" s="5" t="s">
        <v>3122</v>
      </c>
      <c r="C7" s="6" t="s">
        <v>3135</v>
      </c>
      <c r="E7" s="3" t="s">
        <v>3124</v>
      </c>
      <c r="F7" s="7" t="s">
        <v>3125</v>
      </c>
    </row>
    <row r="8" ht="18" customHeight="1" spans="1:6">
      <c r="A8" s="872" t="s">
        <v>3136</v>
      </c>
      <c r="B8" s="5" t="s">
        <v>3122</v>
      </c>
      <c r="C8" s="6" t="s">
        <v>3137</v>
      </c>
      <c r="E8" s="3" t="s">
        <v>3124</v>
      </c>
      <c r="F8" s="7" t="s">
        <v>3125</v>
      </c>
    </row>
    <row r="9" ht="18" customHeight="1" spans="1:6">
      <c r="A9" s="872" t="s">
        <v>3138</v>
      </c>
      <c r="B9" s="5" t="s">
        <v>3122</v>
      </c>
      <c r="C9" s="6" t="s">
        <v>3139</v>
      </c>
      <c r="E9" s="3" t="s">
        <v>3124</v>
      </c>
      <c r="F9" s="7" t="s">
        <v>3125</v>
      </c>
    </row>
    <row r="10" ht="18" customHeight="1" spans="1:6">
      <c r="A10" s="872" t="s">
        <v>3140</v>
      </c>
      <c r="B10" s="5" t="s">
        <v>3122</v>
      </c>
      <c r="C10" s="6" t="s">
        <v>3141</v>
      </c>
      <c r="E10" s="3" t="s">
        <v>3124</v>
      </c>
      <c r="F10" s="7" t="s">
        <v>3125</v>
      </c>
    </row>
    <row r="11" ht="18" customHeight="1" spans="1:6">
      <c r="A11" s="872" t="s">
        <v>3142</v>
      </c>
      <c r="B11" s="5" t="s">
        <v>3122</v>
      </c>
      <c r="C11" s="6" t="s">
        <v>3143</v>
      </c>
      <c r="E11" s="3" t="s">
        <v>3124</v>
      </c>
      <c r="F11" s="7" t="s">
        <v>3125</v>
      </c>
    </row>
    <row r="12" ht="18" customHeight="1" spans="1:6">
      <c r="A12" s="872" t="s">
        <v>3144</v>
      </c>
      <c r="B12" s="5" t="s">
        <v>3122</v>
      </c>
      <c r="C12" s="6" t="s">
        <v>3145</v>
      </c>
      <c r="E12" s="3" t="s">
        <v>3124</v>
      </c>
      <c r="F12" s="7" t="s">
        <v>3125</v>
      </c>
    </row>
    <row r="13" ht="18" customHeight="1" spans="1:6">
      <c r="A13" s="872" t="s">
        <v>3146</v>
      </c>
      <c r="B13" s="5" t="s">
        <v>3122</v>
      </c>
      <c r="C13" s="6" t="s">
        <v>3147</v>
      </c>
      <c r="E13" s="3" t="s">
        <v>3124</v>
      </c>
      <c r="F13" s="7" t="s">
        <v>3125</v>
      </c>
    </row>
    <row r="14" ht="18" customHeight="1" spans="1:6">
      <c r="A14" s="872" t="s">
        <v>3148</v>
      </c>
      <c r="B14" s="5" t="s">
        <v>3122</v>
      </c>
      <c r="C14" s="6" t="s">
        <v>3149</v>
      </c>
      <c r="E14" s="3" t="s">
        <v>3124</v>
      </c>
      <c r="F14" s="7" t="s">
        <v>3125</v>
      </c>
    </row>
    <row r="15" ht="18" customHeight="1" spans="1:6">
      <c r="A15" s="872" t="s">
        <v>3150</v>
      </c>
      <c r="B15" s="5" t="s">
        <v>3122</v>
      </c>
      <c r="C15" s="6" t="s">
        <v>3151</v>
      </c>
      <c r="E15" s="3" t="s">
        <v>3124</v>
      </c>
      <c r="F15" s="7" t="s">
        <v>3125</v>
      </c>
    </row>
    <row r="16" ht="18" customHeight="1" spans="1:6">
      <c r="A16" s="872" t="s">
        <v>3152</v>
      </c>
      <c r="B16" s="5" t="s">
        <v>3122</v>
      </c>
      <c r="C16" s="6" t="s">
        <v>3153</v>
      </c>
      <c r="E16" s="3" t="s">
        <v>3124</v>
      </c>
      <c r="F16" s="7" t="s">
        <v>3125</v>
      </c>
    </row>
    <row r="17" ht="18" customHeight="1" spans="1:6">
      <c r="A17" s="872" t="s">
        <v>3154</v>
      </c>
      <c r="B17" s="5" t="s">
        <v>3122</v>
      </c>
      <c r="C17" s="6" t="s">
        <v>3155</v>
      </c>
      <c r="E17" s="3" t="s">
        <v>3124</v>
      </c>
      <c r="F17" s="7" t="s">
        <v>3125</v>
      </c>
    </row>
    <row r="18" ht="18" customHeight="1" spans="1:6">
      <c r="A18" s="872" t="s">
        <v>3156</v>
      </c>
      <c r="B18" s="5" t="s">
        <v>3122</v>
      </c>
      <c r="C18" s="6" t="s">
        <v>3157</v>
      </c>
      <c r="E18" s="3" t="s">
        <v>3124</v>
      </c>
      <c r="F18" s="7" t="s">
        <v>3125</v>
      </c>
    </row>
    <row r="19" ht="18" customHeight="1" spans="1:6">
      <c r="A19" s="872" t="s">
        <v>3158</v>
      </c>
      <c r="B19" s="5" t="s">
        <v>3122</v>
      </c>
      <c r="C19" s="6" t="s">
        <v>3159</v>
      </c>
      <c r="E19" s="3" t="s">
        <v>3124</v>
      </c>
      <c r="F19" s="7" t="s">
        <v>3125</v>
      </c>
    </row>
    <row r="20" ht="18" customHeight="1" spans="1:6">
      <c r="A20" s="872" t="s">
        <v>3160</v>
      </c>
      <c r="B20" s="5" t="s">
        <v>3122</v>
      </c>
      <c r="C20" s="6" t="s">
        <v>3161</v>
      </c>
      <c r="E20" s="3" t="s">
        <v>3124</v>
      </c>
      <c r="F20" s="7" t="s">
        <v>3125</v>
      </c>
    </row>
    <row r="21" ht="18" customHeight="1" spans="1:6">
      <c r="A21" s="872" t="s">
        <v>3162</v>
      </c>
      <c r="B21" s="5" t="s">
        <v>3122</v>
      </c>
      <c r="C21" s="6" t="s">
        <v>3163</v>
      </c>
      <c r="E21" s="3" t="s">
        <v>3124</v>
      </c>
      <c r="F21" s="7" t="s">
        <v>3125</v>
      </c>
    </row>
    <row r="22" ht="18" customHeight="1" spans="1:6">
      <c r="A22" s="872" t="s">
        <v>3164</v>
      </c>
      <c r="B22" s="5" t="s">
        <v>3122</v>
      </c>
      <c r="C22" s="6" t="s">
        <v>3165</v>
      </c>
      <c r="E22" s="3" t="s">
        <v>3124</v>
      </c>
      <c r="F22" s="7" t="s">
        <v>3125</v>
      </c>
    </row>
    <row r="23" ht="18" customHeight="1" spans="1:6">
      <c r="A23" s="872" t="s">
        <v>3166</v>
      </c>
      <c r="B23" s="5" t="s">
        <v>3122</v>
      </c>
      <c r="C23" s="6" t="s">
        <v>3167</v>
      </c>
      <c r="E23" s="3" t="s">
        <v>3124</v>
      </c>
      <c r="F23" s="7" t="s">
        <v>3125</v>
      </c>
    </row>
    <row r="24" ht="18" customHeight="1" spans="1:6">
      <c r="A24" s="872" t="s">
        <v>3168</v>
      </c>
      <c r="B24" s="5" t="s">
        <v>3122</v>
      </c>
      <c r="C24" s="6" t="s">
        <v>3169</v>
      </c>
      <c r="E24" s="3" t="s">
        <v>3124</v>
      </c>
      <c r="F24" s="7" t="s">
        <v>3125</v>
      </c>
    </row>
    <row r="25" ht="18" customHeight="1" spans="1:6">
      <c r="A25" s="872" t="s">
        <v>3170</v>
      </c>
      <c r="B25" s="5" t="s">
        <v>3122</v>
      </c>
      <c r="C25" s="6" t="s">
        <v>3171</v>
      </c>
      <c r="E25" s="3" t="s">
        <v>3124</v>
      </c>
      <c r="F25" s="7" t="s">
        <v>3125</v>
      </c>
    </row>
    <row r="26" ht="18" customHeight="1" spans="1:6">
      <c r="A26" s="872" t="s">
        <v>3172</v>
      </c>
      <c r="B26" s="5" t="s">
        <v>3122</v>
      </c>
      <c r="C26" s="6" t="s">
        <v>3173</v>
      </c>
      <c r="E26" s="3" t="s">
        <v>3124</v>
      </c>
      <c r="F26" s="7" t="s">
        <v>3125</v>
      </c>
    </row>
    <row r="27" ht="18" customHeight="1" spans="1:6">
      <c r="A27" s="872" t="s">
        <v>3174</v>
      </c>
      <c r="B27" s="5" t="s">
        <v>3122</v>
      </c>
      <c r="C27" s="6" t="s">
        <v>3175</v>
      </c>
      <c r="E27" s="3" t="s">
        <v>3124</v>
      </c>
      <c r="F27" s="7" t="s">
        <v>3125</v>
      </c>
    </row>
    <row r="28" ht="18" customHeight="1" spans="1:6">
      <c r="A28" s="872" t="s">
        <v>3176</v>
      </c>
      <c r="B28" s="5" t="s">
        <v>3122</v>
      </c>
      <c r="C28" s="6" t="s">
        <v>3177</v>
      </c>
      <c r="E28" s="3" t="s">
        <v>3124</v>
      </c>
      <c r="F28" s="7" t="s">
        <v>3125</v>
      </c>
    </row>
    <row r="29" ht="18" customHeight="1" spans="1:6">
      <c r="A29" s="872" t="s">
        <v>3178</v>
      </c>
      <c r="B29" s="5" t="s">
        <v>3122</v>
      </c>
      <c r="C29" s="6" t="s">
        <v>3179</v>
      </c>
      <c r="E29" s="3" t="s">
        <v>3124</v>
      </c>
      <c r="F29" s="7" t="s">
        <v>3125</v>
      </c>
    </row>
    <row r="30" ht="18" customHeight="1" spans="1:6">
      <c r="A30" s="872" t="s">
        <v>3180</v>
      </c>
      <c r="B30" s="5" t="s">
        <v>3122</v>
      </c>
      <c r="C30" s="6" t="s">
        <v>3181</v>
      </c>
      <c r="E30" s="3" t="s">
        <v>3124</v>
      </c>
      <c r="F30" s="7" t="s">
        <v>3125</v>
      </c>
    </row>
    <row r="31" ht="18" customHeight="1" spans="1:6">
      <c r="A31" s="872" t="s">
        <v>3182</v>
      </c>
      <c r="B31" s="5" t="s">
        <v>3122</v>
      </c>
      <c r="C31" s="6" t="s">
        <v>3183</v>
      </c>
      <c r="E31" s="3" t="s">
        <v>3124</v>
      </c>
      <c r="F31" s="7" t="s">
        <v>3125</v>
      </c>
    </row>
    <row r="32" ht="18" customHeight="1" spans="1:6">
      <c r="A32" s="872" t="s">
        <v>3184</v>
      </c>
      <c r="B32" s="5" t="s">
        <v>3122</v>
      </c>
      <c r="C32" s="6" t="s">
        <v>3185</v>
      </c>
      <c r="E32" s="3" t="s">
        <v>3124</v>
      </c>
      <c r="F32" s="7" t="s">
        <v>3125</v>
      </c>
    </row>
    <row r="33" ht="18" customHeight="1" spans="1:6">
      <c r="A33" s="872" t="s">
        <v>3186</v>
      </c>
      <c r="B33" s="5" t="s">
        <v>3122</v>
      </c>
      <c r="C33" s="6" t="s">
        <v>3187</v>
      </c>
      <c r="E33" s="3" t="s">
        <v>3124</v>
      </c>
      <c r="F33" s="7" t="s">
        <v>3125</v>
      </c>
    </row>
    <row r="34" ht="18" customHeight="1" spans="1:6">
      <c r="A34" s="872" t="s">
        <v>3188</v>
      </c>
      <c r="B34" s="5" t="s">
        <v>3122</v>
      </c>
      <c r="C34" s="6" t="s">
        <v>3189</v>
      </c>
      <c r="E34" s="3" t="s">
        <v>3124</v>
      </c>
      <c r="F34" s="7" t="s">
        <v>3125</v>
      </c>
    </row>
    <row r="35" ht="18" customHeight="1" spans="1:6">
      <c r="A35" s="872" t="s">
        <v>3190</v>
      </c>
      <c r="B35" s="5" t="s">
        <v>3122</v>
      </c>
      <c r="C35" s="6" t="s">
        <v>3191</v>
      </c>
      <c r="E35" s="3" t="s">
        <v>3124</v>
      </c>
      <c r="F35" s="7" t="s">
        <v>3125</v>
      </c>
    </row>
    <row r="36" ht="18" customHeight="1" spans="1:6">
      <c r="A36" s="872" t="s">
        <v>3192</v>
      </c>
      <c r="B36" s="5" t="s">
        <v>3122</v>
      </c>
      <c r="C36" s="6" t="s">
        <v>3193</v>
      </c>
      <c r="E36" s="3" t="s">
        <v>3124</v>
      </c>
      <c r="F36" s="7" t="s">
        <v>3125</v>
      </c>
    </row>
    <row r="37" ht="18" customHeight="1" spans="1:6">
      <c r="A37" s="872" t="s">
        <v>3194</v>
      </c>
      <c r="B37" s="5" t="s">
        <v>3122</v>
      </c>
      <c r="C37" s="6" t="s">
        <v>3195</v>
      </c>
      <c r="E37" s="3" t="s">
        <v>3124</v>
      </c>
      <c r="F37" s="7" t="s">
        <v>3125</v>
      </c>
    </row>
    <row r="38" ht="18" customHeight="1" spans="1:6">
      <c r="A38" s="872" t="s">
        <v>3196</v>
      </c>
      <c r="B38" s="5" t="s">
        <v>3122</v>
      </c>
      <c r="C38" s="6" t="s">
        <v>3197</v>
      </c>
      <c r="E38" s="3" t="s">
        <v>3124</v>
      </c>
      <c r="F38" s="7" t="s">
        <v>3125</v>
      </c>
    </row>
    <row r="39" ht="18" customHeight="1" spans="1:6">
      <c r="A39" s="872" t="s">
        <v>3198</v>
      </c>
      <c r="B39" s="5" t="s">
        <v>3122</v>
      </c>
      <c r="C39" s="6" t="s">
        <v>3199</v>
      </c>
      <c r="E39" s="3" t="s">
        <v>3124</v>
      </c>
      <c r="F39" s="7" t="s">
        <v>3125</v>
      </c>
    </row>
    <row r="40" ht="18" customHeight="1" spans="1:6">
      <c r="A40" s="872" t="s">
        <v>3200</v>
      </c>
      <c r="B40" s="5" t="s">
        <v>3122</v>
      </c>
      <c r="C40" s="6" t="s">
        <v>3201</v>
      </c>
      <c r="E40" s="3" t="s">
        <v>3124</v>
      </c>
      <c r="F40" s="7" t="s">
        <v>3125</v>
      </c>
    </row>
    <row r="41" ht="18" customHeight="1" spans="1:6">
      <c r="A41" s="872" t="s">
        <v>3202</v>
      </c>
      <c r="B41" s="5" t="s">
        <v>3122</v>
      </c>
      <c r="C41" s="6" t="s">
        <v>3203</v>
      </c>
      <c r="E41" s="3" t="s">
        <v>3124</v>
      </c>
      <c r="F41" s="7" t="s">
        <v>3125</v>
      </c>
    </row>
    <row r="42" ht="18" customHeight="1" spans="1:6">
      <c r="A42" s="872" t="s">
        <v>3204</v>
      </c>
      <c r="B42" s="5" t="s">
        <v>3122</v>
      </c>
      <c r="C42" s="6" t="s">
        <v>3205</v>
      </c>
      <c r="E42" s="3" t="s">
        <v>3124</v>
      </c>
      <c r="F42" s="7" t="s">
        <v>3125</v>
      </c>
    </row>
    <row r="43" ht="18" customHeight="1" spans="1:6">
      <c r="A43" s="872" t="s">
        <v>3206</v>
      </c>
      <c r="B43" s="5" t="s">
        <v>3122</v>
      </c>
      <c r="C43" s="6" t="s">
        <v>3207</v>
      </c>
      <c r="E43" s="3" t="s">
        <v>3124</v>
      </c>
      <c r="F43" s="7" t="s">
        <v>3125</v>
      </c>
    </row>
    <row r="44" ht="18" customHeight="1" spans="1:6">
      <c r="A44" s="872" t="s">
        <v>3208</v>
      </c>
      <c r="B44" s="5" t="s">
        <v>3122</v>
      </c>
      <c r="C44" s="6" t="s">
        <v>3209</v>
      </c>
      <c r="E44" s="3" t="s">
        <v>3124</v>
      </c>
      <c r="F44" s="7" t="s">
        <v>3125</v>
      </c>
    </row>
    <row r="45" ht="18" customHeight="1" spans="1:6">
      <c r="A45" s="872" t="s">
        <v>3210</v>
      </c>
      <c r="B45" s="5" t="s">
        <v>3122</v>
      </c>
      <c r="C45" s="6" t="s">
        <v>3211</v>
      </c>
      <c r="E45" s="3" t="s">
        <v>3124</v>
      </c>
      <c r="F45" s="7" t="s">
        <v>3125</v>
      </c>
    </row>
    <row r="46" ht="18" customHeight="1" spans="1:6">
      <c r="A46" s="872" t="s">
        <v>3212</v>
      </c>
      <c r="B46" s="5" t="s">
        <v>3122</v>
      </c>
      <c r="C46" s="6" t="s">
        <v>3213</v>
      </c>
      <c r="E46" s="3" t="s">
        <v>3124</v>
      </c>
      <c r="F46" s="7" t="s">
        <v>3125</v>
      </c>
    </row>
    <row r="47" ht="18" customHeight="1" spans="1:6">
      <c r="A47" s="872" t="s">
        <v>3214</v>
      </c>
      <c r="B47" s="5" t="s">
        <v>3122</v>
      </c>
      <c r="C47" s="6" t="s">
        <v>3215</v>
      </c>
      <c r="E47" s="3" t="s">
        <v>3124</v>
      </c>
      <c r="F47" s="7" t="s">
        <v>3125</v>
      </c>
    </row>
    <row r="48" ht="18" customHeight="1" spans="1:6">
      <c r="A48" s="872" t="s">
        <v>3216</v>
      </c>
      <c r="B48" s="5" t="s">
        <v>3122</v>
      </c>
      <c r="C48" s="6" t="s">
        <v>3217</v>
      </c>
      <c r="E48" s="3" t="s">
        <v>3124</v>
      </c>
      <c r="F48" s="7" t="s">
        <v>3125</v>
      </c>
    </row>
    <row r="49" ht="18" customHeight="1" spans="1:6">
      <c r="A49" s="872" t="s">
        <v>3218</v>
      </c>
      <c r="B49" s="5" t="s">
        <v>3122</v>
      </c>
      <c r="C49" s="6" t="s">
        <v>3219</v>
      </c>
      <c r="E49" s="3" t="s">
        <v>3124</v>
      </c>
      <c r="F49" s="7" t="s">
        <v>3125</v>
      </c>
    </row>
    <row r="50" ht="18" customHeight="1" spans="1:6">
      <c r="A50" s="872" t="s">
        <v>3220</v>
      </c>
      <c r="B50" s="5" t="s">
        <v>3122</v>
      </c>
      <c r="C50" s="6" t="s">
        <v>3221</v>
      </c>
      <c r="E50" s="3" t="s">
        <v>3124</v>
      </c>
      <c r="F50" s="7" t="s">
        <v>3125</v>
      </c>
    </row>
    <row r="51" ht="18" customHeight="1" spans="1:6">
      <c r="A51" s="872" t="s">
        <v>3222</v>
      </c>
      <c r="B51" s="5" t="s">
        <v>3122</v>
      </c>
      <c r="C51" s="6" t="s">
        <v>3223</v>
      </c>
      <c r="E51" s="3" t="s">
        <v>3124</v>
      </c>
      <c r="F51" s="7" t="s">
        <v>3125</v>
      </c>
    </row>
    <row r="52" ht="18" customHeight="1" spans="1:6">
      <c r="A52" s="872" t="s">
        <v>3224</v>
      </c>
      <c r="B52" s="5" t="s">
        <v>3122</v>
      </c>
      <c r="C52" s="6" t="s">
        <v>3225</v>
      </c>
      <c r="E52" s="3" t="s">
        <v>3124</v>
      </c>
      <c r="F52" s="7" t="s">
        <v>3125</v>
      </c>
    </row>
    <row r="53" ht="18" customHeight="1" spans="1:6">
      <c r="A53" s="872" t="s">
        <v>3226</v>
      </c>
      <c r="B53" s="5" t="s">
        <v>3122</v>
      </c>
      <c r="C53" s="6" t="s">
        <v>3227</v>
      </c>
      <c r="E53" s="3" t="s">
        <v>3124</v>
      </c>
      <c r="F53" s="7" t="s">
        <v>3125</v>
      </c>
    </row>
    <row r="54" ht="18" customHeight="1" spans="1:6">
      <c r="A54" s="872" t="s">
        <v>3228</v>
      </c>
      <c r="B54" s="5" t="s">
        <v>3122</v>
      </c>
      <c r="C54" s="6" t="s">
        <v>3229</v>
      </c>
      <c r="E54" s="3" t="s">
        <v>3124</v>
      </c>
      <c r="F54" s="7" t="s">
        <v>3125</v>
      </c>
    </row>
    <row r="55" ht="18" customHeight="1" spans="1:6">
      <c r="A55" s="872" t="s">
        <v>3230</v>
      </c>
      <c r="B55" s="5" t="s">
        <v>3122</v>
      </c>
      <c r="C55" s="6" t="s">
        <v>3231</v>
      </c>
      <c r="E55" s="3" t="s">
        <v>3124</v>
      </c>
      <c r="F55" s="7" t="s">
        <v>3125</v>
      </c>
    </row>
    <row r="56" ht="18" customHeight="1" spans="1:6">
      <c r="A56" s="872" t="s">
        <v>3232</v>
      </c>
      <c r="B56" s="5" t="s">
        <v>3122</v>
      </c>
      <c r="C56" s="6" t="s">
        <v>3233</v>
      </c>
      <c r="E56" s="3" t="s">
        <v>3124</v>
      </c>
      <c r="F56" s="7" t="s">
        <v>3125</v>
      </c>
    </row>
    <row r="57" ht="18" customHeight="1" spans="1:6">
      <c r="A57" s="872" t="s">
        <v>3234</v>
      </c>
      <c r="B57" s="5" t="s">
        <v>3122</v>
      </c>
      <c r="C57" s="6" t="s">
        <v>3235</v>
      </c>
      <c r="E57" s="3" t="s">
        <v>3124</v>
      </c>
      <c r="F57" s="7" t="s">
        <v>3125</v>
      </c>
    </row>
    <row r="58" ht="18" customHeight="1" spans="1:6">
      <c r="A58" s="872" t="s">
        <v>3236</v>
      </c>
      <c r="B58" s="5" t="s">
        <v>3122</v>
      </c>
      <c r="C58" s="6" t="s">
        <v>3237</v>
      </c>
      <c r="E58" s="3" t="s">
        <v>3124</v>
      </c>
      <c r="F58" s="7" t="s">
        <v>3125</v>
      </c>
    </row>
    <row r="59" ht="18" customHeight="1" spans="1:6">
      <c r="A59" s="872" t="s">
        <v>3238</v>
      </c>
      <c r="B59" s="5" t="s">
        <v>3122</v>
      </c>
      <c r="C59" s="6" t="s">
        <v>3239</v>
      </c>
      <c r="E59" s="3" t="s">
        <v>3124</v>
      </c>
      <c r="F59" s="7" t="s">
        <v>3125</v>
      </c>
    </row>
    <row r="60" ht="18" customHeight="1" spans="1:6">
      <c r="A60" s="872" t="s">
        <v>3240</v>
      </c>
      <c r="B60" s="5" t="s">
        <v>3122</v>
      </c>
      <c r="C60" s="6" t="s">
        <v>3241</v>
      </c>
      <c r="E60" s="3" t="s">
        <v>3124</v>
      </c>
      <c r="F60" s="7" t="s">
        <v>3125</v>
      </c>
    </row>
    <row r="61" ht="18" customHeight="1" spans="1:6">
      <c r="A61" s="872" t="s">
        <v>3242</v>
      </c>
      <c r="B61" s="5" t="s">
        <v>3122</v>
      </c>
      <c r="C61" s="6" t="s">
        <v>3243</v>
      </c>
      <c r="E61" s="3" t="s">
        <v>3124</v>
      </c>
      <c r="F61" s="7" t="s">
        <v>3125</v>
      </c>
    </row>
    <row r="62" ht="18" customHeight="1" spans="1:6">
      <c r="A62" s="872" t="s">
        <v>3244</v>
      </c>
      <c r="B62" s="5" t="s">
        <v>3122</v>
      </c>
      <c r="C62" s="6" t="s">
        <v>3245</v>
      </c>
      <c r="E62" s="3" t="s">
        <v>3124</v>
      </c>
      <c r="F62" s="7" t="s">
        <v>3125</v>
      </c>
    </row>
    <row r="63" ht="18" customHeight="1" spans="1:6">
      <c r="A63" s="872" t="s">
        <v>3246</v>
      </c>
      <c r="B63" s="5" t="s">
        <v>3122</v>
      </c>
      <c r="C63" s="6" t="s">
        <v>3247</v>
      </c>
      <c r="E63" s="3" t="s">
        <v>3124</v>
      </c>
      <c r="F63" s="7" t="s">
        <v>3125</v>
      </c>
    </row>
    <row r="64" ht="18" customHeight="1" spans="1:6">
      <c r="A64" s="872" t="s">
        <v>3248</v>
      </c>
      <c r="B64" s="5" t="s">
        <v>3122</v>
      </c>
      <c r="C64" s="6" t="s">
        <v>3249</v>
      </c>
      <c r="E64" s="3" t="s">
        <v>3124</v>
      </c>
      <c r="F64" s="7" t="s">
        <v>3125</v>
      </c>
    </row>
    <row r="65" ht="18" customHeight="1" spans="1:6">
      <c r="A65" s="872" t="s">
        <v>3250</v>
      </c>
      <c r="B65" s="5" t="s">
        <v>3122</v>
      </c>
      <c r="C65" s="6" t="s">
        <v>3251</v>
      </c>
      <c r="E65" s="3" t="s">
        <v>3124</v>
      </c>
      <c r="F65" s="7" t="s">
        <v>3125</v>
      </c>
    </row>
    <row r="66" ht="18" customHeight="1" spans="1:6">
      <c r="A66" s="872" t="s">
        <v>3252</v>
      </c>
      <c r="B66" s="5" t="s">
        <v>3122</v>
      </c>
      <c r="C66" s="6" t="s">
        <v>3253</v>
      </c>
      <c r="E66" s="3" t="s">
        <v>3124</v>
      </c>
      <c r="F66" s="7" t="s">
        <v>3125</v>
      </c>
    </row>
    <row r="67" ht="18" customHeight="1" spans="1:6">
      <c r="A67" s="872" t="s">
        <v>3254</v>
      </c>
      <c r="B67" s="5" t="s">
        <v>3122</v>
      </c>
      <c r="C67" s="6" t="s">
        <v>3255</v>
      </c>
      <c r="E67" s="3" t="s">
        <v>3124</v>
      </c>
      <c r="F67" s="7" t="s">
        <v>3125</v>
      </c>
    </row>
    <row r="68" ht="18" customHeight="1" spans="1:6">
      <c r="A68" s="872" t="s">
        <v>3256</v>
      </c>
      <c r="B68" s="5" t="s">
        <v>3122</v>
      </c>
      <c r="C68" s="6" t="s">
        <v>3257</v>
      </c>
      <c r="E68" s="3" t="s">
        <v>3124</v>
      </c>
      <c r="F68" s="7" t="s">
        <v>3125</v>
      </c>
    </row>
    <row r="69" ht="18" customHeight="1" spans="1:6">
      <c r="A69" s="872" t="s">
        <v>3258</v>
      </c>
      <c r="B69" s="5" t="s">
        <v>3122</v>
      </c>
      <c r="C69" s="6" t="s">
        <v>3259</v>
      </c>
      <c r="E69" s="3" t="s">
        <v>3124</v>
      </c>
      <c r="F69" s="7" t="s">
        <v>3125</v>
      </c>
    </row>
    <row r="70" ht="18" customHeight="1" spans="1:6">
      <c r="A70" s="872" t="s">
        <v>3260</v>
      </c>
      <c r="B70" s="5" t="s">
        <v>3122</v>
      </c>
      <c r="C70" s="6" t="s">
        <v>3261</v>
      </c>
      <c r="E70" s="3" t="s">
        <v>3124</v>
      </c>
      <c r="F70" s="7" t="s">
        <v>3125</v>
      </c>
    </row>
    <row r="71" ht="18" customHeight="1" spans="1:6">
      <c r="A71" s="872" t="s">
        <v>3262</v>
      </c>
      <c r="B71" s="5" t="s">
        <v>3122</v>
      </c>
      <c r="C71" s="6" t="s">
        <v>3263</v>
      </c>
      <c r="E71" s="3" t="s">
        <v>3124</v>
      </c>
      <c r="F71" s="7" t="s">
        <v>3125</v>
      </c>
    </row>
    <row r="72" ht="18" customHeight="1" spans="1:6">
      <c r="A72" s="872" t="s">
        <v>3264</v>
      </c>
      <c r="B72" s="5" t="s">
        <v>3122</v>
      </c>
      <c r="C72" s="6" t="s">
        <v>3265</v>
      </c>
      <c r="E72" s="3" t="s">
        <v>3124</v>
      </c>
      <c r="F72" s="7" t="s">
        <v>3125</v>
      </c>
    </row>
    <row r="73" ht="18" customHeight="1" spans="1:6">
      <c r="A73" s="872" t="s">
        <v>3266</v>
      </c>
      <c r="B73" s="5" t="s">
        <v>3122</v>
      </c>
      <c r="C73" s="6" t="s">
        <v>3267</v>
      </c>
      <c r="E73" s="3" t="s">
        <v>3124</v>
      </c>
      <c r="F73" s="7" t="s">
        <v>3125</v>
      </c>
    </row>
    <row r="74" ht="18" customHeight="1" spans="1:6">
      <c r="A74" s="872" t="s">
        <v>3268</v>
      </c>
      <c r="B74" s="5" t="s">
        <v>3122</v>
      </c>
      <c r="C74" s="6" t="s">
        <v>3269</v>
      </c>
      <c r="E74" s="3" t="s">
        <v>3124</v>
      </c>
      <c r="F74" s="7" t="s">
        <v>3125</v>
      </c>
    </row>
    <row r="75" ht="18" customHeight="1" spans="1:6">
      <c r="A75" s="872" t="s">
        <v>3270</v>
      </c>
      <c r="B75" s="5" t="s">
        <v>3122</v>
      </c>
      <c r="C75" s="6" t="s">
        <v>3271</v>
      </c>
      <c r="E75" s="3" t="s">
        <v>3124</v>
      </c>
      <c r="F75" s="7" t="s">
        <v>3125</v>
      </c>
    </row>
    <row r="76" ht="18" customHeight="1" spans="1:6">
      <c r="A76" s="872" t="s">
        <v>3272</v>
      </c>
      <c r="B76" s="5" t="s">
        <v>3122</v>
      </c>
      <c r="C76" s="6" t="s">
        <v>3273</v>
      </c>
      <c r="E76" s="3" t="s">
        <v>3124</v>
      </c>
      <c r="F76" s="7" t="s">
        <v>3125</v>
      </c>
    </row>
    <row r="77" ht="18" customHeight="1" spans="1:6">
      <c r="A77" s="872" t="s">
        <v>3274</v>
      </c>
      <c r="B77" s="5" t="s">
        <v>3122</v>
      </c>
      <c r="C77" s="6" t="s">
        <v>3275</v>
      </c>
      <c r="E77" s="3" t="s">
        <v>3124</v>
      </c>
      <c r="F77" s="7" t="s">
        <v>3125</v>
      </c>
    </row>
    <row r="78" ht="18" customHeight="1" spans="1:6">
      <c r="A78" s="872" t="s">
        <v>3276</v>
      </c>
      <c r="B78" s="5" t="s">
        <v>3122</v>
      </c>
      <c r="C78" s="6" t="s">
        <v>3277</v>
      </c>
      <c r="E78" s="3" t="s">
        <v>3124</v>
      </c>
      <c r="F78" s="7" t="s">
        <v>3125</v>
      </c>
    </row>
    <row r="79" ht="18" customHeight="1" spans="1:6">
      <c r="A79" s="872" t="s">
        <v>3278</v>
      </c>
      <c r="B79" s="5" t="s">
        <v>3122</v>
      </c>
      <c r="C79" s="6" t="s">
        <v>3279</v>
      </c>
      <c r="E79" s="3" t="s">
        <v>3124</v>
      </c>
      <c r="F79" s="7" t="s">
        <v>3125</v>
      </c>
    </row>
    <row r="80" ht="18" customHeight="1" spans="1:6">
      <c r="A80" s="872" t="s">
        <v>3280</v>
      </c>
      <c r="B80" s="5" t="s">
        <v>3122</v>
      </c>
      <c r="C80" s="6" t="s">
        <v>3281</v>
      </c>
      <c r="E80" s="3" t="s">
        <v>3124</v>
      </c>
      <c r="F80" s="7" t="s">
        <v>3125</v>
      </c>
    </row>
    <row r="81" ht="18" customHeight="1" spans="1:6">
      <c r="A81" s="872" t="s">
        <v>3282</v>
      </c>
      <c r="B81" s="5" t="s">
        <v>3122</v>
      </c>
      <c r="C81" s="6" t="s">
        <v>3283</v>
      </c>
      <c r="E81" s="3" t="s">
        <v>3124</v>
      </c>
      <c r="F81" s="7" t="s">
        <v>3125</v>
      </c>
    </row>
    <row r="82" ht="18" customHeight="1" spans="1:6">
      <c r="A82" s="872" t="s">
        <v>3284</v>
      </c>
      <c r="B82" s="5" t="s">
        <v>3122</v>
      </c>
      <c r="C82" s="6" t="s">
        <v>3285</v>
      </c>
      <c r="E82" s="3" t="s">
        <v>3124</v>
      </c>
      <c r="F82" s="7" t="s">
        <v>3125</v>
      </c>
    </row>
    <row r="83" ht="18" customHeight="1" spans="1:6">
      <c r="A83" s="872" t="s">
        <v>3286</v>
      </c>
      <c r="B83" s="5" t="s">
        <v>3122</v>
      </c>
      <c r="C83" s="6" t="s">
        <v>3287</v>
      </c>
      <c r="E83" s="3" t="s">
        <v>3124</v>
      </c>
      <c r="F83" s="7" t="s">
        <v>3125</v>
      </c>
    </row>
    <row r="84" ht="18" customHeight="1" spans="1:6">
      <c r="A84" s="872" t="s">
        <v>3288</v>
      </c>
      <c r="B84" s="5" t="s">
        <v>3122</v>
      </c>
      <c r="C84" s="6" t="s">
        <v>3289</v>
      </c>
      <c r="E84" s="3" t="s">
        <v>3124</v>
      </c>
      <c r="F84" s="7" t="s">
        <v>3125</v>
      </c>
    </row>
    <row r="85" ht="18" customHeight="1" spans="1:6">
      <c r="A85" s="872" t="s">
        <v>3290</v>
      </c>
      <c r="B85" s="5" t="s">
        <v>3122</v>
      </c>
      <c r="C85" s="6" t="s">
        <v>3291</v>
      </c>
      <c r="E85" s="3" t="s">
        <v>3124</v>
      </c>
      <c r="F85" s="7" t="s">
        <v>3125</v>
      </c>
    </row>
    <row r="86" ht="18" customHeight="1" spans="1:6">
      <c r="A86" s="872" t="s">
        <v>3292</v>
      </c>
      <c r="B86" s="5" t="s">
        <v>3122</v>
      </c>
      <c r="C86" s="6" t="s">
        <v>3293</v>
      </c>
      <c r="E86" s="3" t="s">
        <v>3124</v>
      </c>
      <c r="F86" s="7" t="s">
        <v>3125</v>
      </c>
    </row>
    <row r="87" ht="18" customHeight="1" spans="1:6">
      <c r="A87" s="872" t="s">
        <v>3294</v>
      </c>
      <c r="B87" s="5" t="s">
        <v>3122</v>
      </c>
      <c r="C87" s="6" t="s">
        <v>3295</v>
      </c>
      <c r="E87" s="3" t="s">
        <v>3124</v>
      </c>
      <c r="F87" s="7" t="s">
        <v>3125</v>
      </c>
    </row>
    <row r="88" ht="18" customHeight="1" spans="1:6">
      <c r="A88" s="872" t="s">
        <v>3296</v>
      </c>
      <c r="B88" s="5" t="s">
        <v>3122</v>
      </c>
      <c r="C88" s="6" t="s">
        <v>3297</v>
      </c>
      <c r="E88" s="3" t="s">
        <v>3124</v>
      </c>
      <c r="F88" s="7" t="s">
        <v>3125</v>
      </c>
    </row>
    <row r="89" ht="18" customHeight="1" spans="1:6">
      <c r="A89" s="872" t="s">
        <v>3298</v>
      </c>
      <c r="B89" s="5" t="s">
        <v>3122</v>
      </c>
      <c r="C89" s="6" t="s">
        <v>3299</v>
      </c>
      <c r="E89" s="3" t="s">
        <v>3124</v>
      </c>
      <c r="F89" s="7" t="s">
        <v>3125</v>
      </c>
    </row>
    <row r="90" ht="18" customHeight="1" spans="1:6">
      <c r="A90" s="872" t="s">
        <v>3300</v>
      </c>
      <c r="B90" s="5" t="s">
        <v>3122</v>
      </c>
      <c r="C90" s="6" t="s">
        <v>3301</v>
      </c>
      <c r="E90" s="3" t="s">
        <v>3124</v>
      </c>
      <c r="F90" s="7" t="s">
        <v>3125</v>
      </c>
    </row>
    <row r="91" ht="18" customHeight="1" spans="1:6">
      <c r="A91" s="872" t="s">
        <v>3302</v>
      </c>
      <c r="B91" s="5" t="s">
        <v>3122</v>
      </c>
      <c r="C91" s="6" t="s">
        <v>3303</v>
      </c>
      <c r="E91" s="3" t="s">
        <v>3124</v>
      </c>
      <c r="F91" s="7" t="s">
        <v>3125</v>
      </c>
    </row>
    <row r="92" ht="18" customHeight="1" spans="1:6">
      <c r="A92" s="872" t="s">
        <v>3304</v>
      </c>
      <c r="B92" s="5" t="s">
        <v>3122</v>
      </c>
      <c r="C92" s="6" t="s">
        <v>3305</v>
      </c>
      <c r="E92" s="3" t="s">
        <v>3124</v>
      </c>
      <c r="F92" s="7" t="s">
        <v>3125</v>
      </c>
    </row>
    <row r="93" ht="18" customHeight="1" spans="1:6">
      <c r="A93" s="872" t="s">
        <v>3306</v>
      </c>
      <c r="B93" s="5" t="s">
        <v>3122</v>
      </c>
      <c r="C93" s="6" t="s">
        <v>3307</v>
      </c>
      <c r="E93" s="3" t="s">
        <v>3124</v>
      </c>
      <c r="F93" s="7" t="s">
        <v>3125</v>
      </c>
    </row>
    <row r="94" ht="18" customHeight="1" spans="1:6">
      <c r="A94" s="872" t="s">
        <v>3308</v>
      </c>
      <c r="B94" s="5" t="s">
        <v>3122</v>
      </c>
      <c r="C94" s="6" t="s">
        <v>3309</v>
      </c>
      <c r="E94" s="3" t="s">
        <v>3124</v>
      </c>
      <c r="F94" s="7" t="s">
        <v>3125</v>
      </c>
    </row>
    <row r="95" ht="18" customHeight="1" spans="1:6">
      <c r="A95" s="872" t="s">
        <v>3310</v>
      </c>
      <c r="B95" s="5" t="s">
        <v>3122</v>
      </c>
      <c r="C95" s="6" t="s">
        <v>3311</v>
      </c>
      <c r="E95" s="3" t="s">
        <v>3124</v>
      </c>
      <c r="F95" s="7" t="s">
        <v>3125</v>
      </c>
    </row>
    <row r="96" ht="18" customHeight="1" spans="1:6">
      <c r="A96" s="872" t="s">
        <v>3312</v>
      </c>
      <c r="B96" s="5" t="s">
        <v>3122</v>
      </c>
      <c r="C96" s="6" t="s">
        <v>3313</v>
      </c>
      <c r="E96" s="3" t="s">
        <v>3124</v>
      </c>
      <c r="F96" s="7" t="s">
        <v>3125</v>
      </c>
    </row>
    <row r="97" ht="18" customHeight="1" spans="1:6">
      <c r="A97" s="872" t="s">
        <v>3314</v>
      </c>
      <c r="B97" s="5" t="s">
        <v>3122</v>
      </c>
      <c r="C97" s="6" t="s">
        <v>3315</v>
      </c>
      <c r="E97" s="3" t="s">
        <v>3124</v>
      </c>
      <c r="F97" s="7" t="s">
        <v>3125</v>
      </c>
    </row>
    <row r="98" ht="18" customHeight="1" spans="1:6">
      <c r="A98" s="872" t="s">
        <v>3316</v>
      </c>
      <c r="B98" s="5" t="s">
        <v>3122</v>
      </c>
      <c r="C98" s="6" t="s">
        <v>3317</v>
      </c>
      <c r="E98" s="3" t="s">
        <v>3124</v>
      </c>
      <c r="F98" s="7" t="s">
        <v>3125</v>
      </c>
    </row>
    <row r="99" ht="18" customHeight="1" spans="1:6">
      <c r="A99" s="872" t="s">
        <v>3318</v>
      </c>
      <c r="B99" s="5" t="s">
        <v>3122</v>
      </c>
      <c r="C99" s="6" t="s">
        <v>3319</v>
      </c>
      <c r="E99" s="3" t="s">
        <v>3124</v>
      </c>
      <c r="F99" s="7" t="s">
        <v>3125</v>
      </c>
    </row>
    <row r="100" ht="18" customHeight="1" spans="1:6">
      <c r="A100" s="872" t="s">
        <v>3320</v>
      </c>
      <c r="B100" s="5" t="s">
        <v>3122</v>
      </c>
      <c r="C100" s="6" t="s">
        <v>3321</v>
      </c>
      <c r="E100" s="3" t="s">
        <v>3124</v>
      </c>
      <c r="F100" s="7" t="s">
        <v>3125</v>
      </c>
    </row>
    <row r="101" ht="18" customHeight="1" spans="1:6">
      <c r="A101" s="872" t="s">
        <v>3322</v>
      </c>
      <c r="B101" s="5" t="s">
        <v>3122</v>
      </c>
      <c r="C101" s="6" t="s">
        <v>3323</v>
      </c>
      <c r="E101" s="3" t="s">
        <v>3124</v>
      </c>
      <c r="F101" s="7" t="s">
        <v>3125</v>
      </c>
    </row>
    <row r="102" ht="18" customHeight="1" spans="1:6">
      <c r="A102" s="872" t="s">
        <v>3324</v>
      </c>
      <c r="B102" s="5" t="s">
        <v>3122</v>
      </c>
      <c r="C102" s="6" t="s">
        <v>3325</v>
      </c>
      <c r="E102" s="3" t="s">
        <v>3124</v>
      </c>
      <c r="F102" s="7" t="s">
        <v>3125</v>
      </c>
    </row>
    <row r="103" ht="18" customHeight="1" spans="1:6">
      <c r="A103" s="872" t="s">
        <v>3326</v>
      </c>
      <c r="B103" s="5" t="s">
        <v>3122</v>
      </c>
      <c r="C103" s="6" t="s">
        <v>3327</v>
      </c>
      <c r="E103" s="3" t="s">
        <v>3124</v>
      </c>
      <c r="F103" s="7" t="s">
        <v>3125</v>
      </c>
    </row>
    <row r="104" ht="18" customHeight="1" spans="1:6">
      <c r="A104" s="872" t="s">
        <v>3328</v>
      </c>
      <c r="B104" s="5" t="s">
        <v>3122</v>
      </c>
      <c r="C104" s="6" t="s">
        <v>3329</v>
      </c>
      <c r="E104" s="3" t="s">
        <v>3124</v>
      </c>
      <c r="F104" s="7" t="s">
        <v>3125</v>
      </c>
    </row>
    <row r="105" ht="18" customHeight="1" spans="1:6">
      <c r="A105" s="872" t="s">
        <v>3330</v>
      </c>
      <c r="B105" s="5" t="s">
        <v>3122</v>
      </c>
      <c r="C105" s="6" t="s">
        <v>3331</v>
      </c>
      <c r="E105" s="3" t="s">
        <v>3124</v>
      </c>
      <c r="F105" s="7" t="s">
        <v>3125</v>
      </c>
    </row>
    <row r="106" ht="18" customHeight="1" spans="1:6">
      <c r="A106" s="872" t="s">
        <v>3332</v>
      </c>
      <c r="B106" s="5" t="s">
        <v>3122</v>
      </c>
      <c r="C106" s="6" t="s">
        <v>3333</v>
      </c>
      <c r="E106" s="3" t="s">
        <v>3124</v>
      </c>
      <c r="F106" s="7" t="s">
        <v>3125</v>
      </c>
    </row>
    <row r="107" ht="18" customHeight="1" spans="1:6">
      <c r="A107" s="872" t="s">
        <v>3334</v>
      </c>
      <c r="B107" s="5" t="s">
        <v>3122</v>
      </c>
      <c r="C107" s="6" t="s">
        <v>3335</v>
      </c>
      <c r="E107" s="3" t="s">
        <v>3124</v>
      </c>
      <c r="F107" s="7" t="s">
        <v>3125</v>
      </c>
    </row>
    <row r="108" ht="18" customHeight="1" spans="1:6">
      <c r="A108" s="872" t="s">
        <v>3336</v>
      </c>
      <c r="B108" s="5" t="s">
        <v>3122</v>
      </c>
      <c r="C108" s="6" t="s">
        <v>3337</v>
      </c>
      <c r="E108" s="3" t="s">
        <v>3124</v>
      </c>
      <c r="F108" s="7" t="s">
        <v>3125</v>
      </c>
    </row>
    <row r="109" ht="18" customHeight="1" spans="1:6">
      <c r="A109" s="872" t="s">
        <v>3338</v>
      </c>
      <c r="B109" s="5" t="s">
        <v>3122</v>
      </c>
      <c r="C109" s="6" t="s">
        <v>3339</v>
      </c>
      <c r="E109" s="3" t="s">
        <v>3124</v>
      </c>
      <c r="F109" s="7" t="s">
        <v>3125</v>
      </c>
    </row>
    <row r="110" ht="18" customHeight="1" spans="1:6">
      <c r="A110" s="872" t="s">
        <v>3340</v>
      </c>
      <c r="B110" s="5" t="s">
        <v>3122</v>
      </c>
      <c r="C110" s="6" t="s">
        <v>3341</v>
      </c>
      <c r="E110" s="3" t="s">
        <v>3124</v>
      </c>
      <c r="F110" s="7" t="s">
        <v>3125</v>
      </c>
    </row>
    <row r="111" ht="18" customHeight="1" spans="1:6">
      <c r="A111" s="872" t="s">
        <v>3342</v>
      </c>
      <c r="B111" s="5" t="s">
        <v>3122</v>
      </c>
      <c r="C111" s="6" t="s">
        <v>3343</v>
      </c>
      <c r="E111" s="3" t="s">
        <v>3124</v>
      </c>
      <c r="F111" s="7" t="s">
        <v>3125</v>
      </c>
    </row>
    <row r="112" ht="18" customHeight="1" spans="1:6">
      <c r="A112" s="872" t="s">
        <v>3344</v>
      </c>
      <c r="B112" s="5" t="s">
        <v>3122</v>
      </c>
      <c r="C112" s="6" t="s">
        <v>3345</v>
      </c>
      <c r="E112" s="3" t="s">
        <v>3124</v>
      </c>
      <c r="F112" s="7" t="s">
        <v>3125</v>
      </c>
    </row>
    <row r="113" ht="18" customHeight="1" spans="1:6">
      <c r="A113" s="872" t="s">
        <v>3346</v>
      </c>
      <c r="B113" s="5" t="s">
        <v>3122</v>
      </c>
      <c r="C113" s="6" t="s">
        <v>3347</v>
      </c>
      <c r="E113" s="3" t="s">
        <v>3124</v>
      </c>
      <c r="F113" s="7" t="s">
        <v>3125</v>
      </c>
    </row>
    <row r="114" ht="18" customHeight="1" spans="1:6">
      <c r="A114" s="872" t="s">
        <v>3348</v>
      </c>
      <c r="B114" s="5" t="s">
        <v>3122</v>
      </c>
      <c r="C114" s="6" t="s">
        <v>3349</v>
      </c>
      <c r="E114" s="3" t="s">
        <v>3124</v>
      </c>
      <c r="F114" s="7" t="s">
        <v>3125</v>
      </c>
    </row>
    <row r="115" ht="18" customHeight="1" spans="1:6">
      <c r="A115" s="872" t="s">
        <v>3350</v>
      </c>
      <c r="B115" s="5" t="s">
        <v>3122</v>
      </c>
      <c r="C115" s="6" t="s">
        <v>3351</v>
      </c>
      <c r="E115" s="3" t="s">
        <v>3124</v>
      </c>
      <c r="F115" s="7" t="s">
        <v>3125</v>
      </c>
    </row>
    <row r="116" ht="18" customHeight="1" spans="1:6">
      <c r="A116" s="872" t="s">
        <v>3352</v>
      </c>
      <c r="B116" s="5" t="s">
        <v>3122</v>
      </c>
      <c r="C116" s="6" t="s">
        <v>3353</v>
      </c>
      <c r="E116" s="3" t="s">
        <v>3124</v>
      </c>
      <c r="F116" s="7" t="s">
        <v>3125</v>
      </c>
    </row>
    <row r="117" ht="18" customHeight="1" spans="1:6">
      <c r="A117" s="872" t="s">
        <v>3354</v>
      </c>
      <c r="B117" s="5" t="s">
        <v>3122</v>
      </c>
      <c r="C117" s="6" t="s">
        <v>3355</v>
      </c>
      <c r="E117" s="3" t="s">
        <v>3124</v>
      </c>
      <c r="F117" s="7" t="s">
        <v>3125</v>
      </c>
    </row>
    <row r="118" ht="18" customHeight="1" spans="1:6">
      <c r="A118" s="872" t="s">
        <v>3356</v>
      </c>
      <c r="B118" s="5" t="s">
        <v>3122</v>
      </c>
      <c r="C118" s="6" t="s">
        <v>3357</v>
      </c>
      <c r="E118" s="3" t="s">
        <v>3124</v>
      </c>
      <c r="F118" s="7" t="s">
        <v>3125</v>
      </c>
    </row>
    <row r="119" ht="18" customHeight="1" spans="1:6">
      <c r="A119" s="872" t="s">
        <v>3358</v>
      </c>
      <c r="B119" s="5" t="s">
        <v>3122</v>
      </c>
      <c r="C119" s="6" t="s">
        <v>3359</v>
      </c>
      <c r="E119" s="3" t="s">
        <v>3124</v>
      </c>
      <c r="F119" s="7" t="s">
        <v>3125</v>
      </c>
    </row>
    <row r="120" ht="18" customHeight="1" spans="1:6">
      <c r="A120" s="872" t="s">
        <v>3360</v>
      </c>
      <c r="B120" s="5" t="s">
        <v>3122</v>
      </c>
      <c r="C120" s="6" t="s">
        <v>3361</v>
      </c>
      <c r="E120" s="3" t="s">
        <v>3124</v>
      </c>
      <c r="F120" s="7" t="s">
        <v>3125</v>
      </c>
    </row>
    <row r="121" ht="18" customHeight="1" spans="1:6">
      <c r="A121" s="872" t="s">
        <v>3362</v>
      </c>
      <c r="B121" s="5" t="s">
        <v>3122</v>
      </c>
      <c r="C121" s="6" t="s">
        <v>3363</v>
      </c>
      <c r="E121" s="3" t="s">
        <v>3124</v>
      </c>
      <c r="F121" s="7" t="s">
        <v>3125</v>
      </c>
    </row>
    <row r="122" ht="18" customHeight="1" spans="1:6">
      <c r="A122" s="872" t="s">
        <v>3364</v>
      </c>
      <c r="B122" s="5" t="s">
        <v>3122</v>
      </c>
      <c r="C122" s="6" t="s">
        <v>3365</v>
      </c>
      <c r="E122" s="3" t="s">
        <v>3124</v>
      </c>
      <c r="F122" s="7" t="s">
        <v>3125</v>
      </c>
    </row>
    <row r="123" ht="18" customHeight="1" spans="1:6">
      <c r="A123" s="872" t="s">
        <v>3366</v>
      </c>
      <c r="B123" s="5" t="s">
        <v>3122</v>
      </c>
      <c r="C123" s="6" t="s">
        <v>3367</v>
      </c>
      <c r="E123" s="3" t="s">
        <v>3124</v>
      </c>
      <c r="F123" s="7" t="s">
        <v>3125</v>
      </c>
    </row>
    <row r="124" ht="18" customHeight="1" spans="1:6">
      <c r="A124" s="872" t="s">
        <v>3368</v>
      </c>
      <c r="B124" s="5" t="s">
        <v>3122</v>
      </c>
      <c r="C124" s="6" t="s">
        <v>3369</v>
      </c>
      <c r="E124" s="3" t="s">
        <v>3124</v>
      </c>
      <c r="F124" s="7" t="s">
        <v>3125</v>
      </c>
    </row>
    <row r="125" ht="18" customHeight="1" spans="1:6">
      <c r="A125" s="872" t="s">
        <v>3370</v>
      </c>
      <c r="B125" s="5" t="s">
        <v>3122</v>
      </c>
      <c r="C125" s="6" t="s">
        <v>3371</v>
      </c>
      <c r="E125" s="3" t="s">
        <v>3124</v>
      </c>
      <c r="F125" s="7" t="s">
        <v>3125</v>
      </c>
    </row>
    <row r="126" ht="18" customHeight="1" spans="1:6">
      <c r="A126" s="872" t="s">
        <v>3372</v>
      </c>
      <c r="B126" s="5" t="s">
        <v>3122</v>
      </c>
      <c r="C126" s="6" t="s">
        <v>3373</v>
      </c>
      <c r="E126" s="3" t="s">
        <v>3124</v>
      </c>
      <c r="F126" s="7" t="s">
        <v>3125</v>
      </c>
    </row>
    <row r="127" ht="18" customHeight="1" spans="1:6">
      <c r="A127" s="872" t="s">
        <v>3374</v>
      </c>
      <c r="B127" s="5" t="s">
        <v>3122</v>
      </c>
      <c r="C127" s="6" t="s">
        <v>3375</v>
      </c>
      <c r="E127" s="3" t="s">
        <v>3124</v>
      </c>
      <c r="F127" s="7" t="s">
        <v>3125</v>
      </c>
    </row>
    <row r="128" ht="18" customHeight="1" spans="1:6">
      <c r="A128" s="872" t="s">
        <v>3376</v>
      </c>
      <c r="B128" s="5" t="s">
        <v>3122</v>
      </c>
      <c r="C128" s="6" t="s">
        <v>3377</v>
      </c>
      <c r="E128" s="3" t="s">
        <v>3124</v>
      </c>
      <c r="F128" s="7" t="s">
        <v>3125</v>
      </c>
    </row>
    <row r="129" ht="18" customHeight="1" spans="1:6">
      <c r="A129" s="872" t="s">
        <v>3378</v>
      </c>
      <c r="B129" s="5" t="s">
        <v>3122</v>
      </c>
      <c r="C129" s="6" t="s">
        <v>3379</v>
      </c>
      <c r="E129" s="3" t="s">
        <v>3124</v>
      </c>
      <c r="F129" s="7" t="s">
        <v>3125</v>
      </c>
    </row>
    <row r="130" ht="18" customHeight="1" spans="1:6">
      <c r="A130" s="872" t="s">
        <v>3380</v>
      </c>
      <c r="B130" s="5" t="s">
        <v>3122</v>
      </c>
      <c r="C130" s="6" t="s">
        <v>3381</v>
      </c>
      <c r="E130" s="3" t="s">
        <v>3124</v>
      </c>
      <c r="F130" s="7" t="s">
        <v>3125</v>
      </c>
    </row>
    <row r="131" ht="18" customHeight="1" spans="1:6">
      <c r="A131" s="872" t="s">
        <v>3382</v>
      </c>
      <c r="B131" s="5" t="s">
        <v>3122</v>
      </c>
      <c r="C131" s="6" t="s">
        <v>3383</v>
      </c>
      <c r="E131" s="3" t="s">
        <v>3124</v>
      </c>
      <c r="F131" s="7" t="s">
        <v>3125</v>
      </c>
    </row>
    <row r="132" ht="18" customHeight="1" spans="1:6">
      <c r="A132" s="872" t="s">
        <v>3384</v>
      </c>
      <c r="B132" s="5" t="s">
        <v>3122</v>
      </c>
      <c r="C132" s="6" t="s">
        <v>3385</v>
      </c>
      <c r="E132" s="3" t="s">
        <v>3124</v>
      </c>
      <c r="F132" s="7" t="s">
        <v>3125</v>
      </c>
    </row>
    <row r="133" ht="18" customHeight="1" spans="1:6">
      <c r="A133" s="872" t="s">
        <v>3386</v>
      </c>
      <c r="B133" s="5" t="s">
        <v>3122</v>
      </c>
      <c r="C133" s="6" t="s">
        <v>3387</v>
      </c>
      <c r="E133" s="3" t="s">
        <v>3124</v>
      </c>
      <c r="F133" s="7" t="s">
        <v>3125</v>
      </c>
    </row>
    <row r="134" ht="18" customHeight="1" spans="1:6">
      <c r="A134" s="872" t="s">
        <v>3388</v>
      </c>
      <c r="B134" s="5" t="s">
        <v>3122</v>
      </c>
      <c r="C134" s="6" t="s">
        <v>3389</v>
      </c>
      <c r="E134" s="3" t="s">
        <v>3124</v>
      </c>
      <c r="F134" s="7" t="s">
        <v>3125</v>
      </c>
    </row>
    <row r="135" ht="18" customHeight="1" spans="1:6">
      <c r="A135" s="872" t="s">
        <v>3390</v>
      </c>
      <c r="B135" s="5" t="s">
        <v>3122</v>
      </c>
      <c r="C135" s="6" t="s">
        <v>3391</v>
      </c>
      <c r="E135" s="3" t="s">
        <v>3124</v>
      </c>
      <c r="F135" s="7" t="s">
        <v>3125</v>
      </c>
    </row>
    <row r="136" ht="18" customHeight="1" spans="1:6">
      <c r="A136" s="872" t="s">
        <v>3392</v>
      </c>
      <c r="B136" s="5" t="s">
        <v>3122</v>
      </c>
      <c r="C136" s="6" t="s">
        <v>3393</v>
      </c>
      <c r="E136" s="3" t="s">
        <v>3124</v>
      </c>
      <c r="F136" s="7" t="s">
        <v>3125</v>
      </c>
    </row>
    <row r="137" ht="18" customHeight="1" spans="1:6">
      <c r="A137" s="872" t="s">
        <v>3394</v>
      </c>
      <c r="B137" s="5" t="s">
        <v>3122</v>
      </c>
      <c r="C137" s="6" t="s">
        <v>3395</v>
      </c>
      <c r="E137" s="3" t="s">
        <v>3124</v>
      </c>
      <c r="F137" s="7" t="s">
        <v>3125</v>
      </c>
    </row>
    <row r="138" ht="18" customHeight="1" spans="1:6">
      <c r="A138" s="872" t="s">
        <v>3396</v>
      </c>
      <c r="B138" s="5" t="s">
        <v>3122</v>
      </c>
      <c r="C138" s="6" t="s">
        <v>3397</v>
      </c>
      <c r="E138" s="3" t="s">
        <v>3124</v>
      </c>
      <c r="F138" s="7" t="s">
        <v>3125</v>
      </c>
    </row>
    <row r="139" ht="18" customHeight="1" spans="1:6">
      <c r="A139" s="872" t="s">
        <v>3398</v>
      </c>
      <c r="B139" s="5" t="s">
        <v>3122</v>
      </c>
      <c r="C139" s="6" t="s">
        <v>3399</v>
      </c>
      <c r="E139" s="3" t="s">
        <v>3124</v>
      </c>
      <c r="F139" s="7" t="s">
        <v>3125</v>
      </c>
    </row>
    <row r="140" ht="18" customHeight="1" spans="1:6">
      <c r="A140" s="872" t="s">
        <v>3400</v>
      </c>
      <c r="B140" s="5" t="s">
        <v>3122</v>
      </c>
      <c r="C140" s="6" t="s">
        <v>3401</v>
      </c>
      <c r="E140" s="3" t="s">
        <v>3124</v>
      </c>
      <c r="F140" s="7" t="s">
        <v>3125</v>
      </c>
    </row>
    <row r="141" ht="18" customHeight="1" spans="1:6">
      <c r="A141" s="872" t="s">
        <v>3402</v>
      </c>
      <c r="B141" s="5" t="s">
        <v>3122</v>
      </c>
      <c r="C141" s="6" t="s">
        <v>3403</v>
      </c>
      <c r="E141" s="3" t="s">
        <v>3124</v>
      </c>
      <c r="F141" s="7" t="s">
        <v>3125</v>
      </c>
    </row>
    <row r="142" ht="18" customHeight="1" spans="1:6">
      <c r="A142" s="872" t="s">
        <v>3404</v>
      </c>
      <c r="B142" s="5" t="s">
        <v>3122</v>
      </c>
      <c r="C142" s="6" t="s">
        <v>3405</v>
      </c>
      <c r="E142" s="3" t="s">
        <v>3124</v>
      </c>
      <c r="F142" s="7" t="s">
        <v>3125</v>
      </c>
    </row>
    <row r="143" ht="18" customHeight="1" spans="1:6">
      <c r="A143" s="872" t="s">
        <v>3406</v>
      </c>
      <c r="B143" s="5" t="s">
        <v>3122</v>
      </c>
      <c r="C143" s="6" t="s">
        <v>3407</v>
      </c>
      <c r="E143" s="3" t="s">
        <v>3124</v>
      </c>
      <c r="F143" s="7" t="s">
        <v>3125</v>
      </c>
    </row>
    <row r="144" ht="18" customHeight="1" spans="1:6">
      <c r="A144" s="872" t="s">
        <v>3408</v>
      </c>
      <c r="B144" s="5" t="s">
        <v>3122</v>
      </c>
      <c r="C144" s="6" t="s">
        <v>3409</v>
      </c>
      <c r="E144" s="3" t="s">
        <v>3124</v>
      </c>
      <c r="F144" s="7" t="s">
        <v>3125</v>
      </c>
    </row>
    <row r="145" ht="18" customHeight="1" spans="1:6">
      <c r="A145" s="872" t="s">
        <v>3410</v>
      </c>
      <c r="B145" s="5" t="s">
        <v>3122</v>
      </c>
      <c r="C145" s="6" t="s">
        <v>3411</v>
      </c>
      <c r="E145" s="3" t="s">
        <v>3124</v>
      </c>
      <c r="F145" s="7" t="s">
        <v>3125</v>
      </c>
    </row>
    <row r="146" ht="18" customHeight="1" spans="1:6">
      <c r="A146" s="872" t="s">
        <v>3412</v>
      </c>
      <c r="B146" s="5" t="s">
        <v>3122</v>
      </c>
      <c r="C146" s="6" t="s">
        <v>3413</v>
      </c>
      <c r="E146" s="3" t="s">
        <v>3124</v>
      </c>
      <c r="F146" s="7" t="s">
        <v>3125</v>
      </c>
    </row>
    <row r="147" ht="18" customHeight="1" spans="1:6">
      <c r="A147" s="872" t="s">
        <v>3414</v>
      </c>
      <c r="B147" s="5" t="s">
        <v>3122</v>
      </c>
      <c r="C147" s="6" t="s">
        <v>3415</v>
      </c>
      <c r="E147" s="3" t="s">
        <v>3124</v>
      </c>
      <c r="F147" s="7" t="s">
        <v>3125</v>
      </c>
    </row>
    <row r="148" ht="18" customHeight="1" spans="1:6">
      <c r="A148" s="872" t="s">
        <v>3416</v>
      </c>
      <c r="B148" s="5" t="s">
        <v>3122</v>
      </c>
      <c r="C148" s="6" t="s">
        <v>3417</v>
      </c>
      <c r="E148" s="3" t="s">
        <v>3124</v>
      </c>
      <c r="F148" s="7" t="s">
        <v>3125</v>
      </c>
    </row>
    <row r="149" ht="18" customHeight="1" spans="1:6">
      <c r="A149" s="872" t="s">
        <v>3418</v>
      </c>
      <c r="B149" s="5" t="s">
        <v>3122</v>
      </c>
      <c r="C149" s="6" t="s">
        <v>3419</v>
      </c>
      <c r="E149" s="3" t="s">
        <v>3124</v>
      </c>
      <c r="F149" s="7" t="s">
        <v>3125</v>
      </c>
    </row>
    <row r="150" ht="18" customHeight="1" spans="1:6">
      <c r="A150" s="872" t="s">
        <v>3420</v>
      </c>
      <c r="B150" s="5" t="s">
        <v>3122</v>
      </c>
      <c r="C150" s="6" t="s">
        <v>3421</v>
      </c>
      <c r="E150" s="3" t="s">
        <v>3124</v>
      </c>
      <c r="F150" s="7" t="s">
        <v>3125</v>
      </c>
    </row>
    <row r="151" ht="18" customHeight="1" spans="1:6">
      <c r="A151" s="872" t="s">
        <v>3422</v>
      </c>
      <c r="B151" s="5" t="s">
        <v>3122</v>
      </c>
      <c r="C151" s="6" t="s">
        <v>3423</v>
      </c>
      <c r="E151" s="3" t="s">
        <v>3124</v>
      </c>
      <c r="F151" s="7" t="s">
        <v>3125</v>
      </c>
    </row>
    <row r="152" ht="18" customHeight="1" spans="1:6">
      <c r="A152" s="872" t="s">
        <v>3424</v>
      </c>
      <c r="B152" s="5" t="s">
        <v>3122</v>
      </c>
      <c r="C152" s="6" t="s">
        <v>3425</v>
      </c>
      <c r="E152" s="3" t="s">
        <v>3124</v>
      </c>
      <c r="F152" s="7" t="s">
        <v>3125</v>
      </c>
    </row>
    <row r="153" ht="18" customHeight="1" spans="1:6">
      <c r="A153" s="872" t="s">
        <v>3426</v>
      </c>
      <c r="B153" s="5" t="s">
        <v>3122</v>
      </c>
      <c r="C153" s="6" t="s">
        <v>3427</v>
      </c>
      <c r="E153" s="3" t="s">
        <v>3124</v>
      </c>
      <c r="F153" s="7" t="s">
        <v>3125</v>
      </c>
    </row>
    <row r="154" ht="18" customHeight="1" spans="1:6">
      <c r="A154" s="872" t="s">
        <v>3428</v>
      </c>
      <c r="B154" s="5" t="s">
        <v>3122</v>
      </c>
      <c r="C154" s="6" t="s">
        <v>3429</v>
      </c>
      <c r="E154" s="3" t="s">
        <v>3124</v>
      </c>
      <c r="F154" s="7" t="s">
        <v>3125</v>
      </c>
    </row>
    <row r="155" ht="18" customHeight="1" spans="1:6">
      <c r="A155" s="872" t="s">
        <v>3430</v>
      </c>
      <c r="B155" s="5" t="s">
        <v>3122</v>
      </c>
      <c r="C155" s="6" t="s">
        <v>3431</v>
      </c>
      <c r="E155" s="3" t="s">
        <v>3124</v>
      </c>
      <c r="F155" s="7" t="s">
        <v>3125</v>
      </c>
    </row>
    <row r="156" ht="18" customHeight="1" spans="1:6">
      <c r="A156" s="872" t="s">
        <v>3432</v>
      </c>
      <c r="B156" s="5" t="s">
        <v>3122</v>
      </c>
      <c r="C156" s="6" t="s">
        <v>3433</v>
      </c>
      <c r="E156" s="3" t="s">
        <v>3124</v>
      </c>
      <c r="F156" s="7" t="s">
        <v>3125</v>
      </c>
    </row>
    <row r="157" ht="18" customHeight="1" spans="1:6">
      <c r="A157" s="872" t="s">
        <v>3434</v>
      </c>
      <c r="B157" s="5" t="s">
        <v>3122</v>
      </c>
      <c r="C157" s="6" t="s">
        <v>3435</v>
      </c>
      <c r="E157" s="3" t="s">
        <v>3124</v>
      </c>
      <c r="F157" s="7" t="s">
        <v>3125</v>
      </c>
    </row>
    <row r="158" ht="18" customHeight="1" spans="1:6">
      <c r="A158" s="872" t="s">
        <v>3436</v>
      </c>
      <c r="B158" s="5" t="s">
        <v>3122</v>
      </c>
      <c r="C158" s="6" t="s">
        <v>3437</v>
      </c>
      <c r="E158" s="3" t="s">
        <v>3124</v>
      </c>
      <c r="F158" s="7" t="s">
        <v>3125</v>
      </c>
    </row>
    <row r="159" ht="18" customHeight="1" spans="1:6">
      <c r="A159" s="872" t="s">
        <v>3438</v>
      </c>
      <c r="B159" s="5" t="s">
        <v>3122</v>
      </c>
      <c r="C159" s="6" t="s">
        <v>3439</v>
      </c>
      <c r="E159" s="3" t="s">
        <v>3124</v>
      </c>
      <c r="F159" s="7" t="s">
        <v>3125</v>
      </c>
    </row>
    <row r="160" ht="18" customHeight="1" spans="1:6">
      <c r="A160" s="872" t="s">
        <v>3440</v>
      </c>
      <c r="B160" s="5" t="s">
        <v>3122</v>
      </c>
      <c r="C160" s="6" t="s">
        <v>3441</v>
      </c>
      <c r="E160" s="3" t="s">
        <v>3124</v>
      </c>
      <c r="F160" s="7" t="s">
        <v>3125</v>
      </c>
    </row>
    <row r="161" ht="18" customHeight="1" spans="1:6">
      <c r="A161" s="872" t="s">
        <v>3442</v>
      </c>
      <c r="B161" s="5" t="s">
        <v>3122</v>
      </c>
      <c r="C161" s="6" t="s">
        <v>3443</v>
      </c>
      <c r="E161" s="3" t="s">
        <v>3124</v>
      </c>
      <c r="F161" s="7" t="s">
        <v>3125</v>
      </c>
    </row>
    <row r="162" ht="18" customHeight="1" spans="1:6">
      <c r="A162" s="872" t="s">
        <v>3444</v>
      </c>
      <c r="B162" s="5" t="s">
        <v>3122</v>
      </c>
      <c r="C162" s="6" t="s">
        <v>3445</v>
      </c>
      <c r="E162" s="3" t="s">
        <v>3124</v>
      </c>
      <c r="F162" s="7" t="s">
        <v>3125</v>
      </c>
    </row>
    <row r="163" ht="18" customHeight="1" spans="1:6">
      <c r="A163" s="872" t="s">
        <v>3446</v>
      </c>
      <c r="B163" s="5" t="s">
        <v>3122</v>
      </c>
      <c r="C163" s="6" t="s">
        <v>3447</v>
      </c>
      <c r="E163" s="3" t="s">
        <v>3124</v>
      </c>
      <c r="F163" s="7" t="s">
        <v>3125</v>
      </c>
    </row>
    <row r="164" ht="18" customHeight="1" spans="1:6">
      <c r="A164" s="872" t="s">
        <v>3448</v>
      </c>
      <c r="B164" s="5" t="s">
        <v>3122</v>
      </c>
      <c r="C164" s="6" t="s">
        <v>3449</v>
      </c>
      <c r="E164" s="3" t="s">
        <v>3124</v>
      </c>
      <c r="F164" s="7" t="s">
        <v>3125</v>
      </c>
    </row>
    <row r="165" ht="18" customHeight="1" spans="1:6">
      <c r="A165" s="872" t="s">
        <v>3450</v>
      </c>
      <c r="B165" s="5" t="s">
        <v>3122</v>
      </c>
      <c r="C165" s="6" t="s">
        <v>3451</v>
      </c>
      <c r="E165" s="3" t="s">
        <v>3124</v>
      </c>
      <c r="F165" s="7" t="s">
        <v>3125</v>
      </c>
    </row>
    <row r="166" ht="18" customHeight="1" spans="1:6">
      <c r="A166" s="872" t="s">
        <v>3452</v>
      </c>
      <c r="B166" s="5" t="s">
        <v>3122</v>
      </c>
      <c r="C166" s="6" t="s">
        <v>3453</v>
      </c>
      <c r="E166" s="3" t="s">
        <v>3124</v>
      </c>
      <c r="F166" s="7" t="s">
        <v>3125</v>
      </c>
    </row>
    <row r="167" ht="18" customHeight="1" spans="1:6">
      <c r="A167" s="872" t="s">
        <v>3454</v>
      </c>
      <c r="B167" s="5" t="s">
        <v>3122</v>
      </c>
      <c r="C167" s="6" t="s">
        <v>3455</v>
      </c>
      <c r="E167" s="3" t="s">
        <v>3124</v>
      </c>
      <c r="F167" s="7" t="s">
        <v>3125</v>
      </c>
    </row>
    <row r="168" ht="18" customHeight="1" spans="1:6">
      <c r="A168" s="872" t="s">
        <v>3456</v>
      </c>
      <c r="B168" s="5" t="s">
        <v>3122</v>
      </c>
      <c r="C168" s="6" t="s">
        <v>3457</v>
      </c>
      <c r="E168" s="3" t="s">
        <v>3124</v>
      </c>
      <c r="F168" s="7" t="s">
        <v>3125</v>
      </c>
    </row>
    <row r="169" ht="18" customHeight="1" spans="1:6">
      <c r="A169" s="872" t="s">
        <v>3458</v>
      </c>
      <c r="B169" s="5" t="s">
        <v>3122</v>
      </c>
      <c r="C169" s="6" t="s">
        <v>3459</v>
      </c>
      <c r="E169" s="3" t="s">
        <v>3124</v>
      </c>
      <c r="F169" s="7" t="s">
        <v>3125</v>
      </c>
    </row>
    <row r="170" ht="18" customHeight="1" spans="1:6">
      <c r="A170" s="872" t="s">
        <v>3460</v>
      </c>
      <c r="B170" s="5" t="s">
        <v>3122</v>
      </c>
      <c r="C170" s="6" t="s">
        <v>3461</v>
      </c>
      <c r="E170" s="3" t="s">
        <v>3124</v>
      </c>
      <c r="F170" s="7" t="s">
        <v>3125</v>
      </c>
    </row>
    <row r="171" ht="18" customHeight="1" spans="1:6">
      <c r="A171" s="872" t="s">
        <v>3462</v>
      </c>
      <c r="B171" s="5" t="s">
        <v>3122</v>
      </c>
      <c r="C171" s="6" t="s">
        <v>3463</v>
      </c>
      <c r="E171" s="3" t="s">
        <v>3124</v>
      </c>
      <c r="F171" s="7" t="s">
        <v>3125</v>
      </c>
    </row>
    <row r="172" ht="18" customHeight="1" spans="1:6">
      <c r="A172" s="872" t="s">
        <v>3464</v>
      </c>
      <c r="B172" s="5" t="s">
        <v>3122</v>
      </c>
      <c r="C172" s="6" t="s">
        <v>3465</v>
      </c>
      <c r="E172" s="3" t="s">
        <v>3124</v>
      </c>
      <c r="F172" s="7" t="s">
        <v>3125</v>
      </c>
    </row>
    <row r="173" ht="18" customHeight="1" spans="1:6">
      <c r="A173" s="872" t="s">
        <v>3466</v>
      </c>
      <c r="B173" s="5" t="s">
        <v>3122</v>
      </c>
      <c r="C173" s="6" t="s">
        <v>3467</v>
      </c>
      <c r="E173" s="3" t="s">
        <v>3124</v>
      </c>
      <c r="F173" s="7" t="s">
        <v>3125</v>
      </c>
    </row>
    <row r="174" ht="18" customHeight="1" spans="1:6">
      <c r="A174" s="872" t="s">
        <v>3468</v>
      </c>
      <c r="B174" s="5" t="s">
        <v>3122</v>
      </c>
      <c r="C174" s="6" t="s">
        <v>3469</v>
      </c>
      <c r="E174" s="3" t="s">
        <v>3124</v>
      </c>
      <c r="F174" s="7" t="s">
        <v>3125</v>
      </c>
    </row>
    <row r="175" ht="18" customHeight="1" spans="1:6">
      <c r="A175" s="872" t="s">
        <v>3470</v>
      </c>
      <c r="B175" s="5" t="s">
        <v>3122</v>
      </c>
      <c r="C175" s="6" t="s">
        <v>3471</v>
      </c>
      <c r="E175" s="3" t="s">
        <v>3124</v>
      </c>
      <c r="F175" s="7" t="s">
        <v>3125</v>
      </c>
    </row>
    <row r="176" ht="18" customHeight="1" spans="1:6">
      <c r="A176" s="872" t="s">
        <v>3472</v>
      </c>
      <c r="B176" s="5" t="s">
        <v>3122</v>
      </c>
      <c r="C176" s="6" t="s">
        <v>3473</v>
      </c>
      <c r="E176" s="3" t="s">
        <v>3124</v>
      </c>
      <c r="F176" s="7" t="s">
        <v>3125</v>
      </c>
    </row>
    <row r="177" ht="18" customHeight="1" spans="1:6">
      <c r="A177" s="872" t="s">
        <v>3474</v>
      </c>
      <c r="B177" s="5" t="s">
        <v>3122</v>
      </c>
      <c r="C177" s="6" t="s">
        <v>3475</v>
      </c>
      <c r="E177" s="3" t="s">
        <v>3124</v>
      </c>
      <c r="F177" s="7" t="s">
        <v>3125</v>
      </c>
    </row>
    <row r="178" ht="18" customHeight="1" spans="1:6">
      <c r="A178" s="872" t="s">
        <v>3476</v>
      </c>
      <c r="B178" s="5" t="s">
        <v>3122</v>
      </c>
      <c r="C178" s="6" t="s">
        <v>3477</v>
      </c>
      <c r="E178" s="3" t="s">
        <v>3124</v>
      </c>
      <c r="F178" s="7" t="s">
        <v>3125</v>
      </c>
    </row>
    <row r="179" ht="18" customHeight="1" spans="1:6">
      <c r="A179" s="872" t="s">
        <v>3478</v>
      </c>
      <c r="B179" s="5" t="s">
        <v>3122</v>
      </c>
      <c r="C179" s="6" t="s">
        <v>3479</v>
      </c>
      <c r="E179" s="3" t="s">
        <v>3124</v>
      </c>
      <c r="F179" s="7" t="s">
        <v>3125</v>
      </c>
    </row>
    <row r="180" ht="18" customHeight="1" spans="1:6">
      <c r="A180" s="872" t="s">
        <v>3480</v>
      </c>
      <c r="B180" s="5" t="s">
        <v>3122</v>
      </c>
      <c r="C180" s="6" t="s">
        <v>3481</v>
      </c>
      <c r="E180" s="3" t="s">
        <v>3124</v>
      </c>
      <c r="F180" s="7" t="s">
        <v>3125</v>
      </c>
    </row>
    <row r="181" ht="18" customHeight="1" spans="1:6">
      <c r="A181" s="872" t="s">
        <v>3482</v>
      </c>
      <c r="B181" s="5" t="s">
        <v>3122</v>
      </c>
      <c r="C181" s="6" t="s">
        <v>3483</v>
      </c>
      <c r="E181" s="3" t="s">
        <v>3124</v>
      </c>
      <c r="F181" s="7" t="s">
        <v>3125</v>
      </c>
    </row>
    <row r="182" ht="18" customHeight="1" spans="1:6">
      <c r="A182" s="872" t="s">
        <v>3484</v>
      </c>
      <c r="B182" s="5" t="s">
        <v>3122</v>
      </c>
      <c r="C182" s="6" t="s">
        <v>3485</v>
      </c>
      <c r="E182" s="3" t="s">
        <v>3124</v>
      </c>
      <c r="F182" s="7" t="s">
        <v>3125</v>
      </c>
    </row>
    <row r="183" ht="18" customHeight="1" spans="1:6">
      <c r="A183" s="872" t="s">
        <v>3486</v>
      </c>
      <c r="B183" s="5" t="s">
        <v>3122</v>
      </c>
      <c r="C183" s="6" t="s">
        <v>3487</v>
      </c>
      <c r="E183" s="3" t="s">
        <v>3124</v>
      </c>
      <c r="F183" s="7" t="s">
        <v>3125</v>
      </c>
    </row>
    <row r="184" ht="18" customHeight="1" spans="1:6">
      <c r="A184" s="872" t="s">
        <v>3488</v>
      </c>
      <c r="B184" s="5" t="s">
        <v>3122</v>
      </c>
      <c r="C184" s="6" t="s">
        <v>3489</v>
      </c>
      <c r="E184" s="3" t="s">
        <v>3124</v>
      </c>
      <c r="F184" s="7" t="s">
        <v>3125</v>
      </c>
    </row>
    <row r="185" ht="18" customHeight="1" spans="1:6">
      <c r="A185" s="872" t="s">
        <v>3490</v>
      </c>
      <c r="B185" s="5" t="s">
        <v>3122</v>
      </c>
      <c r="C185" s="6" t="s">
        <v>3491</v>
      </c>
      <c r="E185" s="3" t="s">
        <v>3124</v>
      </c>
      <c r="F185" s="7" t="s">
        <v>3125</v>
      </c>
    </row>
    <row r="186" ht="18" customHeight="1" spans="1:6">
      <c r="A186" s="872" t="s">
        <v>3492</v>
      </c>
      <c r="B186" s="5" t="s">
        <v>3122</v>
      </c>
      <c r="C186" s="6" t="s">
        <v>3493</v>
      </c>
      <c r="E186" s="3" t="s">
        <v>3124</v>
      </c>
      <c r="F186" s="7" t="s">
        <v>3125</v>
      </c>
    </row>
    <row r="187" ht="18" customHeight="1" spans="1:6">
      <c r="A187" s="872" t="s">
        <v>3494</v>
      </c>
      <c r="B187" s="5" t="s">
        <v>3122</v>
      </c>
      <c r="C187" s="6" t="s">
        <v>3495</v>
      </c>
      <c r="E187" s="3" t="s">
        <v>3124</v>
      </c>
      <c r="F187" s="7" t="s">
        <v>3125</v>
      </c>
    </row>
    <row r="188" ht="18" customHeight="1" spans="1:6">
      <c r="A188" s="872" t="s">
        <v>3496</v>
      </c>
      <c r="B188" s="5" t="s">
        <v>3122</v>
      </c>
      <c r="C188" s="6" t="s">
        <v>3497</v>
      </c>
      <c r="E188" s="3" t="s">
        <v>3124</v>
      </c>
      <c r="F188" s="7" t="s">
        <v>3125</v>
      </c>
    </row>
    <row r="189" ht="18" customHeight="1" spans="1:6">
      <c r="A189" s="872" t="s">
        <v>3498</v>
      </c>
      <c r="B189" s="5" t="s">
        <v>3122</v>
      </c>
      <c r="C189" s="6" t="s">
        <v>3499</v>
      </c>
      <c r="E189" s="3" t="s">
        <v>3124</v>
      </c>
      <c r="F189" s="7" t="s">
        <v>3125</v>
      </c>
    </row>
    <row r="190" ht="18" customHeight="1" spans="1:6">
      <c r="A190" s="872" t="s">
        <v>3500</v>
      </c>
      <c r="B190" s="5" t="s">
        <v>3122</v>
      </c>
      <c r="C190" s="6" t="s">
        <v>3501</v>
      </c>
      <c r="E190" s="3" t="s">
        <v>3124</v>
      </c>
      <c r="F190" s="7" t="s">
        <v>3125</v>
      </c>
    </row>
    <row r="191" ht="18" customHeight="1" spans="1:6">
      <c r="A191" s="872" t="s">
        <v>3502</v>
      </c>
      <c r="B191" s="5" t="s">
        <v>3122</v>
      </c>
      <c r="C191" s="6" t="s">
        <v>3503</v>
      </c>
      <c r="E191" s="3" t="s">
        <v>3124</v>
      </c>
      <c r="F191" s="7" t="s">
        <v>3125</v>
      </c>
    </row>
    <row r="192" ht="18" customHeight="1" spans="1:6">
      <c r="A192" s="872" t="s">
        <v>3504</v>
      </c>
      <c r="B192" s="5" t="s">
        <v>3122</v>
      </c>
      <c r="C192" s="6" t="s">
        <v>3505</v>
      </c>
      <c r="E192" s="3" t="s">
        <v>3124</v>
      </c>
      <c r="F192" s="7" t="s">
        <v>3125</v>
      </c>
    </row>
    <row r="193" ht="18" customHeight="1" spans="1:6">
      <c r="A193" s="872" t="s">
        <v>3506</v>
      </c>
      <c r="B193" s="5" t="s">
        <v>3122</v>
      </c>
      <c r="C193" s="6" t="s">
        <v>3507</v>
      </c>
      <c r="E193" s="3" t="s">
        <v>3124</v>
      </c>
      <c r="F193" s="7" t="s">
        <v>3125</v>
      </c>
    </row>
    <row r="194" ht="18" customHeight="1" spans="1:6">
      <c r="A194" s="872" t="s">
        <v>3508</v>
      </c>
      <c r="B194" s="5" t="s">
        <v>3122</v>
      </c>
      <c r="C194" s="6" t="s">
        <v>3509</v>
      </c>
      <c r="E194" s="3" t="s">
        <v>3124</v>
      </c>
      <c r="F194" s="7" t="s">
        <v>3125</v>
      </c>
    </row>
    <row r="195" ht="18" customHeight="1" spans="1:6">
      <c r="A195" s="872" t="s">
        <v>3510</v>
      </c>
      <c r="B195" s="5" t="s">
        <v>3122</v>
      </c>
      <c r="C195" s="6" t="s">
        <v>3511</v>
      </c>
      <c r="E195" s="3" t="s">
        <v>3124</v>
      </c>
      <c r="F195" s="7" t="s">
        <v>3125</v>
      </c>
    </row>
    <row r="196" ht="18" customHeight="1" spans="1:6">
      <c r="A196" s="872" t="s">
        <v>3512</v>
      </c>
      <c r="B196" s="5" t="s">
        <v>3122</v>
      </c>
      <c r="C196" s="6" t="s">
        <v>3513</v>
      </c>
      <c r="E196" s="3" t="s">
        <v>3124</v>
      </c>
      <c r="F196" s="7" t="s">
        <v>3125</v>
      </c>
    </row>
    <row r="197" ht="18" customHeight="1" spans="1:6">
      <c r="A197" s="872" t="s">
        <v>3514</v>
      </c>
      <c r="B197" s="5" t="s">
        <v>3122</v>
      </c>
      <c r="C197" s="6" t="s">
        <v>3515</v>
      </c>
      <c r="E197" s="3" t="s">
        <v>3124</v>
      </c>
      <c r="F197" s="7" t="s">
        <v>3125</v>
      </c>
    </row>
    <row r="198" ht="18" customHeight="1" spans="1:6">
      <c r="A198" s="872" t="s">
        <v>3516</v>
      </c>
      <c r="B198" s="5" t="s">
        <v>3122</v>
      </c>
      <c r="C198" s="6" t="s">
        <v>3517</v>
      </c>
      <c r="E198" s="3" t="s">
        <v>3124</v>
      </c>
      <c r="F198" s="7" t="s">
        <v>3125</v>
      </c>
    </row>
    <row r="199" ht="18" customHeight="1" spans="1:6">
      <c r="A199" s="872" t="s">
        <v>3518</v>
      </c>
      <c r="B199" s="5" t="s">
        <v>3122</v>
      </c>
      <c r="C199" s="6" t="s">
        <v>3519</v>
      </c>
      <c r="E199" s="3" t="s">
        <v>3124</v>
      </c>
      <c r="F199" s="7" t="s">
        <v>3125</v>
      </c>
    </row>
    <row r="200" ht="18" customHeight="1" spans="1:6">
      <c r="A200" s="872" t="s">
        <v>3520</v>
      </c>
      <c r="B200" s="5" t="s">
        <v>3122</v>
      </c>
      <c r="C200" s="6" t="s">
        <v>3521</v>
      </c>
      <c r="E200" s="3" t="s">
        <v>3124</v>
      </c>
      <c r="F200" s="7" t="s">
        <v>3125</v>
      </c>
    </row>
    <row r="201" ht="18" customHeight="1" spans="1:6">
      <c r="A201" s="872" t="s">
        <v>3522</v>
      </c>
      <c r="B201" s="5" t="s">
        <v>3122</v>
      </c>
      <c r="C201" s="6" t="s">
        <v>3523</v>
      </c>
      <c r="E201" s="3" t="s">
        <v>3124</v>
      </c>
      <c r="F201" s="7" t="s">
        <v>3125</v>
      </c>
    </row>
    <row r="202" ht="18" customHeight="1" spans="1:6">
      <c r="A202" s="872" t="s">
        <v>3524</v>
      </c>
      <c r="B202" s="5" t="s">
        <v>3122</v>
      </c>
      <c r="C202" s="6" t="s">
        <v>3525</v>
      </c>
      <c r="E202" s="3" t="s">
        <v>3124</v>
      </c>
      <c r="F202" s="7" t="s">
        <v>3125</v>
      </c>
    </row>
    <row r="203" ht="18" customHeight="1" spans="1:6">
      <c r="A203" s="872" t="s">
        <v>3526</v>
      </c>
      <c r="B203" s="5" t="s">
        <v>3122</v>
      </c>
      <c r="C203" s="6" t="s">
        <v>3527</v>
      </c>
      <c r="E203" s="3" t="s">
        <v>3124</v>
      </c>
      <c r="F203" s="7" t="s">
        <v>3125</v>
      </c>
    </row>
    <row r="204" ht="18" customHeight="1" spans="1:6">
      <c r="A204" s="872" t="s">
        <v>3528</v>
      </c>
      <c r="B204" s="5" t="s">
        <v>3122</v>
      </c>
      <c r="C204" s="6" t="s">
        <v>3529</v>
      </c>
      <c r="E204" s="3" t="s">
        <v>3124</v>
      </c>
      <c r="F204" s="7" t="s">
        <v>3125</v>
      </c>
    </row>
    <row r="205" ht="18" customHeight="1" spans="1:6">
      <c r="A205" s="872" t="s">
        <v>3530</v>
      </c>
      <c r="B205" s="5" t="s">
        <v>3122</v>
      </c>
      <c r="C205" s="6" t="s">
        <v>3531</v>
      </c>
      <c r="E205" s="3" t="s">
        <v>3124</v>
      </c>
      <c r="F205" s="7" t="s">
        <v>3125</v>
      </c>
    </row>
    <row r="206" ht="18" customHeight="1" spans="1:6">
      <c r="A206" s="872" t="s">
        <v>3532</v>
      </c>
      <c r="B206" s="5" t="s">
        <v>3122</v>
      </c>
      <c r="C206" s="6" t="s">
        <v>3533</v>
      </c>
      <c r="E206" s="3" t="s">
        <v>3124</v>
      </c>
      <c r="F206" s="7" t="s">
        <v>3125</v>
      </c>
    </row>
    <row r="207" ht="18" customHeight="1" spans="1:6">
      <c r="A207" s="872" t="s">
        <v>3534</v>
      </c>
      <c r="B207" s="5" t="s">
        <v>3122</v>
      </c>
      <c r="C207" s="6" t="s">
        <v>3535</v>
      </c>
      <c r="E207" s="3" t="s">
        <v>3124</v>
      </c>
      <c r="F207" s="7" t="s">
        <v>3125</v>
      </c>
    </row>
    <row r="208" ht="18" customHeight="1" spans="1:6">
      <c r="A208" s="872" t="s">
        <v>3536</v>
      </c>
      <c r="B208" s="5" t="s">
        <v>3122</v>
      </c>
      <c r="C208" s="6" t="s">
        <v>3537</v>
      </c>
      <c r="E208" s="3" t="s">
        <v>3124</v>
      </c>
      <c r="F208" s="7" t="s">
        <v>3125</v>
      </c>
    </row>
    <row r="209" ht="18" customHeight="1" spans="1:6">
      <c r="A209" s="872" t="s">
        <v>3538</v>
      </c>
      <c r="B209" s="5" t="s">
        <v>3122</v>
      </c>
      <c r="C209" s="6" t="s">
        <v>3539</v>
      </c>
      <c r="E209" s="3" t="s">
        <v>3124</v>
      </c>
      <c r="F209" s="7" t="s">
        <v>3125</v>
      </c>
    </row>
    <row r="210" ht="18" customHeight="1" spans="1:6">
      <c r="A210" s="872" t="s">
        <v>3540</v>
      </c>
      <c r="B210" s="5" t="s">
        <v>3122</v>
      </c>
      <c r="C210" s="6" t="s">
        <v>3541</v>
      </c>
      <c r="E210" s="3" t="s">
        <v>3124</v>
      </c>
      <c r="F210" s="7" t="s">
        <v>3125</v>
      </c>
    </row>
    <row r="211" ht="18" customHeight="1" spans="1:6">
      <c r="A211" s="872" t="s">
        <v>3542</v>
      </c>
      <c r="B211" s="5" t="s">
        <v>3122</v>
      </c>
      <c r="C211" s="6" t="s">
        <v>3543</v>
      </c>
      <c r="E211" s="3" t="s">
        <v>3124</v>
      </c>
      <c r="F211" s="7" t="s">
        <v>3125</v>
      </c>
    </row>
    <row r="212" ht="18" customHeight="1" spans="1:6">
      <c r="A212" s="872" t="s">
        <v>3544</v>
      </c>
      <c r="B212" s="5" t="s">
        <v>3122</v>
      </c>
      <c r="C212" s="6" t="s">
        <v>3545</v>
      </c>
      <c r="E212" s="3" t="s">
        <v>3124</v>
      </c>
      <c r="F212" s="7" t="s">
        <v>3125</v>
      </c>
    </row>
    <row r="213" ht="18" customHeight="1" spans="1:6">
      <c r="A213" s="872" t="s">
        <v>3546</v>
      </c>
      <c r="B213" s="5" t="s">
        <v>3122</v>
      </c>
      <c r="C213" s="6" t="s">
        <v>3547</v>
      </c>
      <c r="E213" s="3" t="s">
        <v>3124</v>
      </c>
      <c r="F213" s="7" t="s">
        <v>3125</v>
      </c>
    </row>
    <row r="214" ht="18" customHeight="1" spans="1:6">
      <c r="A214" s="872" t="s">
        <v>3548</v>
      </c>
      <c r="B214" s="5" t="s">
        <v>3122</v>
      </c>
      <c r="C214" s="6" t="s">
        <v>3549</v>
      </c>
      <c r="E214" s="3" t="s">
        <v>3124</v>
      </c>
      <c r="F214" s="7" t="s">
        <v>3125</v>
      </c>
    </row>
    <row r="215" ht="18" customHeight="1" spans="1:6">
      <c r="A215" s="872" t="s">
        <v>3550</v>
      </c>
      <c r="B215" s="5" t="s">
        <v>3122</v>
      </c>
      <c r="C215" s="6" t="s">
        <v>3551</v>
      </c>
      <c r="E215" s="3" t="s">
        <v>3124</v>
      </c>
      <c r="F215" s="7" t="s">
        <v>3125</v>
      </c>
    </row>
    <row r="216" ht="18" customHeight="1" spans="1:6">
      <c r="A216" s="872" t="s">
        <v>3552</v>
      </c>
      <c r="B216" s="5" t="s">
        <v>3122</v>
      </c>
      <c r="C216" s="6" t="s">
        <v>3553</v>
      </c>
      <c r="E216" s="3" t="s">
        <v>3124</v>
      </c>
      <c r="F216" s="7" t="s">
        <v>3125</v>
      </c>
    </row>
    <row r="217" ht="18" customHeight="1" spans="1:6">
      <c r="A217" s="872" t="s">
        <v>3554</v>
      </c>
      <c r="B217" s="5" t="s">
        <v>3122</v>
      </c>
      <c r="C217" s="6" t="s">
        <v>3555</v>
      </c>
      <c r="E217" s="3" t="s">
        <v>3124</v>
      </c>
      <c r="F217" s="7" t="s">
        <v>3125</v>
      </c>
    </row>
    <row r="218" ht="18" customHeight="1" spans="1:6">
      <c r="A218" s="872" t="s">
        <v>3556</v>
      </c>
      <c r="B218" s="5" t="s">
        <v>3122</v>
      </c>
      <c r="C218" s="6" t="s">
        <v>3557</v>
      </c>
      <c r="E218" s="3" t="s">
        <v>3124</v>
      </c>
      <c r="F218" s="7" t="s">
        <v>3125</v>
      </c>
    </row>
    <row r="219" ht="18" customHeight="1" spans="1:6">
      <c r="A219" s="872" t="s">
        <v>3558</v>
      </c>
      <c r="B219" s="5" t="s">
        <v>3122</v>
      </c>
      <c r="C219" s="6" t="s">
        <v>3559</v>
      </c>
      <c r="E219" s="3" t="s">
        <v>3124</v>
      </c>
      <c r="F219" s="7" t="s">
        <v>3125</v>
      </c>
    </row>
    <row r="220" ht="18" customHeight="1" spans="1:6">
      <c r="A220" s="872" t="s">
        <v>3560</v>
      </c>
      <c r="B220" s="5" t="s">
        <v>3122</v>
      </c>
      <c r="C220" s="6" t="s">
        <v>3561</v>
      </c>
      <c r="E220" s="3" t="s">
        <v>3124</v>
      </c>
      <c r="F220" s="7" t="s">
        <v>3125</v>
      </c>
    </row>
    <row r="221" ht="18" customHeight="1" spans="1:6">
      <c r="A221" s="872" t="s">
        <v>3562</v>
      </c>
      <c r="B221" s="5" t="s">
        <v>3122</v>
      </c>
      <c r="C221" s="6" t="s">
        <v>3563</v>
      </c>
      <c r="E221" s="3" t="s">
        <v>3124</v>
      </c>
      <c r="F221" s="7" t="s">
        <v>3125</v>
      </c>
    </row>
    <row r="222" ht="18" customHeight="1" spans="1:6">
      <c r="A222" s="872" t="s">
        <v>3564</v>
      </c>
      <c r="B222" s="5" t="s">
        <v>3122</v>
      </c>
      <c r="C222" s="6" t="s">
        <v>3565</v>
      </c>
      <c r="E222" s="3" t="s">
        <v>3124</v>
      </c>
      <c r="F222" s="7" t="s">
        <v>3125</v>
      </c>
    </row>
    <row r="223" ht="18" customHeight="1" spans="1:6">
      <c r="A223" s="872" t="s">
        <v>3566</v>
      </c>
      <c r="B223" s="5" t="s">
        <v>3122</v>
      </c>
      <c r="C223" s="6" t="s">
        <v>3567</v>
      </c>
      <c r="E223" s="3" t="s">
        <v>3124</v>
      </c>
      <c r="F223" s="7" t="s">
        <v>3125</v>
      </c>
    </row>
    <row r="224" ht="18" customHeight="1" spans="1:6">
      <c r="A224" s="872" t="s">
        <v>3568</v>
      </c>
      <c r="B224" s="5" t="s">
        <v>3122</v>
      </c>
      <c r="C224" s="6" t="s">
        <v>3569</v>
      </c>
      <c r="E224" s="3" t="s">
        <v>3124</v>
      </c>
      <c r="F224" s="7" t="s">
        <v>3125</v>
      </c>
    </row>
    <row r="225" ht="18" customHeight="1" spans="1:6">
      <c r="A225" s="872" t="s">
        <v>3570</v>
      </c>
      <c r="B225" s="5" t="s">
        <v>3122</v>
      </c>
      <c r="C225" s="6" t="s">
        <v>3571</v>
      </c>
      <c r="E225" s="3" t="s">
        <v>3124</v>
      </c>
      <c r="F225" s="7" t="s">
        <v>3125</v>
      </c>
    </row>
    <row r="226" ht="18" customHeight="1" spans="1:6">
      <c r="A226" s="872" t="s">
        <v>3572</v>
      </c>
      <c r="B226" s="5" t="s">
        <v>3122</v>
      </c>
      <c r="C226" s="6" t="s">
        <v>3573</v>
      </c>
      <c r="E226" s="3" t="s">
        <v>3124</v>
      </c>
      <c r="F226" s="7" t="s">
        <v>3125</v>
      </c>
    </row>
    <row r="227" ht="18" customHeight="1" spans="1:6">
      <c r="A227" s="872" t="s">
        <v>3574</v>
      </c>
      <c r="B227" s="5" t="s">
        <v>3122</v>
      </c>
      <c r="C227" s="6" t="s">
        <v>3575</v>
      </c>
      <c r="E227" s="3" t="s">
        <v>3124</v>
      </c>
      <c r="F227" s="7" t="s">
        <v>3125</v>
      </c>
    </row>
    <row r="228" ht="18" customHeight="1" spans="1:6">
      <c r="A228" s="872" t="s">
        <v>3576</v>
      </c>
      <c r="B228" s="5" t="s">
        <v>3122</v>
      </c>
      <c r="C228" s="6" t="s">
        <v>3577</v>
      </c>
      <c r="E228" s="3" t="s">
        <v>3124</v>
      </c>
      <c r="F228" s="7" t="s">
        <v>3125</v>
      </c>
    </row>
    <row r="229" ht="18" customHeight="1" spans="1:6">
      <c r="A229" s="872" t="s">
        <v>3578</v>
      </c>
      <c r="B229" s="5" t="s">
        <v>3122</v>
      </c>
      <c r="C229" s="6" t="s">
        <v>3579</v>
      </c>
      <c r="E229" s="3" t="s">
        <v>3124</v>
      </c>
      <c r="F229" s="7" t="s">
        <v>3125</v>
      </c>
    </row>
    <row r="230" ht="18" customHeight="1" spans="1:6">
      <c r="A230" s="872" t="s">
        <v>3580</v>
      </c>
      <c r="B230" s="5" t="s">
        <v>3122</v>
      </c>
      <c r="C230" s="6" t="s">
        <v>3581</v>
      </c>
      <c r="E230" s="3" t="s">
        <v>3124</v>
      </c>
      <c r="F230" s="7" t="s">
        <v>3125</v>
      </c>
    </row>
    <row r="231" ht="18" customHeight="1" spans="1:6">
      <c r="A231" s="872" t="s">
        <v>3582</v>
      </c>
      <c r="B231" s="5" t="s">
        <v>3122</v>
      </c>
      <c r="C231" s="6" t="s">
        <v>3583</v>
      </c>
      <c r="E231" s="3" t="s">
        <v>3124</v>
      </c>
      <c r="F231" s="7" t="s">
        <v>3125</v>
      </c>
    </row>
    <row r="232" ht="18" customHeight="1" spans="1:6">
      <c r="A232" s="872" t="s">
        <v>3584</v>
      </c>
      <c r="B232" s="5" t="s">
        <v>3122</v>
      </c>
      <c r="C232" s="6" t="s">
        <v>3585</v>
      </c>
      <c r="E232" s="3" t="s">
        <v>3124</v>
      </c>
      <c r="F232" s="7" t="s">
        <v>3125</v>
      </c>
    </row>
    <row r="233" ht="18" customHeight="1" spans="1:6">
      <c r="A233" s="872" t="s">
        <v>3586</v>
      </c>
      <c r="B233" s="5" t="s">
        <v>3122</v>
      </c>
      <c r="C233" s="6" t="s">
        <v>3587</v>
      </c>
      <c r="E233" s="3" t="s">
        <v>3124</v>
      </c>
      <c r="F233" s="7" t="s">
        <v>3125</v>
      </c>
    </row>
    <row r="234" ht="18" customHeight="1" spans="1:6">
      <c r="A234" s="872" t="s">
        <v>3588</v>
      </c>
      <c r="B234" s="5" t="s">
        <v>3122</v>
      </c>
      <c r="C234" s="6" t="s">
        <v>3589</v>
      </c>
      <c r="E234" s="3" t="s">
        <v>3124</v>
      </c>
      <c r="F234" s="7" t="s">
        <v>3125</v>
      </c>
    </row>
    <row r="235" ht="18" customHeight="1" spans="1:6">
      <c r="A235" s="872" t="s">
        <v>3590</v>
      </c>
      <c r="B235" s="5" t="s">
        <v>3122</v>
      </c>
      <c r="C235" s="6" t="s">
        <v>3591</v>
      </c>
      <c r="E235" s="3" t="s">
        <v>3124</v>
      </c>
      <c r="F235" s="7" t="s">
        <v>3125</v>
      </c>
    </row>
    <row r="236" ht="18" customHeight="1" spans="1:6">
      <c r="A236" s="872" t="s">
        <v>3592</v>
      </c>
      <c r="B236" s="5" t="s">
        <v>3122</v>
      </c>
      <c r="C236" s="6" t="s">
        <v>3593</v>
      </c>
      <c r="E236" s="3" t="s">
        <v>3124</v>
      </c>
      <c r="F236" s="7" t="s">
        <v>3125</v>
      </c>
    </row>
    <row r="237" ht="18" customHeight="1" spans="1:6">
      <c r="A237" s="872" t="s">
        <v>3594</v>
      </c>
      <c r="B237" s="5" t="s">
        <v>3122</v>
      </c>
      <c r="C237" s="6" t="s">
        <v>3595</v>
      </c>
      <c r="E237" s="3" t="s">
        <v>3124</v>
      </c>
      <c r="F237" s="7" t="s">
        <v>3125</v>
      </c>
    </row>
    <row r="238" ht="18" customHeight="1" spans="1:6">
      <c r="A238" s="872" t="s">
        <v>3596</v>
      </c>
      <c r="B238" s="5" t="s">
        <v>3122</v>
      </c>
      <c r="C238" s="6" t="s">
        <v>3597</v>
      </c>
      <c r="E238" s="3" t="s">
        <v>3124</v>
      </c>
      <c r="F238" s="7" t="s">
        <v>3125</v>
      </c>
    </row>
    <row r="239" ht="18" customHeight="1" spans="1:6">
      <c r="A239" s="872" t="s">
        <v>3598</v>
      </c>
      <c r="B239" s="5" t="s">
        <v>3122</v>
      </c>
      <c r="C239" s="6" t="s">
        <v>3599</v>
      </c>
      <c r="E239" s="3" t="s">
        <v>3124</v>
      </c>
      <c r="F239" s="7" t="s">
        <v>3125</v>
      </c>
    </row>
    <row r="240" ht="18" customHeight="1" spans="1:6">
      <c r="A240" s="872" t="s">
        <v>3600</v>
      </c>
      <c r="B240" s="5" t="s">
        <v>3122</v>
      </c>
      <c r="C240" s="6" t="s">
        <v>3601</v>
      </c>
      <c r="E240" s="3" t="s">
        <v>3124</v>
      </c>
      <c r="F240" s="7" t="s">
        <v>3125</v>
      </c>
    </row>
    <row r="241" ht="18" customHeight="1" spans="1:6">
      <c r="A241" s="872" t="s">
        <v>3602</v>
      </c>
      <c r="B241" s="5" t="s">
        <v>3122</v>
      </c>
      <c r="C241" s="6" t="s">
        <v>3603</v>
      </c>
      <c r="E241" s="3" t="s">
        <v>3124</v>
      </c>
      <c r="F241" s="7" t="s">
        <v>3125</v>
      </c>
    </row>
    <row r="242" ht="18" customHeight="1" spans="1:6">
      <c r="A242" s="872" t="s">
        <v>3604</v>
      </c>
      <c r="B242" s="5" t="s">
        <v>3122</v>
      </c>
      <c r="C242" s="6" t="s">
        <v>3605</v>
      </c>
      <c r="E242" s="3" t="s">
        <v>3124</v>
      </c>
      <c r="F242" s="7" t="s">
        <v>3125</v>
      </c>
    </row>
    <row r="243" ht="18" customHeight="1" spans="1:6">
      <c r="A243" s="872" t="s">
        <v>3606</v>
      </c>
      <c r="B243" s="5" t="s">
        <v>3122</v>
      </c>
      <c r="C243" s="6" t="s">
        <v>3607</v>
      </c>
      <c r="E243" s="3" t="s">
        <v>3124</v>
      </c>
      <c r="F243" s="7" t="s">
        <v>3125</v>
      </c>
    </row>
    <row r="244" ht="18" customHeight="1" spans="1:6">
      <c r="A244" s="872" t="s">
        <v>3608</v>
      </c>
      <c r="B244" s="5" t="s">
        <v>3122</v>
      </c>
      <c r="C244" s="6" t="s">
        <v>3609</v>
      </c>
      <c r="E244" s="3" t="s">
        <v>3124</v>
      </c>
      <c r="F244" s="7" t="s">
        <v>3125</v>
      </c>
    </row>
    <row r="245" ht="18" customHeight="1" spans="1:6">
      <c r="A245" s="872" t="s">
        <v>3610</v>
      </c>
      <c r="B245" s="5" t="s">
        <v>3122</v>
      </c>
      <c r="C245" s="6" t="s">
        <v>3611</v>
      </c>
      <c r="E245" s="3" t="s">
        <v>3124</v>
      </c>
      <c r="F245" s="7" t="s">
        <v>3125</v>
      </c>
    </row>
    <row r="246" ht="18" customHeight="1" spans="1:6">
      <c r="A246" s="872" t="s">
        <v>3612</v>
      </c>
      <c r="B246" s="5" t="s">
        <v>3122</v>
      </c>
      <c r="C246" s="6" t="s">
        <v>3613</v>
      </c>
      <c r="E246" s="3" t="s">
        <v>3124</v>
      </c>
      <c r="F246" s="7" t="s">
        <v>3125</v>
      </c>
    </row>
    <row r="247" ht="18" customHeight="1" spans="1:6">
      <c r="A247" s="872" t="s">
        <v>3614</v>
      </c>
      <c r="B247" s="5" t="s">
        <v>3122</v>
      </c>
      <c r="C247" s="6" t="s">
        <v>3615</v>
      </c>
      <c r="E247" s="3" t="s">
        <v>3124</v>
      </c>
      <c r="F247" s="7" t="s">
        <v>3125</v>
      </c>
    </row>
    <row r="248" ht="18" customHeight="1" spans="1:6">
      <c r="A248" s="872" t="s">
        <v>3616</v>
      </c>
      <c r="B248" s="5" t="s">
        <v>3122</v>
      </c>
      <c r="C248" s="6" t="s">
        <v>3617</v>
      </c>
      <c r="E248" s="3" t="s">
        <v>3124</v>
      </c>
      <c r="F248" s="7" t="s">
        <v>3125</v>
      </c>
    </row>
    <row r="249" ht="18" customHeight="1" spans="1:6">
      <c r="A249" s="872" t="s">
        <v>3618</v>
      </c>
      <c r="B249" s="5" t="s">
        <v>3122</v>
      </c>
      <c r="C249" s="6" t="s">
        <v>3619</v>
      </c>
      <c r="E249" s="3" t="s">
        <v>3124</v>
      </c>
      <c r="F249" s="7" t="s">
        <v>3125</v>
      </c>
    </row>
    <row r="250" ht="18" customHeight="1" spans="1:6">
      <c r="A250" s="872" t="s">
        <v>3620</v>
      </c>
      <c r="B250" s="5" t="s">
        <v>3122</v>
      </c>
      <c r="C250" s="6" t="s">
        <v>3621</v>
      </c>
      <c r="E250" s="3" t="s">
        <v>3124</v>
      </c>
      <c r="F250" s="7" t="s">
        <v>3125</v>
      </c>
    </row>
    <row r="251" ht="18" customHeight="1" spans="1:6">
      <c r="A251" s="872" t="s">
        <v>3622</v>
      </c>
      <c r="B251" s="5" t="s">
        <v>3122</v>
      </c>
      <c r="C251" s="6" t="s">
        <v>3623</v>
      </c>
      <c r="E251" s="3" t="s">
        <v>3124</v>
      </c>
      <c r="F251" s="7" t="s">
        <v>3125</v>
      </c>
    </row>
    <row r="252" ht="18" customHeight="1" spans="1:6">
      <c r="A252" s="872" t="s">
        <v>3624</v>
      </c>
      <c r="B252" s="5" t="s">
        <v>3122</v>
      </c>
      <c r="C252" s="6" t="s">
        <v>3625</v>
      </c>
      <c r="E252" s="3" t="s">
        <v>3124</v>
      </c>
      <c r="F252" s="7" t="s">
        <v>3125</v>
      </c>
    </row>
    <row r="253" ht="18" customHeight="1" spans="1:6">
      <c r="A253" s="872" t="s">
        <v>3626</v>
      </c>
      <c r="B253" s="5" t="s">
        <v>3122</v>
      </c>
      <c r="C253" s="6" t="s">
        <v>3627</v>
      </c>
      <c r="E253" s="3" t="s">
        <v>3124</v>
      </c>
      <c r="F253" s="7" t="s">
        <v>3125</v>
      </c>
    </row>
    <row r="254" ht="18" customHeight="1" spans="1:6">
      <c r="A254" s="872" t="s">
        <v>3628</v>
      </c>
      <c r="B254" s="5" t="s">
        <v>3122</v>
      </c>
      <c r="C254" s="6" t="s">
        <v>3629</v>
      </c>
      <c r="E254" s="3" t="s">
        <v>3124</v>
      </c>
      <c r="F254" s="7" t="s">
        <v>3125</v>
      </c>
    </row>
    <row r="255" ht="18" customHeight="1" spans="1:6">
      <c r="A255" s="872" t="s">
        <v>3630</v>
      </c>
      <c r="B255" s="5" t="s">
        <v>3122</v>
      </c>
      <c r="C255" s="6" t="s">
        <v>3631</v>
      </c>
      <c r="E255" s="3" t="s">
        <v>3124</v>
      </c>
      <c r="F255" s="7" t="s">
        <v>3125</v>
      </c>
    </row>
    <row r="256" ht="18" customHeight="1" spans="1:6">
      <c r="A256" s="872" t="s">
        <v>3632</v>
      </c>
      <c r="B256" s="5" t="s">
        <v>3122</v>
      </c>
      <c r="C256" s="6" t="s">
        <v>3633</v>
      </c>
      <c r="E256" s="3" t="s">
        <v>3124</v>
      </c>
      <c r="F256" s="7" t="s">
        <v>3125</v>
      </c>
    </row>
    <row r="257" ht="18" customHeight="1" spans="1:6">
      <c r="A257" s="872" t="s">
        <v>3634</v>
      </c>
      <c r="B257" s="5" t="s">
        <v>3122</v>
      </c>
      <c r="C257" s="6" t="s">
        <v>3635</v>
      </c>
      <c r="E257" s="3" t="s">
        <v>3124</v>
      </c>
      <c r="F257" s="7" t="s">
        <v>3125</v>
      </c>
    </row>
    <row r="258" ht="18" customHeight="1" spans="1:6">
      <c r="A258" s="872" t="s">
        <v>3636</v>
      </c>
      <c r="B258" s="5" t="s">
        <v>3122</v>
      </c>
      <c r="C258" s="6" t="s">
        <v>3637</v>
      </c>
      <c r="E258" s="3" t="s">
        <v>3124</v>
      </c>
      <c r="F258" s="7" t="s">
        <v>3125</v>
      </c>
    </row>
    <row r="259" ht="18" customHeight="1" spans="1:6">
      <c r="A259" s="872" t="s">
        <v>3638</v>
      </c>
      <c r="B259" s="5" t="s">
        <v>3122</v>
      </c>
      <c r="C259" s="6" t="s">
        <v>3639</v>
      </c>
      <c r="E259" s="3" t="s">
        <v>3124</v>
      </c>
      <c r="F259" s="7" t="s">
        <v>3125</v>
      </c>
    </row>
    <row r="260" ht="18" customHeight="1" spans="1:6">
      <c r="A260" s="872" t="s">
        <v>3640</v>
      </c>
      <c r="B260" s="5" t="s">
        <v>3122</v>
      </c>
      <c r="C260" s="6" t="s">
        <v>3641</v>
      </c>
      <c r="E260" s="3" t="s">
        <v>3124</v>
      </c>
      <c r="F260" s="7" t="s">
        <v>3125</v>
      </c>
    </row>
    <row r="261" ht="18" customHeight="1" spans="1:6">
      <c r="A261" s="872" t="s">
        <v>3642</v>
      </c>
      <c r="B261" s="5" t="s">
        <v>3122</v>
      </c>
      <c r="C261" s="6" t="s">
        <v>3643</v>
      </c>
      <c r="E261" s="3" t="s">
        <v>3124</v>
      </c>
      <c r="F261" s="7" t="s">
        <v>3125</v>
      </c>
    </row>
    <row r="262" ht="18" customHeight="1" spans="1:6">
      <c r="A262" s="872" t="s">
        <v>3644</v>
      </c>
      <c r="B262" s="5" t="s">
        <v>3122</v>
      </c>
      <c r="C262" s="6" t="s">
        <v>3645</v>
      </c>
      <c r="E262" s="3" t="s">
        <v>3124</v>
      </c>
      <c r="F262" s="7" t="s">
        <v>3125</v>
      </c>
    </row>
    <row r="263" ht="18" customHeight="1" spans="1:6">
      <c r="A263" s="872" t="s">
        <v>3646</v>
      </c>
      <c r="B263" s="5" t="s">
        <v>3122</v>
      </c>
      <c r="C263" s="6" t="s">
        <v>3647</v>
      </c>
      <c r="E263" s="3" t="s">
        <v>3124</v>
      </c>
      <c r="F263" s="7" t="s">
        <v>3125</v>
      </c>
    </row>
    <row r="264" ht="18" customHeight="1" spans="1:6">
      <c r="A264" s="872" t="s">
        <v>3648</v>
      </c>
      <c r="B264" s="5" t="s">
        <v>3122</v>
      </c>
      <c r="C264" s="6" t="s">
        <v>3649</v>
      </c>
      <c r="E264" s="3" t="s">
        <v>3124</v>
      </c>
      <c r="F264" s="7" t="s">
        <v>3125</v>
      </c>
    </row>
    <row r="265" ht="18" customHeight="1" spans="1:6">
      <c r="A265" s="872" t="s">
        <v>3650</v>
      </c>
      <c r="B265" s="5" t="s">
        <v>3122</v>
      </c>
      <c r="C265" s="6" t="s">
        <v>3651</v>
      </c>
      <c r="E265" s="3" t="s">
        <v>3124</v>
      </c>
      <c r="F265" s="7" t="s">
        <v>3125</v>
      </c>
    </row>
    <row r="266" ht="18" customHeight="1" spans="1:6">
      <c r="A266" s="872" t="s">
        <v>3652</v>
      </c>
      <c r="B266" s="5" t="s">
        <v>3122</v>
      </c>
      <c r="C266" s="6" t="s">
        <v>3653</v>
      </c>
      <c r="E266" s="3" t="s">
        <v>3124</v>
      </c>
      <c r="F266" s="7" t="s">
        <v>3125</v>
      </c>
    </row>
    <row r="267" ht="18" customHeight="1" spans="1:6">
      <c r="A267" s="872" t="s">
        <v>3654</v>
      </c>
      <c r="B267" s="5" t="s">
        <v>3122</v>
      </c>
      <c r="C267" s="6" t="s">
        <v>3655</v>
      </c>
      <c r="E267" s="3" t="s">
        <v>3124</v>
      </c>
      <c r="F267" s="7" t="s">
        <v>3125</v>
      </c>
    </row>
    <row r="268" ht="18" customHeight="1" spans="1:6">
      <c r="A268" s="872" t="s">
        <v>3656</v>
      </c>
      <c r="B268" s="5" t="s">
        <v>3122</v>
      </c>
      <c r="C268" s="6" t="s">
        <v>3657</v>
      </c>
      <c r="E268" s="3" t="s">
        <v>3124</v>
      </c>
      <c r="F268" s="7" t="s">
        <v>3125</v>
      </c>
    </row>
    <row r="269" ht="18" customHeight="1" spans="1:6">
      <c r="A269" s="872" t="s">
        <v>3658</v>
      </c>
      <c r="B269" s="5" t="s">
        <v>3122</v>
      </c>
      <c r="C269" s="6" t="s">
        <v>3659</v>
      </c>
      <c r="E269" s="3" t="s">
        <v>3124</v>
      </c>
      <c r="F269" s="7" t="s">
        <v>3125</v>
      </c>
    </row>
    <row r="270" ht="18" customHeight="1" spans="1:6">
      <c r="A270" s="872" t="s">
        <v>3660</v>
      </c>
      <c r="B270" s="5" t="s">
        <v>3122</v>
      </c>
      <c r="C270" s="6" t="s">
        <v>3661</v>
      </c>
      <c r="E270" s="3" t="s">
        <v>3124</v>
      </c>
      <c r="F270" s="7" t="s">
        <v>3125</v>
      </c>
    </row>
    <row r="271" ht="18" customHeight="1" spans="1:6">
      <c r="A271" s="872" t="s">
        <v>3662</v>
      </c>
      <c r="B271" s="5" t="s">
        <v>3122</v>
      </c>
      <c r="C271" s="6" t="s">
        <v>3663</v>
      </c>
      <c r="E271" s="3" t="s">
        <v>3124</v>
      </c>
      <c r="F271" s="7" t="s">
        <v>3125</v>
      </c>
    </row>
    <row r="272" ht="18" customHeight="1" spans="1:6">
      <c r="A272" s="872" t="s">
        <v>3664</v>
      </c>
      <c r="B272" s="5" t="s">
        <v>3122</v>
      </c>
      <c r="C272" s="6" t="s">
        <v>3665</v>
      </c>
      <c r="E272" s="3" t="s">
        <v>3124</v>
      </c>
      <c r="F272" s="7" t="s">
        <v>3125</v>
      </c>
    </row>
    <row r="273" ht="18" customHeight="1" spans="1:6">
      <c r="A273" s="872" t="s">
        <v>3666</v>
      </c>
      <c r="B273" s="5" t="s">
        <v>3122</v>
      </c>
      <c r="C273" s="6" t="s">
        <v>3667</v>
      </c>
      <c r="E273" s="3" t="s">
        <v>3124</v>
      </c>
      <c r="F273" s="7" t="s">
        <v>3125</v>
      </c>
    </row>
    <row r="274" ht="18" customHeight="1" spans="1:6">
      <c r="A274" s="872" t="s">
        <v>3668</v>
      </c>
      <c r="B274" s="5" t="s">
        <v>3122</v>
      </c>
      <c r="C274" s="6" t="s">
        <v>3669</v>
      </c>
      <c r="E274" s="3" t="s">
        <v>3124</v>
      </c>
      <c r="F274" s="7" t="s">
        <v>3125</v>
      </c>
    </row>
    <row r="275" ht="18" customHeight="1" spans="1:6">
      <c r="A275" s="872" t="s">
        <v>3670</v>
      </c>
      <c r="B275" s="5" t="s">
        <v>3122</v>
      </c>
      <c r="C275" s="6" t="s">
        <v>3671</v>
      </c>
      <c r="E275" s="3" t="s">
        <v>3124</v>
      </c>
      <c r="F275" s="7" t="s">
        <v>3125</v>
      </c>
    </row>
    <row r="276" ht="18" customHeight="1" spans="1:6">
      <c r="A276" s="872" t="s">
        <v>3672</v>
      </c>
      <c r="B276" s="5" t="s">
        <v>3122</v>
      </c>
      <c r="C276" s="6" t="s">
        <v>3673</v>
      </c>
      <c r="E276" s="3" t="s">
        <v>3124</v>
      </c>
      <c r="F276" s="7" t="s">
        <v>3125</v>
      </c>
    </row>
    <row r="277" ht="18" customHeight="1" spans="1:6">
      <c r="A277" s="872" t="s">
        <v>3674</v>
      </c>
      <c r="B277" s="5" t="s">
        <v>3122</v>
      </c>
      <c r="C277" s="6" t="s">
        <v>3675</v>
      </c>
      <c r="E277" s="3" t="s">
        <v>3124</v>
      </c>
      <c r="F277" s="7" t="s">
        <v>3125</v>
      </c>
    </row>
    <row r="278" ht="18" customHeight="1" spans="1:6">
      <c r="A278" s="872" t="s">
        <v>3676</v>
      </c>
      <c r="B278" s="5" t="s">
        <v>3122</v>
      </c>
      <c r="C278" s="6" t="s">
        <v>3677</v>
      </c>
      <c r="E278" s="3" t="s">
        <v>3124</v>
      </c>
      <c r="F278" s="7" t="s">
        <v>3125</v>
      </c>
    </row>
    <row r="279" ht="18" customHeight="1" spans="1:6">
      <c r="A279" s="872" t="s">
        <v>3678</v>
      </c>
      <c r="B279" s="5" t="s">
        <v>3122</v>
      </c>
      <c r="C279" s="6" t="s">
        <v>3679</v>
      </c>
      <c r="E279" s="3" t="s">
        <v>3124</v>
      </c>
      <c r="F279" s="7" t="s">
        <v>3125</v>
      </c>
    </row>
    <row r="280" ht="18" customHeight="1" spans="1:6">
      <c r="A280" s="872" t="s">
        <v>3680</v>
      </c>
      <c r="B280" s="5" t="s">
        <v>3122</v>
      </c>
      <c r="C280" s="6" t="s">
        <v>3681</v>
      </c>
      <c r="E280" s="3" t="s">
        <v>3124</v>
      </c>
      <c r="F280" s="7" t="s">
        <v>3125</v>
      </c>
    </row>
    <row r="281" ht="18" customHeight="1" spans="1:6">
      <c r="A281" s="872" t="s">
        <v>3682</v>
      </c>
      <c r="B281" s="5" t="s">
        <v>3122</v>
      </c>
      <c r="C281" s="6" t="s">
        <v>3683</v>
      </c>
      <c r="E281" s="3" t="s">
        <v>3124</v>
      </c>
      <c r="F281" s="7" t="s">
        <v>3125</v>
      </c>
    </row>
    <row r="282" ht="18" customHeight="1" spans="1:6">
      <c r="A282" s="872" t="s">
        <v>3684</v>
      </c>
      <c r="B282" s="5" t="s">
        <v>3122</v>
      </c>
      <c r="C282" s="6" t="s">
        <v>3685</v>
      </c>
      <c r="E282" s="3" t="s">
        <v>3124</v>
      </c>
      <c r="F282" s="7" t="s">
        <v>3125</v>
      </c>
    </row>
    <row r="283" ht="18" customHeight="1" spans="1:6">
      <c r="A283" s="872" t="s">
        <v>3686</v>
      </c>
      <c r="B283" s="5" t="s">
        <v>3122</v>
      </c>
      <c r="C283" s="6" t="s">
        <v>3687</v>
      </c>
      <c r="E283" s="3" t="s">
        <v>3124</v>
      </c>
      <c r="F283" s="7" t="s">
        <v>3125</v>
      </c>
    </row>
    <row r="284" ht="18" customHeight="1" spans="1:6">
      <c r="A284" s="872" t="s">
        <v>3688</v>
      </c>
      <c r="B284" s="5" t="s">
        <v>3122</v>
      </c>
      <c r="C284" s="6" t="s">
        <v>3689</v>
      </c>
      <c r="E284" s="3" t="s">
        <v>3124</v>
      </c>
      <c r="F284" s="7" t="s">
        <v>3125</v>
      </c>
    </row>
    <row r="285" ht="18" customHeight="1" spans="1:6">
      <c r="A285" s="872" t="s">
        <v>3690</v>
      </c>
      <c r="B285" s="5" t="s">
        <v>3122</v>
      </c>
      <c r="C285" s="6" t="s">
        <v>3691</v>
      </c>
      <c r="E285" s="3" t="s">
        <v>3124</v>
      </c>
      <c r="F285" s="7" t="s">
        <v>3125</v>
      </c>
    </row>
    <row r="286" ht="18" customHeight="1" spans="1:6">
      <c r="A286" s="872" t="s">
        <v>3692</v>
      </c>
      <c r="B286" s="5" t="s">
        <v>3122</v>
      </c>
      <c r="C286" s="6" t="s">
        <v>3693</v>
      </c>
      <c r="E286" s="3" t="s">
        <v>3124</v>
      </c>
      <c r="F286" s="7" t="s">
        <v>3125</v>
      </c>
    </row>
    <row r="287" ht="18" customHeight="1" spans="1:6">
      <c r="A287" s="872" t="s">
        <v>3694</v>
      </c>
      <c r="B287" s="5" t="s">
        <v>3122</v>
      </c>
      <c r="C287" s="6" t="s">
        <v>3695</v>
      </c>
      <c r="E287" s="3" t="s">
        <v>3124</v>
      </c>
      <c r="F287" s="7" t="s">
        <v>3125</v>
      </c>
    </row>
    <row r="288" ht="18" customHeight="1" spans="1:6">
      <c r="A288" s="872" t="s">
        <v>3696</v>
      </c>
      <c r="B288" s="5" t="s">
        <v>3122</v>
      </c>
      <c r="C288" s="6" t="s">
        <v>3697</v>
      </c>
      <c r="E288" s="3" t="s">
        <v>3124</v>
      </c>
      <c r="F288" s="7" t="s">
        <v>3125</v>
      </c>
    </row>
    <row r="289" ht="18" customHeight="1" spans="1:6">
      <c r="A289" s="872" t="s">
        <v>3698</v>
      </c>
      <c r="B289" s="5" t="s">
        <v>3122</v>
      </c>
      <c r="C289" s="6" t="s">
        <v>3699</v>
      </c>
      <c r="E289" s="3" t="s">
        <v>3124</v>
      </c>
      <c r="F289" s="7" t="s">
        <v>3125</v>
      </c>
    </row>
    <row r="290" ht="18" customHeight="1" spans="1:6">
      <c r="A290" s="872" t="s">
        <v>3700</v>
      </c>
      <c r="B290" s="5" t="s">
        <v>3122</v>
      </c>
      <c r="C290" s="6" t="s">
        <v>3701</v>
      </c>
      <c r="E290" s="3" t="s">
        <v>3124</v>
      </c>
      <c r="F290" s="7" t="s">
        <v>3125</v>
      </c>
    </row>
    <row r="291" ht="18" customHeight="1" spans="1:6">
      <c r="A291" s="872" t="s">
        <v>3702</v>
      </c>
      <c r="B291" s="5" t="s">
        <v>3122</v>
      </c>
      <c r="C291" s="6" t="s">
        <v>3703</v>
      </c>
      <c r="E291" s="3" t="s">
        <v>3124</v>
      </c>
      <c r="F291" s="7" t="s">
        <v>3125</v>
      </c>
    </row>
    <row r="292" ht="18" customHeight="1" spans="1:6">
      <c r="A292" s="872" t="s">
        <v>3704</v>
      </c>
      <c r="B292" s="5" t="s">
        <v>3122</v>
      </c>
      <c r="C292" s="6" t="s">
        <v>3705</v>
      </c>
      <c r="E292" s="3" t="s">
        <v>3124</v>
      </c>
      <c r="F292" s="7" t="s">
        <v>3125</v>
      </c>
    </row>
    <row r="293" ht="18" customHeight="1" spans="1:6">
      <c r="A293" s="872" t="s">
        <v>3706</v>
      </c>
      <c r="B293" s="5" t="s">
        <v>3122</v>
      </c>
      <c r="C293" s="6" t="s">
        <v>3707</v>
      </c>
      <c r="E293" s="3" t="s">
        <v>3124</v>
      </c>
      <c r="F293" s="7" t="s">
        <v>3125</v>
      </c>
    </row>
    <row r="294" ht="18" customHeight="1" spans="1:6">
      <c r="A294" s="872" t="s">
        <v>3708</v>
      </c>
      <c r="B294" s="5" t="s">
        <v>3122</v>
      </c>
      <c r="C294" s="6" t="s">
        <v>3709</v>
      </c>
      <c r="E294" s="3" t="s">
        <v>3124</v>
      </c>
      <c r="F294" s="7" t="s">
        <v>3125</v>
      </c>
    </row>
    <row r="295" ht="18" customHeight="1" spans="1:6">
      <c r="A295" s="872" t="s">
        <v>3710</v>
      </c>
      <c r="B295" s="5" t="s">
        <v>3122</v>
      </c>
      <c r="C295" s="6" t="s">
        <v>3711</v>
      </c>
      <c r="E295" s="3" t="s">
        <v>3124</v>
      </c>
      <c r="F295" s="7" t="s">
        <v>3125</v>
      </c>
    </row>
    <row r="296" ht="18" customHeight="1" spans="1:6">
      <c r="A296" s="872" t="s">
        <v>3712</v>
      </c>
      <c r="B296" s="5" t="s">
        <v>3122</v>
      </c>
      <c r="C296" s="6" t="s">
        <v>3713</v>
      </c>
      <c r="E296" s="3" t="s">
        <v>3124</v>
      </c>
      <c r="F296" s="7" t="s">
        <v>3125</v>
      </c>
    </row>
    <row r="297" ht="18" customHeight="1" spans="1:6">
      <c r="A297" s="872" t="s">
        <v>3714</v>
      </c>
      <c r="B297" s="5" t="s">
        <v>3122</v>
      </c>
      <c r="C297" s="6" t="s">
        <v>3715</v>
      </c>
      <c r="E297" s="3" t="s">
        <v>3124</v>
      </c>
      <c r="F297" s="7" t="s">
        <v>3125</v>
      </c>
    </row>
    <row r="298" ht="18" customHeight="1" spans="1:6">
      <c r="A298" s="872" t="s">
        <v>3716</v>
      </c>
      <c r="B298" s="5" t="s">
        <v>3122</v>
      </c>
      <c r="C298" s="6" t="s">
        <v>3717</v>
      </c>
      <c r="E298" s="3" t="s">
        <v>3124</v>
      </c>
      <c r="F298" s="7" t="s">
        <v>3125</v>
      </c>
    </row>
    <row r="299" ht="18" customHeight="1" spans="1:6">
      <c r="A299" s="872" t="s">
        <v>3718</v>
      </c>
      <c r="B299" s="5" t="s">
        <v>3122</v>
      </c>
      <c r="C299" s="6" t="s">
        <v>3719</v>
      </c>
      <c r="E299" s="3" t="s">
        <v>3124</v>
      </c>
      <c r="F299" s="7" t="s">
        <v>3125</v>
      </c>
    </row>
    <row r="300" ht="18" customHeight="1" spans="1:6">
      <c r="A300" s="872" t="s">
        <v>3720</v>
      </c>
      <c r="B300" s="5" t="s">
        <v>3122</v>
      </c>
      <c r="C300" s="6" t="s">
        <v>3721</v>
      </c>
      <c r="E300" s="3" t="s">
        <v>3124</v>
      </c>
      <c r="F300" s="7" t="s">
        <v>3125</v>
      </c>
    </row>
    <row r="301" ht="18" customHeight="1" spans="1:6">
      <c r="A301" s="872" t="s">
        <v>3722</v>
      </c>
      <c r="B301" s="5" t="s">
        <v>3122</v>
      </c>
      <c r="C301" s="6" t="s">
        <v>3723</v>
      </c>
      <c r="E301" s="3" t="s">
        <v>3124</v>
      </c>
      <c r="F301" s="7" t="s">
        <v>3125</v>
      </c>
    </row>
    <row r="302" ht="18" customHeight="1" spans="1:6">
      <c r="A302" s="872" t="s">
        <v>3724</v>
      </c>
      <c r="B302" s="5" t="s">
        <v>3122</v>
      </c>
      <c r="C302" s="6" t="s">
        <v>3725</v>
      </c>
      <c r="E302" s="3" t="s">
        <v>3124</v>
      </c>
      <c r="F302" s="7" t="s">
        <v>3125</v>
      </c>
    </row>
    <row r="303" ht="18" customHeight="1" spans="1:6">
      <c r="A303" s="872" t="s">
        <v>3726</v>
      </c>
      <c r="B303" s="5" t="s">
        <v>3122</v>
      </c>
      <c r="C303" s="6" t="s">
        <v>3727</v>
      </c>
      <c r="E303" s="3" t="s">
        <v>3124</v>
      </c>
      <c r="F303" s="7" t="s">
        <v>3125</v>
      </c>
    </row>
    <row r="304" ht="18" customHeight="1" spans="1:6">
      <c r="A304" s="872" t="s">
        <v>3728</v>
      </c>
      <c r="B304" s="5" t="s">
        <v>3122</v>
      </c>
      <c r="C304" s="6" t="s">
        <v>3729</v>
      </c>
      <c r="E304" s="3" t="s">
        <v>3124</v>
      </c>
      <c r="F304" s="7" t="s">
        <v>3125</v>
      </c>
    </row>
    <row r="305" ht="18" customHeight="1" spans="1:6">
      <c r="A305" s="872" t="s">
        <v>3730</v>
      </c>
      <c r="B305" s="5" t="s">
        <v>3122</v>
      </c>
      <c r="C305" s="6" t="s">
        <v>3731</v>
      </c>
      <c r="E305" s="3" t="s">
        <v>3124</v>
      </c>
      <c r="F305" s="7" t="s">
        <v>3125</v>
      </c>
    </row>
    <row r="306" ht="18" customHeight="1" spans="1:6">
      <c r="A306" s="872" t="s">
        <v>3732</v>
      </c>
      <c r="B306" s="5" t="s">
        <v>3122</v>
      </c>
      <c r="C306" s="6" t="s">
        <v>3733</v>
      </c>
      <c r="E306" s="3" t="s">
        <v>3124</v>
      </c>
      <c r="F306" s="7" t="s">
        <v>3125</v>
      </c>
    </row>
    <row r="307" ht="18" customHeight="1" spans="1:6">
      <c r="A307" s="872" t="s">
        <v>3734</v>
      </c>
      <c r="B307" s="5" t="s">
        <v>3122</v>
      </c>
      <c r="C307" s="6" t="s">
        <v>3735</v>
      </c>
      <c r="E307" s="3" t="s">
        <v>3124</v>
      </c>
      <c r="F307" s="7" t="s">
        <v>3125</v>
      </c>
    </row>
    <row r="308" ht="18" customHeight="1" spans="1:6">
      <c r="A308" s="872" t="s">
        <v>3736</v>
      </c>
      <c r="B308" s="5" t="s">
        <v>3122</v>
      </c>
      <c r="C308" s="6" t="s">
        <v>3737</v>
      </c>
      <c r="E308" s="3" t="s">
        <v>3124</v>
      </c>
      <c r="F308" s="7" t="s">
        <v>3125</v>
      </c>
    </row>
    <row r="309" ht="18" customHeight="1" spans="1:6">
      <c r="A309" s="872" t="s">
        <v>3738</v>
      </c>
      <c r="B309" s="5" t="s">
        <v>3122</v>
      </c>
      <c r="C309" s="6" t="s">
        <v>3739</v>
      </c>
      <c r="E309" s="3" t="s">
        <v>3124</v>
      </c>
      <c r="F309" s="7" t="s">
        <v>3125</v>
      </c>
    </row>
    <row r="310" ht="18" customHeight="1" spans="1:6">
      <c r="A310" s="872" t="s">
        <v>3740</v>
      </c>
      <c r="B310" s="5" t="s">
        <v>3122</v>
      </c>
      <c r="C310" s="6" t="s">
        <v>3741</v>
      </c>
      <c r="E310" s="3" t="s">
        <v>3124</v>
      </c>
      <c r="F310" s="7" t="s">
        <v>3125</v>
      </c>
    </row>
    <row r="311" ht="18" customHeight="1" spans="1:6">
      <c r="A311" s="872" t="s">
        <v>3742</v>
      </c>
      <c r="B311" s="5" t="s">
        <v>3122</v>
      </c>
      <c r="C311" s="6" t="s">
        <v>3743</v>
      </c>
      <c r="E311" s="3" t="s">
        <v>3124</v>
      </c>
      <c r="F311" s="7" t="s">
        <v>3125</v>
      </c>
    </row>
    <row r="312" ht="18" customHeight="1" spans="1:6">
      <c r="A312" s="872" t="s">
        <v>3744</v>
      </c>
      <c r="B312" s="5" t="s">
        <v>3122</v>
      </c>
      <c r="C312" s="6" t="s">
        <v>3745</v>
      </c>
      <c r="E312" s="3" t="s">
        <v>3124</v>
      </c>
      <c r="F312" s="7" t="s">
        <v>3125</v>
      </c>
    </row>
    <row r="313" ht="18" customHeight="1" spans="1:6">
      <c r="A313" s="872" t="s">
        <v>3746</v>
      </c>
      <c r="B313" s="5" t="s">
        <v>3122</v>
      </c>
      <c r="C313" s="6" t="s">
        <v>3747</v>
      </c>
      <c r="E313" s="3" t="s">
        <v>3124</v>
      </c>
      <c r="F313" s="7" t="s">
        <v>3125</v>
      </c>
    </row>
    <row r="314" ht="18" customHeight="1" spans="1:6">
      <c r="A314" s="872" t="s">
        <v>3748</v>
      </c>
      <c r="B314" s="5" t="s">
        <v>3122</v>
      </c>
      <c r="C314" s="6" t="s">
        <v>3749</v>
      </c>
      <c r="E314" s="3" t="s">
        <v>3124</v>
      </c>
      <c r="F314" s="7" t="s">
        <v>3125</v>
      </c>
    </row>
    <row r="315" ht="18" customHeight="1" spans="1:6">
      <c r="A315" s="872" t="s">
        <v>3750</v>
      </c>
      <c r="B315" s="5" t="s">
        <v>3122</v>
      </c>
      <c r="C315" s="6" t="s">
        <v>3751</v>
      </c>
      <c r="E315" s="3" t="s">
        <v>3124</v>
      </c>
      <c r="F315" s="7" t="s">
        <v>3125</v>
      </c>
    </row>
    <row r="316" ht="18" customHeight="1" spans="1:6">
      <c r="A316" s="872" t="s">
        <v>3752</v>
      </c>
      <c r="B316" s="5" t="s">
        <v>3122</v>
      </c>
      <c r="C316" s="6" t="s">
        <v>3753</v>
      </c>
      <c r="E316" s="3" t="s">
        <v>3124</v>
      </c>
      <c r="F316" s="7" t="s">
        <v>3125</v>
      </c>
    </row>
    <row r="317" ht="18" customHeight="1" spans="1:6">
      <c r="A317" s="872" t="s">
        <v>3754</v>
      </c>
      <c r="B317" s="5" t="s">
        <v>3122</v>
      </c>
      <c r="C317" s="6" t="s">
        <v>3755</v>
      </c>
      <c r="E317" s="3" t="s">
        <v>3124</v>
      </c>
      <c r="F317" s="7" t="s">
        <v>3125</v>
      </c>
    </row>
    <row r="318" ht="18" customHeight="1" spans="1:6">
      <c r="A318" s="872" t="s">
        <v>3756</v>
      </c>
      <c r="B318" s="5" t="s">
        <v>3122</v>
      </c>
      <c r="C318" s="6" t="s">
        <v>3757</v>
      </c>
      <c r="E318" s="3" t="s">
        <v>3124</v>
      </c>
      <c r="F318" s="7" t="s">
        <v>3125</v>
      </c>
    </row>
    <row r="319" ht="18" customHeight="1" spans="1:6">
      <c r="A319" s="872" t="s">
        <v>3758</v>
      </c>
      <c r="B319" s="5" t="s">
        <v>3122</v>
      </c>
      <c r="C319" s="6" t="s">
        <v>3759</v>
      </c>
      <c r="E319" s="3" t="s">
        <v>3124</v>
      </c>
      <c r="F319" s="7" t="s">
        <v>3125</v>
      </c>
    </row>
    <row r="320" ht="18" customHeight="1" spans="1:6">
      <c r="A320" s="872" t="s">
        <v>3760</v>
      </c>
      <c r="B320" s="5" t="s">
        <v>3122</v>
      </c>
      <c r="C320" s="6" t="s">
        <v>3761</v>
      </c>
      <c r="E320" s="3" t="s">
        <v>3124</v>
      </c>
      <c r="F320" s="7" t="s">
        <v>3125</v>
      </c>
    </row>
    <row r="321" ht="18" customHeight="1" spans="1:6">
      <c r="A321" s="872" t="s">
        <v>3762</v>
      </c>
      <c r="B321" s="5" t="s">
        <v>3122</v>
      </c>
      <c r="C321" s="6" t="s">
        <v>3763</v>
      </c>
      <c r="E321" s="3" t="s">
        <v>3124</v>
      </c>
      <c r="F321" s="7" t="s">
        <v>3125</v>
      </c>
    </row>
    <row r="322" ht="18" customHeight="1" spans="1:6">
      <c r="A322" s="872" t="s">
        <v>3764</v>
      </c>
      <c r="B322" s="5" t="s">
        <v>3122</v>
      </c>
      <c r="C322" s="6" t="s">
        <v>3765</v>
      </c>
      <c r="E322" s="3" t="s">
        <v>3124</v>
      </c>
      <c r="F322" s="7" t="s">
        <v>3125</v>
      </c>
    </row>
    <row r="323" ht="18" customHeight="1" spans="1:6">
      <c r="A323" s="872" t="s">
        <v>3766</v>
      </c>
      <c r="B323" s="5" t="s">
        <v>3122</v>
      </c>
      <c r="C323" s="6" t="s">
        <v>3767</v>
      </c>
      <c r="E323" s="3" t="s">
        <v>3124</v>
      </c>
      <c r="F323" s="7" t="s">
        <v>3125</v>
      </c>
    </row>
    <row r="324" ht="18" customHeight="1" spans="1:6">
      <c r="A324" s="872" t="s">
        <v>3768</v>
      </c>
      <c r="B324" s="5" t="s">
        <v>3122</v>
      </c>
      <c r="C324" s="6" t="s">
        <v>3769</v>
      </c>
      <c r="E324" s="3" t="s">
        <v>3124</v>
      </c>
      <c r="F324" s="7" t="s">
        <v>3125</v>
      </c>
    </row>
    <row r="325" ht="18" customHeight="1" spans="1:6">
      <c r="A325" s="872" t="s">
        <v>3770</v>
      </c>
      <c r="B325" s="5" t="s">
        <v>3122</v>
      </c>
      <c r="C325" s="6" t="s">
        <v>3771</v>
      </c>
      <c r="E325" s="3" t="s">
        <v>3124</v>
      </c>
      <c r="F325" s="7" t="s">
        <v>3125</v>
      </c>
    </row>
    <row r="326" ht="18" customHeight="1" spans="1:6">
      <c r="A326" s="872" t="s">
        <v>3772</v>
      </c>
      <c r="B326" s="5" t="s">
        <v>3122</v>
      </c>
      <c r="C326" s="6" t="s">
        <v>3773</v>
      </c>
      <c r="E326" s="3" t="s">
        <v>3124</v>
      </c>
      <c r="F326" s="7" t="s">
        <v>3125</v>
      </c>
    </row>
    <row r="327" ht="18" customHeight="1" spans="1:6">
      <c r="A327" s="872" t="s">
        <v>3774</v>
      </c>
      <c r="B327" s="5" t="s">
        <v>3122</v>
      </c>
      <c r="C327" s="6" t="s">
        <v>3775</v>
      </c>
      <c r="E327" s="3" t="s">
        <v>3124</v>
      </c>
      <c r="F327" s="7" t="s">
        <v>3125</v>
      </c>
    </row>
    <row r="328" ht="18" customHeight="1" spans="1:6">
      <c r="A328" s="872" t="s">
        <v>3776</v>
      </c>
      <c r="B328" s="5" t="s">
        <v>3122</v>
      </c>
      <c r="C328" s="6" t="s">
        <v>3777</v>
      </c>
      <c r="E328" s="3" t="s">
        <v>3124</v>
      </c>
      <c r="F328" s="7" t="s">
        <v>3125</v>
      </c>
    </row>
    <row r="329" ht="18" customHeight="1" spans="1:6">
      <c r="A329" s="872" t="s">
        <v>3778</v>
      </c>
      <c r="B329" s="5" t="s">
        <v>3122</v>
      </c>
      <c r="C329" s="6" t="s">
        <v>3779</v>
      </c>
      <c r="E329" s="3" t="s">
        <v>3124</v>
      </c>
      <c r="F329" s="7" t="s">
        <v>3125</v>
      </c>
    </row>
    <row r="330" ht="18" customHeight="1" spans="1:6">
      <c r="A330" s="872" t="s">
        <v>3780</v>
      </c>
      <c r="B330" s="5" t="s">
        <v>3122</v>
      </c>
      <c r="C330" s="6" t="s">
        <v>3781</v>
      </c>
      <c r="E330" s="3" t="s">
        <v>3124</v>
      </c>
      <c r="F330" s="7" t="s">
        <v>3125</v>
      </c>
    </row>
    <row r="331" ht="18" customHeight="1" spans="1:6">
      <c r="A331" s="872" t="s">
        <v>3782</v>
      </c>
      <c r="B331" s="5" t="s">
        <v>3122</v>
      </c>
      <c r="C331" s="6" t="s">
        <v>3783</v>
      </c>
      <c r="E331" s="3" t="s">
        <v>3124</v>
      </c>
      <c r="F331" s="7" t="s">
        <v>3125</v>
      </c>
    </row>
    <row r="332" ht="18" customHeight="1" spans="1:6">
      <c r="A332" s="872" t="s">
        <v>3784</v>
      </c>
      <c r="B332" s="5" t="s">
        <v>3122</v>
      </c>
      <c r="C332" s="6" t="s">
        <v>3785</v>
      </c>
      <c r="E332" s="3" t="s">
        <v>3124</v>
      </c>
      <c r="F332" s="7" t="s">
        <v>3125</v>
      </c>
    </row>
    <row r="333" ht="18" customHeight="1" spans="1:6">
      <c r="A333" s="872" t="s">
        <v>3786</v>
      </c>
      <c r="B333" s="5" t="s">
        <v>3122</v>
      </c>
      <c r="C333" s="6" t="s">
        <v>3787</v>
      </c>
      <c r="E333" s="3" t="s">
        <v>3124</v>
      </c>
      <c r="F333" s="7" t="s">
        <v>3125</v>
      </c>
    </row>
    <row r="334" ht="18" customHeight="1" spans="1:6">
      <c r="A334" s="872" t="s">
        <v>3788</v>
      </c>
      <c r="B334" s="5" t="s">
        <v>3122</v>
      </c>
      <c r="C334" s="6" t="s">
        <v>3789</v>
      </c>
      <c r="E334" s="3" t="s">
        <v>3124</v>
      </c>
      <c r="F334" s="7" t="s">
        <v>3125</v>
      </c>
    </row>
    <row r="335" ht="18" customHeight="1" spans="1:6">
      <c r="A335" s="872" t="s">
        <v>3790</v>
      </c>
      <c r="B335" s="5" t="s">
        <v>3122</v>
      </c>
      <c r="C335" s="6" t="s">
        <v>3791</v>
      </c>
      <c r="E335" s="3" t="s">
        <v>3124</v>
      </c>
      <c r="F335" s="7" t="s">
        <v>3125</v>
      </c>
    </row>
    <row r="336" ht="18" customHeight="1" spans="1:6">
      <c r="A336" s="872" t="s">
        <v>3792</v>
      </c>
      <c r="B336" s="5" t="s">
        <v>3122</v>
      </c>
      <c r="C336" s="6" t="s">
        <v>3793</v>
      </c>
      <c r="E336" s="3" t="s">
        <v>3124</v>
      </c>
      <c r="F336" s="7" t="s">
        <v>3125</v>
      </c>
    </row>
    <row r="337" ht="18" customHeight="1" spans="1:6">
      <c r="A337" s="872" t="s">
        <v>3794</v>
      </c>
      <c r="B337" s="5" t="s">
        <v>3122</v>
      </c>
      <c r="C337" s="6" t="s">
        <v>3795</v>
      </c>
      <c r="E337" s="3" t="s">
        <v>3124</v>
      </c>
      <c r="F337" s="7" t="s">
        <v>3125</v>
      </c>
    </row>
    <row r="338" ht="18" customHeight="1" spans="1:6">
      <c r="A338" s="872" t="s">
        <v>3796</v>
      </c>
      <c r="B338" s="5" t="s">
        <v>3122</v>
      </c>
      <c r="C338" s="6" t="s">
        <v>3797</v>
      </c>
      <c r="E338" s="3" t="s">
        <v>3124</v>
      </c>
      <c r="F338" s="7" t="s">
        <v>3125</v>
      </c>
    </row>
    <row r="339" ht="18" customHeight="1" spans="1:6">
      <c r="A339" s="872" t="s">
        <v>3798</v>
      </c>
      <c r="B339" s="5" t="s">
        <v>3122</v>
      </c>
      <c r="C339" s="6" t="s">
        <v>3799</v>
      </c>
      <c r="E339" s="3" t="s">
        <v>3124</v>
      </c>
      <c r="F339" s="7" t="s">
        <v>3125</v>
      </c>
    </row>
    <row r="340" ht="18" customHeight="1" spans="1:6">
      <c r="A340" s="872" t="s">
        <v>3800</v>
      </c>
      <c r="B340" s="5" t="s">
        <v>3122</v>
      </c>
      <c r="C340" s="6" t="s">
        <v>3801</v>
      </c>
      <c r="E340" s="3" t="s">
        <v>3124</v>
      </c>
      <c r="F340" s="7" t="s">
        <v>3125</v>
      </c>
    </row>
    <row r="341" ht="18" customHeight="1" spans="1:6">
      <c r="A341" s="872" t="s">
        <v>3802</v>
      </c>
      <c r="B341" s="5" t="s">
        <v>3122</v>
      </c>
      <c r="C341" s="6" t="s">
        <v>3803</v>
      </c>
      <c r="E341" s="3" t="s">
        <v>3124</v>
      </c>
      <c r="F341" s="7" t="s">
        <v>3125</v>
      </c>
    </row>
    <row r="342" ht="18" customHeight="1" spans="1:6">
      <c r="A342" s="872" t="s">
        <v>3804</v>
      </c>
      <c r="B342" s="5" t="s">
        <v>3122</v>
      </c>
      <c r="C342" s="6" t="s">
        <v>3805</v>
      </c>
      <c r="E342" s="3" t="s">
        <v>3124</v>
      </c>
      <c r="F342" s="7" t="s">
        <v>3125</v>
      </c>
    </row>
    <row r="343" ht="18" customHeight="1" spans="1:6">
      <c r="A343" s="872" t="s">
        <v>3806</v>
      </c>
      <c r="B343" s="5" t="s">
        <v>3122</v>
      </c>
      <c r="C343" s="6" t="s">
        <v>3807</v>
      </c>
      <c r="E343" s="3" t="s">
        <v>3124</v>
      </c>
      <c r="F343" s="7" t="s">
        <v>3125</v>
      </c>
    </row>
    <row r="344" ht="18" customHeight="1" spans="1:6">
      <c r="A344" s="872" t="s">
        <v>3808</v>
      </c>
      <c r="B344" s="5" t="s">
        <v>3122</v>
      </c>
      <c r="C344" s="6" t="s">
        <v>3809</v>
      </c>
      <c r="E344" s="3" t="s">
        <v>3124</v>
      </c>
      <c r="F344" s="7" t="s">
        <v>3125</v>
      </c>
    </row>
    <row r="345" ht="18" customHeight="1" spans="1:6">
      <c r="A345" s="872" t="s">
        <v>3810</v>
      </c>
      <c r="B345" s="5" t="s">
        <v>3122</v>
      </c>
      <c r="C345" s="6" t="s">
        <v>3811</v>
      </c>
      <c r="E345" s="3" t="s">
        <v>3124</v>
      </c>
      <c r="F345" s="7" t="s">
        <v>3125</v>
      </c>
    </row>
    <row r="346" ht="18" customHeight="1" spans="1:6">
      <c r="A346" s="872" t="s">
        <v>3812</v>
      </c>
      <c r="B346" s="5" t="s">
        <v>3122</v>
      </c>
      <c r="C346" s="6" t="s">
        <v>3813</v>
      </c>
      <c r="E346" s="3" t="s">
        <v>3124</v>
      </c>
      <c r="F346" s="7" t="s">
        <v>3125</v>
      </c>
    </row>
    <row r="347" ht="18" customHeight="1" spans="1:6">
      <c r="A347" s="872" t="s">
        <v>3814</v>
      </c>
      <c r="B347" s="5" t="s">
        <v>3122</v>
      </c>
      <c r="C347" s="6" t="s">
        <v>3815</v>
      </c>
      <c r="E347" s="3" t="s">
        <v>3124</v>
      </c>
      <c r="F347" s="7" t="s">
        <v>3125</v>
      </c>
    </row>
    <row r="348" ht="18" customHeight="1" spans="1:6">
      <c r="A348" s="872" t="s">
        <v>3816</v>
      </c>
      <c r="B348" s="5" t="s">
        <v>3122</v>
      </c>
      <c r="C348" s="6" t="s">
        <v>3817</v>
      </c>
      <c r="E348" s="3" t="s">
        <v>3124</v>
      </c>
      <c r="F348" s="7" t="s">
        <v>3125</v>
      </c>
    </row>
    <row r="349" ht="18" customHeight="1" spans="1:6">
      <c r="A349" s="872" t="s">
        <v>3818</v>
      </c>
      <c r="B349" s="5" t="s">
        <v>3122</v>
      </c>
      <c r="C349" s="6" t="s">
        <v>3819</v>
      </c>
      <c r="E349" s="3" t="s">
        <v>3124</v>
      </c>
      <c r="F349" s="7" t="s">
        <v>3125</v>
      </c>
    </row>
    <row r="350" ht="18" customHeight="1" spans="1:6">
      <c r="A350" s="872" t="s">
        <v>3820</v>
      </c>
      <c r="B350" s="5" t="s">
        <v>3122</v>
      </c>
      <c r="C350" s="6" t="s">
        <v>3821</v>
      </c>
      <c r="E350" s="3" t="s">
        <v>3124</v>
      </c>
      <c r="F350" s="7" t="s">
        <v>3125</v>
      </c>
    </row>
    <row r="351" ht="18" customHeight="1" spans="1:6">
      <c r="A351" s="872" t="s">
        <v>3822</v>
      </c>
      <c r="B351" s="5" t="s">
        <v>3122</v>
      </c>
      <c r="C351" s="6" t="s">
        <v>3823</v>
      </c>
      <c r="E351" s="3" t="s">
        <v>3124</v>
      </c>
      <c r="F351" s="7" t="s">
        <v>3125</v>
      </c>
    </row>
    <row r="352" ht="18" customHeight="1" spans="1:6">
      <c r="A352" s="872" t="s">
        <v>3824</v>
      </c>
      <c r="B352" s="5" t="s">
        <v>3122</v>
      </c>
      <c r="C352" s="6" t="s">
        <v>3825</v>
      </c>
      <c r="E352" s="3" t="s">
        <v>3124</v>
      </c>
      <c r="F352" s="7" t="s">
        <v>3125</v>
      </c>
    </row>
    <row r="353" ht="18" customHeight="1" spans="1:6">
      <c r="A353" s="872" t="s">
        <v>3826</v>
      </c>
      <c r="B353" s="5" t="s">
        <v>3122</v>
      </c>
      <c r="C353" s="6" t="s">
        <v>3827</v>
      </c>
      <c r="E353" s="3" t="s">
        <v>3124</v>
      </c>
      <c r="F353" s="7" t="s">
        <v>3125</v>
      </c>
    </row>
    <row r="354" ht="18" customHeight="1" spans="1:6">
      <c r="A354" s="872" t="s">
        <v>3828</v>
      </c>
      <c r="B354" s="5" t="s">
        <v>3122</v>
      </c>
      <c r="C354" s="6" t="s">
        <v>3829</v>
      </c>
      <c r="E354" s="3" t="s">
        <v>3124</v>
      </c>
      <c r="F354" s="7" t="s">
        <v>3125</v>
      </c>
    </row>
    <row r="355" ht="18" customHeight="1" spans="1:6">
      <c r="A355" s="872" t="s">
        <v>3830</v>
      </c>
      <c r="B355" s="5" t="s">
        <v>3122</v>
      </c>
      <c r="C355" s="6" t="s">
        <v>3831</v>
      </c>
      <c r="E355" s="3" t="s">
        <v>3124</v>
      </c>
      <c r="F355" s="7" t="s">
        <v>3125</v>
      </c>
    </row>
    <row r="356" ht="18" customHeight="1" spans="1:6">
      <c r="A356" s="872" t="s">
        <v>3832</v>
      </c>
      <c r="B356" s="5" t="s">
        <v>3122</v>
      </c>
      <c r="C356" s="6" t="s">
        <v>3833</v>
      </c>
      <c r="E356" s="3" t="s">
        <v>3124</v>
      </c>
      <c r="F356" s="7" t="s">
        <v>3125</v>
      </c>
    </row>
    <row r="357" ht="18" customHeight="1" spans="1:6">
      <c r="A357" s="872" t="s">
        <v>3834</v>
      </c>
      <c r="B357" s="5" t="s">
        <v>3122</v>
      </c>
      <c r="C357" s="6" t="s">
        <v>3835</v>
      </c>
      <c r="E357" s="3" t="s">
        <v>3124</v>
      </c>
      <c r="F357" s="7" t="s">
        <v>3125</v>
      </c>
    </row>
    <row r="358" ht="18" customHeight="1" spans="1:6">
      <c r="A358" s="872" t="s">
        <v>3836</v>
      </c>
      <c r="B358" s="5" t="s">
        <v>3122</v>
      </c>
      <c r="C358" s="6" t="s">
        <v>3837</v>
      </c>
      <c r="E358" s="3" t="s">
        <v>3124</v>
      </c>
      <c r="F358" s="7" t="s">
        <v>3125</v>
      </c>
    </row>
    <row r="359" ht="18" customHeight="1" spans="1:6">
      <c r="A359" s="872" t="s">
        <v>3838</v>
      </c>
      <c r="B359" s="5" t="s">
        <v>3122</v>
      </c>
      <c r="C359" s="6" t="s">
        <v>3839</v>
      </c>
      <c r="E359" s="3" t="s">
        <v>3124</v>
      </c>
      <c r="F359" s="7" t="s">
        <v>3125</v>
      </c>
    </row>
    <row r="360" ht="18" customHeight="1" spans="1:6">
      <c r="A360" s="872" t="s">
        <v>3840</v>
      </c>
      <c r="B360" s="5" t="s">
        <v>3122</v>
      </c>
      <c r="C360" s="6" t="s">
        <v>3841</v>
      </c>
      <c r="E360" s="3" t="s">
        <v>3124</v>
      </c>
      <c r="F360" s="7" t="s">
        <v>3125</v>
      </c>
    </row>
    <row r="361" ht="18" customHeight="1" spans="1:6">
      <c r="A361" s="872" t="s">
        <v>3842</v>
      </c>
      <c r="B361" s="5" t="s">
        <v>3122</v>
      </c>
      <c r="C361" s="6" t="s">
        <v>3843</v>
      </c>
      <c r="E361" s="3" t="s">
        <v>3124</v>
      </c>
      <c r="F361" s="7" t="s">
        <v>3125</v>
      </c>
    </row>
    <row r="362" ht="18" customHeight="1" spans="1:6">
      <c r="A362" s="872" t="s">
        <v>3844</v>
      </c>
      <c r="B362" s="5" t="s">
        <v>3122</v>
      </c>
      <c r="C362" s="6" t="s">
        <v>3845</v>
      </c>
      <c r="E362" s="3" t="s">
        <v>3124</v>
      </c>
      <c r="F362" s="7" t="s">
        <v>3125</v>
      </c>
    </row>
    <row r="363" ht="18" customHeight="1" spans="1:6">
      <c r="A363" s="872" t="s">
        <v>3846</v>
      </c>
      <c r="B363" s="5" t="s">
        <v>3122</v>
      </c>
      <c r="C363" s="6" t="s">
        <v>3847</v>
      </c>
      <c r="E363" s="3" t="s">
        <v>3124</v>
      </c>
      <c r="F363" s="7" t="s">
        <v>3125</v>
      </c>
    </row>
    <row r="364" ht="18" customHeight="1" spans="1:6">
      <c r="A364" s="872" t="s">
        <v>3848</v>
      </c>
      <c r="B364" s="5" t="s">
        <v>3122</v>
      </c>
      <c r="C364" s="6" t="s">
        <v>3849</v>
      </c>
      <c r="E364" s="3" t="s">
        <v>3124</v>
      </c>
      <c r="F364" s="7" t="s">
        <v>3125</v>
      </c>
    </row>
    <row r="365" ht="18" customHeight="1" spans="1:6">
      <c r="A365" s="872" t="s">
        <v>3850</v>
      </c>
      <c r="B365" s="5" t="s">
        <v>3122</v>
      </c>
      <c r="C365" s="6" t="s">
        <v>3851</v>
      </c>
      <c r="E365" s="3" t="s">
        <v>3124</v>
      </c>
      <c r="F365" s="7" t="s">
        <v>3125</v>
      </c>
    </row>
    <row r="366" ht="18" customHeight="1" spans="1:6">
      <c r="A366" s="872" t="s">
        <v>3852</v>
      </c>
      <c r="B366" s="5" t="s">
        <v>3122</v>
      </c>
      <c r="C366" s="6" t="s">
        <v>3853</v>
      </c>
      <c r="E366" s="3" t="s">
        <v>3124</v>
      </c>
      <c r="F366" s="7" t="s">
        <v>3125</v>
      </c>
    </row>
    <row r="367" ht="18" customHeight="1" spans="1:6">
      <c r="A367" s="872" t="s">
        <v>3854</v>
      </c>
      <c r="B367" s="5" t="s">
        <v>3122</v>
      </c>
      <c r="C367" s="6" t="s">
        <v>3855</v>
      </c>
      <c r="E367" s="3" t="s">
        <v>3124</v>
      </c>
      <c r="F367" s="7" t="s">
        <v>3125</v>
      </c>
    </row>
    <row r="368" ht="18" customHeight="1" spans="1:6">
      <c r="A368" s="872" t="s">
        <v>3856</v>
      </c>
      <c r="B368" s="5" t="s">
        <v>3122</v>
      </c>
      <c r="C368" s="6" t="s">
        <v>3857</v>
      </c>
      <c r="E368" s="3" t="s">
        <v>3124</v>
      </c>
      <c r="F368" s="7" t="s">
        <v>3125</v>
      </c>
    </row>
    <row r="369" ht="18" customHeight="1" spans="1:6">
      <c r="A369" s="872" t="s">
        <v>3858</v>
      </c>
      <c r="B369" s="5" t="s">
        <v>3122</v>
      </c>
      <c r="C369" s="6" t="s">
        <v>3859</v>
      </c>
      <c r="E369" s="3" t="s">
        <v>3124</v>
      </c>
      <c r="F369" s="7" t="s">
        <v>3125</v>
      </c>
    </row>
    <row r="370" ht="18" customHeight="1" spans="1:6">
      <c r="A370" s="872" t="s">
        <v>3860</v>
      </c>
      <c r="B370" s="5" t="s">
        <v>3122</v>
      </c>
      <c r="C370" s="6" t="s">
        <v>3861</v>
      </c>
      <c r="E370" s="3" t="s">
        <v>3124</v>
      </c>
      <c r="F370" s="7" t="s">
        <v>3125</v>
      </c>
    </row>
    <row r="371" ht="18" customHeight="1" spans="1:6">
      <c r="A371" s="872" t="s">
        <v>3862</v>
      </c>
      <c r="B371" s="5" t="s">
        <v>3122</v>
      </c>
      <c r="C371" s="6" t="s">
        <v>3863</v>
      </c>
      <c r="E371" s="3" t="s">
        <v>3124</v>
      </c>
      <c r="F371" s="7" t="s">
        <v>3125</v>
      </c>
    </row>
    <row r="372" ht="18" customHeight="1" spans="1:6">
      <c r="A372" s="872" t="s">
        <v>3864</v>
      </c>
      <c r="B372" s="5" t="s">
        <v>3122</v>
      </c>
      <c r="C372" s="6" t="s">
        <v>3865</v>
      </c>
      <c r="E372" s="3" t="s">
        <v>3124</v>
      </c>
      <c r="F372" s="7" t="s">
        <v>3125</v>
      </c>
    </row>
    <row r="373" ht="18" customHeight="1" spans="1:6">
      <c r="A373" s="872" t="s">
        <v>3866</v>
      </c>
      <c r="B373" s="5" t="s">
        <v>3122</v>
      </c>
      <c r="C373" s="6" t="s">
        <v>3867</v>
      </c>
      <c r="E373" s="3" t="s">
        <v>3124</v>
      </c>
      <c r="F373" s="7" t="s">
        <v>3125</v>
      </c>
    </row>
    <row r="374" ht="18" customHeight="1" spans="1:6">
      <c r="A374" s="872" t="s">
        <v>3868</v>
      </c>
      <c r="B374" s="5" t="s">
        <v>3122</v>
      </c>
      <c r="C374" s="6" t="s">
        <v>3869</v>
      </c>
      <c r="E374" s="3" t="s">
        <v>3124</v>
      </c>
      <c r="F374" s="7" t="s">
        <v>3125</v>
      </c>
    </row>
    <row r="375" ht="18" customHeight="1" spans="1:6">
      <c r="A375" s="872" t="s">
        <v>3870</v>
      </c>
      <c r="B375" s="5" t="s">
        <v>3122</v>
      </c>
      <c r="C375" s="6" t="s">
        <v>3871</v>
      </c>
      <c r="E375" s="3" t="s">
        <v>3124</v>
      </c>
      <c r="F375" s="7" t="s">
        <v>3125</v>
      </c>
    </row>
    <row r="376" ht="18" customHeight="1" spans="1:6">
      <c r="A376" s="872" t="s">
        <v>3872</v>
      </c>
      <c r="B376" s="5" t="s">
        <v>3122</v>
      </c>
      <c r="C376" s="6" t="s">
        <v>3873</v>
      </c>
      <c r="E376" s="3" t="s">
        <v>3124</v>
      </c>
      <c r="F376" s="7" t="s">
        <v>3125</v>
      </c>
    </row>
    <row r="377" ht="18" customHeight="1" spans="1:6">
      <c r="A377" s="872" t="s">
        <v>3874</v>
      </c>
      <c r="B377" s="5" t="s">
        <v>3122</v>
      </c>
      <c r="C377" s="6" t="s">
        <v>3875</v>
      </c>
      <c r="E377" s="3" t="s">
        <v>3124</v>
      </c>
      <c r="F377" s="7" t="s">
        <v>3125</v>
      </c>
    </row>
    <row r="378" ht="18" customHeight="1" spans="1:6">
      <c r="A378" s="872" t="s">
        <v>3876</v>
      </c>
      <c r="B378" s="5" t="s">
        <v>3122</v>
      </c>
      <c r="C378" s="6" t="s">
        <v>3877</v>
      </c>
      <c r="E378" s="3" t="s">
        <v>3124</v>
      </c>
      <c r="F378" s="7" t="s">
        <v>3125</v>
      </c>
    </row>
    <row r="379" ht="18" customHeight="1" spans="1:6">
      <c r="A379" s="872" t="s">
        <v>3878</v>
      </c>
      <c r="B379" s="5" t="s">
        <v>3122</v>
      </c>
      <c r="C379" s="6" t="s">
        <v>3879</v>
      </c>
      <c r="E379" s="3" t="s">
        <v>3124</v>
      </c>
      <c r="F379" s="7" t="s">
        <v>3125</v>
      </c>
    </row>
    <row r="380" ht="18" customHeight="1" spans="1:6">
      <c r="A380" s="872" t="s">
        <v>3880</v>
      </c>
      <c r="B380" s="5" t="s">
        <v>3122</v>
      </c>
      <c r="C380" s="6" t="s">
        <v>3881</v>
      </c>
      <c r="E380" s="3" t="s">
        <v>3124</v>
      </c>
      <c r="F380" s="7" t="s">
        <v>3125</v>
      </c>
    </row>
    <row r="381" ht="18" customHeight="1" spans="1:6">
      <c r="A381" s="872" t="s">
        <v>3882</v>
      </c>
      <c r="B381" s="5" t="s">
        <v>3122</v>
      </c>
      <c r="C381" s="6" t="s">
        <v>3883</v>
      </c>
      <c r="E381" s="3" t="s">
        <v>3124</v>
      </c>
      <c r="F381" s="7" t="s">
        <v>3125</v>
      </c>
    </row>
    <row r="382" ht="18" customHeight="1" spans="1:6">
      <c r="A382" s="872" t="s">
        <v>3884</v>
      </c>
      <c r="B382" s="5" t="s">
        <v>3122</v>
      </c>
      <c r="C382" s="6" t="s">
        <v>3885</v>
      </c>
      <c r="E382" s="3" t="s">
        <v>3124</v>
      </c>
      <c r="F382" s="7" t="s">
        <v>3125</v>
      </c>
    </row>
    <row r="383" ht="18" customHeight="1" spans="1:6">
      <c r="A383" s="872" t="s">
        <v>3886</v>
      </c>
      <c r="B383" s="5" t="s">
        <v>3122</v>
      </c>
      <c r="C383" s="6" t="s">
        <v>3887</v>
      </c>
      <c r="E383" s="3" t="s">
        <v>3124</v>
      </c>
      <c r="F383" s="7" t="s">
        <v>3125</v>
      </c>
    </row>
    <row r="384" ht="18" customHeight="1" spans="1:6">
      <c r="A384" s="872" t="s">
        <v>3888</v>
      </c>
      <c r="B384" s="5" t="s">
        <v>3122</v>
      </c>
      <c r="C384" s="6" t="s">
        <v>3889</v>
      </c>
      <c r="E384" s="3" t="s">
        <v>3124</v>
      </c>
      <c r="F384" s="7" t="s">
        <v>3125</v>
      </c>
    </row>
    <row r="385" ht="18" customHeight="1" spans="1:6">
      <c r="A385" s="872" t="s">
        <v>3890</v>
      </c>
      <c r="B385" s="5" t="s">
        <v>3122</v>
      </c>
      <c r="C385" s="6" t="s">
        <v>3891</v>
      </c>
      <c r="E385" s="3" t="s">
        <v>3124</v>
      </c>
      <c r="F385" s="7" t="s">
        <v>3125</v>
      </c>
    </row>
    <row r="386" ht="18" customHeight="1" spans="1:6">
      <c r="A386" s="872" t="s">
        <v>3892</v>
      </c>
      <c r="B386" s="5" t="s">
        <v>3122</v>
      </c>
      <c r="C386" s="6" t="s">
        <v>3893</v>
      </c>
      <c r="E386" s="3" t="s">
        <v>3124</v>
      </c>
      <c r="F386" s="7" t="s">
        <v>3125</v>
      </c>
    </row>
    <row r="387" ht="18" customHeight="1" spans="1:6">
      <c r="A387" s="872" t="s">
        <v>3894</v>
      </c>
      <c r="B387" s="5" t="s">
        <v>3122</v>
      </c>
      <c r="C387" s="6" t="s">
        <v>3895</v>
      </c>
      <c r="E387" s="3" t="s">
        <v>3124</v>
      </c>
      <c r="F387" s="7" t="s">
        <v>3125</v>
      </c>
    </row>
    <row r="388" ht="18" customHeight="1" spans="1:6">
      <c r="A388" s="872" t="s">
        <v>3896</v>
      </c>
      <c r="B388" s="5" t="s">
        <v>3122</v>
      </c>
      <c r="C388" s="6" t="s">
        <v>3897</v>
      </c>
      <c r="E388" s="3" t="s">
        <v>3124</v>
      </c>
      <c r="F388" s="7" t="s">
        <v>3125</v>
      </c>
    </row>
    <row r="389" ht="18" customHeight="1" spans="1:6">
      <c r="A389" s="872" t="s">
        <v>3898</v>
      </c>
      <c r="B389" s="5" t="s">
        <v>3122</v>
      </c>
      <c r="C389" s="6" t="s">
        <v>3899</v>
      </c>
      <c r="E389" s="3" t="s">
        <v>3124</v>
      </c>
      <c r="F389" s="7" t="s">
        <v>3125</v>
      </c>
    </row>
    <row r="390" ht="18" customHeight="1" spans="1:6">
      <c r="A390" s="872" t="s">
        <v>3900</v>
      </c>
      <c r="B390" s="5" t="s">
        <v>3122</v>
      </c>
      <c r="C390" s="6" t="s">
        <v>3901</v>
      </c>
      <c r="E390" s="3" t="s">
        <v>3124</v>
      </c>
      <c r="F390" s="7" t="s">
        <v>3125</v>
      </c>
    </row>
    <row r="391" ht="18" customHeight="1" spans="1:6">
      <c r="A391" s="872" t="s">
        <v>3902</v>
      </c>
      <c r="B391" s="5" t="s">
        <v>3122</v>
      </c>
      <c r="C391" s="6" t="s">
        <v>3903</v>
      </c>
      <c r="E391" s="3" t="s">
        <v>3124</v>
      </c>
      <c r="F391" s="7" t="s">
        <v>3125</v>
      </c>
    </row>
    <row r="392" ht="18" customHeight="1" spans="1:6">
      <c r="A392" s="872" t="s">
        <v>3904</v>
      </c>
      <c r="B392" s="5" t="s">
        <v>3122</v>
      </c>
      <c r="C392" s="6" t="s">
        <v>3905</v>
      </c>
      <c r="E392" s="3" t="s">
        <v>3124</v>
      </c>
      <c r="F392" s="7" t="s">
        <v>3125</v>
      </c>
    </row>
    <row r="393" ht="18" customHeight="1" spans="1:6">
      <c r="A393" s="872" t="s">
        <v>3906</v>
      </c>
      <c r="B393" s="5" t="s">
        <v>3122</v>
      </c>
      <c r="C393" s="6" t="s">
        <v>3907</v>
      </c>
      <c r="E393" s="3" t="s">
        <v>3124</v>
      </c>
      <c r="F393" s="7" t="s">
        <v>3125</v>
      </c>
    </row>
    <row r="394" ht="18" customHeight="1" spans="1:6">
      <c r="A394" s="872" t="s">
        <v>3908</v>
      </c>
      <c r="B394" s="5" t="s">
        <v>3122</v>
      </c>
      <c r="C394" s="6" t="s">
        <v>3909</v>
      </c>
      <c r="E394" s="3" t="s">
        <v>3124</v>
      </c>
      <c r="F394" s="7" t="s">
        <v>3125</v>
      </c>
    </row>
    <row r="395" ht="18" customHeight="1" spans="1:6">
      <c r="A395" s="872" t="s">
        <v>3910</v>
      </c>
      <c r="B395" s="5" t="s">
        <v>3122</v>
      </c>
      <c r="C395" s="6" t="s">
        <v>3911</v>
      </c>
      <c r="E395" s="3" t="s">
        <v>3124</v>
      </c>
      <c r="F395" s="7" t="s">
        <v>3125</v>
      </c>
    </row>
    <row r="396" ht="18" customHeight="1" spans="1:6">
      <c r="A396" s="872" t="s">
        <v>3912</v>
      </c>
      <c r="B396" s="5" t="s">
        <v>3122</v>
      </c>
      <c r="C396" s="6" t="s">
        <v>3913</v>
      </c>
      <c r="E396" s="3" t="s">
        <v>3124</v>
      </c>
      <c r="F396" s="7" t="s">
        <v>3125</v>
      </c>
    </row>
    <row r="397" ht="18" customHeight="1" spans="1:6">
      <c r="A397" s="872" t="s">
        <v>3914</v>
      </c>
      <c r="B397" s="5" t="s">
        <v>3122</v>
      </c>
      <c r="C397" s="6" t="s">
        <v>3915</v>
      </c>
      <c r="E397" s="3" t="s">
        <v>3124</v>
      </c>
      <c r="F397" s="7" t="s">
        <v>3125</v>
      </c>
    </row>
    <row r="398" ht="18" customHeight="1" spans="1:6">
      <c r="A398" s="872" t="s">
        <v>3916</v>
      </c>
      <c r="B398" s="5" t="s">
        <v>3122</v>
      </c>
      <c r="C398" s="6" t="s">
        <v>3917</v>
      </c>
      <c r="E398" s="3" t="s">
        <v>3124</v>
      </c>
      <c r="F398" s="7" t="s">
        <v>3125</v>
      </c>
    </row>
    <row r="399" ht="18" customHeight="1" spans="1:6">
      <c r="A399" s="872" t="s">
        <v>3918</v>
      </c>
      <c r="B399" s="5" t="s">
        <v>3122</v>
      </c>
      <c r="C399" s="6" t="s">
        <v>3919</v>
      </c>
      <c r="E399" s="3" t="s">
        <v>3124</v>
      </c>
      <c r="F399" s="7" t="s">
        <v>3125</v>
      </c>
    </row>
    <row r="400" ht="18" customHeight="1" spans="1:6">
      <c r="A400" s="872" t="s">
        <v>3920</v>
      </c>
      <c r="B400" s="5" t="s">
        <v>3122</v>
      </c>
      <c r="C400" s="6" t="s">
        <v>3921</v>
      </c>
      <c r="E400" s="3" t="s">
        <v>3124</v>
      </c>
      <c r="F400" s="7" t="s">
        <v>3125</v>
      </c>
    </row>
    <row r="401" ht="18" customHeight="1" spans="1:6">
      <c r="A401" s="872" t="s">
        <v>3922</v>
      </c>
      <c r="B401" s="5" t="s">
        <v>3122</v>
      </c>
      <c r="C401" s="6" t="s">
        <v>3923</v>
      </c>
      <c r="E401" s="3" t="s">
        <v>3124</v>
      </c>
      <c r="F401" s="7" t="s">
        <v>3125</v>
      </c>
    </row>
    <row r="402" ht="18" customHeight="1" spans="1:6">
      <c r="A402" s="872" t="s">
        <v>3924</v>
      </c>
      <c r="B402" s="5" t="s">
        <v>3122</v>
      </c>
      <c r="C402" s="6" t="s">
        <v>3925</v>
      </c>
      <c r="E402" s="3" t="s">
        <v>3124</v>
      </c>
      <c r="F402" s="7" t="s">
        <v>3125</v>
      </c>
    </row>
    <row r="403" ht="18" customHeight="1" spans="1:6">
      <c r="A403" s="872" t="s">
        <v>3926</v>
      </c>
      <c r="B403" s="5" t="s">
        <v>3122</v>
      </c>
      <c r="C403" s="6" t="s">
        <v>3927</v>
      </c>
      <c r="E403" s="3" t="s">
        <v>3124</v>
      </c>
      <c r="F403" s="7" t="s">
        <v>3125</v>
      </c>
    </row>
    <row r="404" ht="18" customHeight="1" spans="1:6">
      <c r="A404" s="872" t="s">
        <v>3928</v>
      </c>
      <c r="B404" s="5" t="s">
        <v>3122</v>
      </c>
      <c r="C404" s="6" t="s">
        <v>3929</v>
      </c>
      <c r="E404" s="3" t="s">
        <v>3124</v>
      </c>
      <c r="F404" s="7" t="s">
        <v>3125</v>
      </c>
    </row>
    <row r="405" ht="18" customHeight="1" spans="1:6">
      <c r="A405" s="872" t="s">
        <v>3930</v>
      </c>
      <c r="B405" s="5" t="s">
        <v>3122</v>
      </c>
      <c r="C405" s="6" t="s">
        <v>3931</v>
      </c>
      <c r="E405" s="3" t="s">
        <v>3124</v>
      </c>
      <c r="F405" s="7" t="s">
        <v>3125</v>
      </c>
    </row>
    <row r="406" ht="18" customHeight="1" spans="1:6">
      <c r="A406" s="872" t="s">
        <v>3932</v>
      </c>
      <c r="B406" s="5" t="s">
        <v>3122</v>
      </c>
      <c r="C406" s="6" t="s">
        <v>3933</v>
      </c>
      <c r="E406" s="3" t="s">
        <v>3124</v>
      </c>
      <c r="F406" s="7" t="s">
        <v>3125</v>
      </c>
    </row>
    <row r="407" ht="18" customHeight="1" spans="1:6">
      <c r="A407" s="872" t="s">
        <v>3934</v>
      </c>
      <c r="B407" s="5" t="s">
        <v>3122</v>
      </c>
      <c r="C407" s="6" t="s">
        <v>3935</v>
      </c>
      <c r="E407" s="3" t="s">
        <v>3124</v>
      </c>
      <c r="F407" s="7" t="s">
        <v>3125</v>
      </c>
    </row>
    <row r="408" ht="18" customHeight="1" spans="1:6">
      <c r="A408" s="872" t="s">
        <v>3936</v>
      </c>
      <c r="B408" s="5" t="s">
        <v>3122</v>
      </c>
      <c r="C408" s="6" t="s">
        <v>3937</v>
      </c>
      <c r="E408" s="3" t="s">
        <v>3124</v>
      </c>
      <c r="F408" s="7" t="s">
        <v>3125</v>
      </c>
    </row>
    <row r="409" ht="18" customHeight="1" spans="1:6">
      <c r="A409" s="872" t="s">
        <v>3938</v>
      </c>
      <c r="B409" s="5" t="s">
        <v>3122</v>
      </c>
      <c r="C409" s="6" t="s">
        <v>3939</v>
      </c>
      <c r="E409" s="3" t="s">
        <v>3124</v>
      </c>
      <c r="F409" s="7" t="s">
        <v>3125</v>
      </c>
    </row>
    <row r="410" ht="18" customHeight="1" spans="1:6">
      <c r="A410" s="872" t="s">
        <v>3940</v>
      </c>
      <c r="B410" s="5" t="s">
        <v>3122</v>
      </c>
      <c r="C410" s="6" t="s">
        <v>3941</v>
      </c>
      <c r="E410" s="3" t="s">
        <v>3124</v>
      </c>
      <c r="F410" s="7" t="s">
        <v>3125</v>
      </c>
    </row>
    <row r="411" ht="18" customHeight="1" spans="1:6">
      <c r="A411" s="872" t="s">
        <v>3942</v>
      </c>
      <c r="B411" s="5" t="s">
        <v>3122</v>
      </c>
      <c r="C411" s="6" t="s">
        <v>3943</v>
      </c>
      <c r="E411" s="3" t="s">
        <v>3124</v>
      </c>
      <c r="F411" s="7" t="s">
        <v>3125</v>
      </c>
    </row>
    <row r="412" ht="18" customHeight="1" spans="1:6">
      <c r="A412" s="872" t="s">
        <v>3944</v>
      </c>
      <c r="B412" s="5" t="s">
        <v>3122</v>
      </c>
      <c r="C412" s="6" t="s">
        <v>3945</v>
      </c>
      <c r="E412" s="3" t="s">
        <v>3124</v>
      </c>
      <c r="F412" s="7" t="s">
        <v>3125</v>
      </c>
    </row>
    <row r="413" ht="18" customHeight="1" spans="1:6">
      <c r="A413" s="872" t="s">
        <v>3946</v>
      </c>
      <c r="B413" s="5" t="s">
        <v>3122</v>
      </c>
      <c r="C413" s="6" t="s">
        <v>3947</v>
      </c>
      <c r="E413" s="3" t="s">
        <v>3124</v>
      </c>
      <c r="F413" s="7" t="s">
        <v>3125</v>
      </c>
    </row>
    <row r="414" ht="18" customHeight="1" spans="1:6">
      <c r="A414" s="872" t="s">
        <v>3948</v>
      </c>
      <c r="B414" s="5" t="s">
        <v>3122</v>
      </c>
      <c r="C414" s="6" t="s">
        <v>3949</v>
      </c>
      <c r="E414" s="3" t="s">
        <v>3124</v>
      </c>
      <c r="F414" s="7" t="s">
        <v>3125</v>
      </c>
    </row>
    <row r="415" ht="18" customHeight="1" spans="1:6">
      <c r="A415" s="872" t="s">
        <v>3950</v>
      </c>
      <c r="B415" s="5" t="s">
        <v>3122</v>
      </c>
      <c r="C415" s="6" t="s">
        <v>3951</v>
      </c>
      <c r="E415" s="3" t="s">
        <v>3124</v>
      </c>
      <c r="F415" s="7" t="s">
        <v>3125</v>
      </c>
    </row>
    <row r="416" ht="18" customHeight="1" spans="1:6">
      <c r="A416" s="872" t="s">
        <v>3952</v>
      </c>
      <c r="B416" s="5" t="s">
        <v>3122</v>
      </c>
      <c r="C416" s="6" t="s">
        <v>3953</v>
      </c>
      <c r="E416" s="3" t="s">
        <v>3124</v>
      </c>
      <c r="F416" s="7" t="s">
        <v>3125</v>
      </c>
    </row>
    <row r="417" ht="18" customHeight="1" spans="1:6">
      <c r="A417" s="872" t="s">
        <v>3954</v>
      </c>
      <c r="B417" s="5" t="s">
        <v>3122</v>
      </c>
      <c r="C417" s="6" t="s">
        <v>3955</v>
      </c>
      <c r="E417" s="3" t="s">
        <v>3124</v>
      </c>
      <c r="F417" s="7" t="s">
        <v>3125</v>
      </c>
    </row>
    <row r="418" ht="18" customHeight="1" spans="1:6">
      <c r="A418" s="872" t="s">
        <v>3956</v>
      </c>
      <c r="B418" s="5" t="s">
        <v>3122</v>
      </c>
      <c r="C418" s="6" t="s">
        <v>3957</v>
      </c>
      <c r="E418" s="3" t="s">
        <v>3124</v>
      </c>
      <c r="F418" s="7" t="s">
        <v>3125</v>
      </c>
    </row>
    <row r="419" ht="18" customHeight="1" spans="1:6">
      <c r="A419" s="872" t="s">
        <v>3958</v>
      </c>
      <c r="B419" s="5" t="s">
        <v>3122</v>
      </c>
      <c r="C419" s="6" t="s">
        <v>3959</v>
      </c>
      <c r="E419" s="3" t="s">
        <v>3124</v>
      </c>
      <c r="F419" s="7" t="s">
        <v>3125</v>
      </c>
    </row>
    <row r="420" ht="18" customHeight="1" spans="1:6">
      <c r="A420" s="872" t="s">
        <v>3960</v>
      </c>
      <c r="B420" s="5" t="s">
        <v>3122</v>
      </c>
      <c r="C420" s="6" t="s">
        <v>3961</v>
      </c>
      <c r="E420" s="3" t="s">
        <v>3124</v>
      </c>
      <c r="F420" s="7" t="s">
        <v>3125</v>
      </c>
    </row>
    <row r="421" ht="18" customHeight="1" spans="1:6">
      <c r="A421" s="872" t="s">
        <v>3962</v>
      </c>
      <c r="B421" s="5" t="s">
        <v>3122</v>
      </c>
      <c r="C421" s="6" t="s">
        <v>3963</v>
      </c>
      <c r="E421" s="3" t="s">
        <v>3124</v>
      </c>
      <c r="F421" s="7" t="s">
        <v>3125</v>
      </c>
    </row>
    <row r="422" ht="18" customHeight="1" spans="1:6">
      <c r="A422" s="872" t="s">
        <v>3964</v>
      </c>
      <c r="B422" s="5" t="s">
        <v>3122</v>
      </c>
      <c r="C422" s="6" t="s">
        <v>3965</v>
      </c>
      <c r="E422" s="3" t="s">
        <v>3124</v>
      </c>
      <c r="F422" s="7" t="s">
        <v>3125</v>
      </c>
    </row>
    <row r="423" ht="18" customHeight="1" spans="1:6">
      <c r="A423" s="872" t="s">
        <v>3966</v>
      </c>
      <c r="B423" s="5" t="s">
        <v>3122</v>
      </c>
      <c r="C423" s="6" t="s">
        <v>3967</v>
      </c>
      <c r="E423" s="3" t="s">
        <v>3124</v>
      </c>
      <c r="F423" s="7" t="s">
        <v>3125</v>
      </c>
    </row>
    <row r="424" ht="18" customHeight="1" spans="1:6">
      <c r="A424" s="872" t="s">
        <v>3968</v>
      </c>
      <c r="B424" s="5" t="s">
        <v>3122</v>
      </c>
      <c r="C424" s="6" t="s">
        <v>3969</v>
      </c>
      <c r="E424" s="3" t="s">
        <v>3124</v>
      </c>
      <c r="F424" s="7" t="s">
        <v>3125</v>
      </c>
    </row>
    <row r="425" ht="18" customHeight="1" spans="1:6">
      <c r="A425" s="872" t="s">
        <v>3970</v>
      </c>
      <c r="B425" s="5" t="s">
        <v>3122</v>
      </c>
      <c r="C425" s="6" t="s">
        <v>3971</v>
      </c>
      <c r="E425" s="3" t="s">
        <v>3124</v>
      </c>
      <c r="F425" s="7" t="s">
        <v>3125</v>
      </c>
    </row>
    <row r="426" ht="18" customHeight="1" spans="1:6">
      <c r="A426" s="872" t="s">
        <v>3972</v>
      </c>
      <c r="B426" s="5" t="s">
        <v>3122</v>
      </c>
      <c r="C426" s="6" t="s">
        <v>3973</v>
      </c>
      <c r="E426" s="3" t="s">
        <v>3124</v>
      </c>
      <c r="F426" s="7" t="s">
        <v>3125</v>
      </c>
    </row>
    <row r="427" ht="18" customHeight="1" spans="1:6">
      <c r="A427" s="872" t="s">
        <v>3974</v>
      </c>
      <c r="B427" s="5" t="s">
        <v>3122</v>
      </c>
      <c r="C427" s="6" t="s">
        <v>3975</v>
      </c>
      <c r="E427" s="3" t="s">
        <v>3124</v>
      </c>
      <c r="F427" s="7" t="s">
        <v>3125</v>
      </c>
    </row>
    <row r="428" ht="18" customHeight="1" spans="1:6">
      <c r="A428" s="872" t="s">
        <v>3976</v>
      </c>
      <c r="B428" s="5" t="s">
        <v>3122</v>
      </c>
      <c r="C428" s="6" t="s">
        <v>3977</v>
      </c>
      <c r="E428" s="3" t="s">
        <v>3124</v>
      </c>
      <c r="F428" s="7" t="s">
        <v>3125</v>
      </c>
    </row>
    <row r="429" ht="18" customHeight="1" spans="1:6">
      <c r="A429" s="872" t="s">
        <v>3978</v>
      </c>
      <c r="B429" s="5" t="s">
        <v>3122</v>
      </c>
      <c r="C429" s="6" t="s">
        <v>3979</v>
      </c>
      <c r="E429" s="3" t="s">
        <v>3124</v>
      </c>
      <c r="F429" s="7" t="s">
        <v>3125</v>
      </c>
    </row>
    <row r="430" ht="18" customHeight="1" spans="1:6">
      <c r="A430" s="872" t="s">
        <v>3980</v>
      </c>
      <c r="B430" s="5" t="s">
        <v>3122</v>
      </c>
      <c r="C430" s="6" t="s">
        <v>3981</v>
      </c>
      <c r="E430" s="3" t="s">
        <v>3124</v>
      </c>
      <c r="F430" s="7" t="s">
        <v>3125</v>
      </c>
    </row>
    <row r="431" ht="18" customHeight="1" spans="1:6">
      <c r="A431" s="872" t="s">
        <v>3982</v>
      </c>
      <c r="B431" s="5" t="s">
        <v>3122</v>
      </c>
      <c r="C431" s="6" t="s">
        <v>3983</v>
      </c>
      <c r="E431" s="3" t="s">
        <v>3124</v>
      </c>
      <c r="F431" s="7" t="s">
        <v>3125</v>
      </c>
    </row>
    <row r="432" ht="18" customHeight="1" spans="1:6">
      <c r="A432" s="872" t="s">
        <v>3984</v>
      </c>
      <c r="B432" s="5" t="s">
        <v>3122</v>
      </c>
      <c r="C432" s="6" t="s">
        <v>3985</v>
      </c>
      <c r="E432" s="3" t="s">
        <v>3124</v>
      </c>
      <c r="F432" s="7" t="s">
        <v>3125</v>
      </c>
    </row>
    <row r="433" ht="18" customHeight="1" spans="1:6">
      <c r="A433" s="872" t="s">
        <v>3986</v>
      </c>
      <c r="B433" s="5" t="s">
        <v>3122</v>
      </c>
      <c r="C433" s="6" t="s">
        <v>3987</v>
      </c>
      <c r="E433" s="3" t="s">
        <v>3124</v>
      </c>
      <c r="F433" s="7" t="s">
        <v>3125</v>
      </c>
    </row>
    <row r="434" ht="18" customHeight="1" spans="1:6">
      <c r="A434" s="872" t="s">
        <v>3988</v>
      </c>
      <c r="B434" s="5" t="s">
        <v>3122</v>
      </c>
      <c r="C434" s="6" t="s">
        <v>3989</v>
      </c>
      <c r="E434" s="3" t="s">
        <v>3124</v>
      </c>
      <c r="F434" s="7" t="s">
        <v>3125</v>
      </c>
    </row>
    <row r="435" ht="18" customHeight="1" spans="1:6">
      <c r="A435" s="872" t="s">
        <v>3990</v>
      </c>
      <c r="B435" s="5" t="s">
        <v>3122</v>
      </c>
      <c r="C435" s="6" t="s">
        <v>3991</v>
      </c>
      <c r="E435" s="3" t="s">
        <v>3124</v>
      </c>
      <c r="F435" s="7" t="s">
        <v>3125</v>
      </c>
    </row>
    <row r="436" ht="18" customHeight="1" spans="1:6">
      <c r="A436" s="872" t="s">
        <v>3992</v>
      </c>
      <c r="B436" s="5" t="s">
        <v>3122</v>
      </c>
      <c r="C436" s="6" t="s">
        <v>3993</v>
      </c>
      <c r="E436" s="3" t="s">
        <v>3124</v>
      </c>
      <c r="F436" s="7" t="s">
        <v>3125</v>
      </c>
    </row>
    <row r="437" ht="18" customHeight="1" spans="1:6">
      <c r="A437" s="872" t="s">
        <v>3994</v>
      </c>
      <c r="B437" s="5" t="s">
        <v>3122</v>
      </c>
      <c r="C437" s="6" t="s">
        <v>3995</v>
      </c>
      <c r="E437" s="3" t="s">
        <v>3124</v>
      </c>
      <c r="F437" s="7" t="s">
        <v>3125</v>
      </c>
    </row>
    <row r="438" ht="18" customHeight="1" spans="1:6">
      <c r="A438" s="872" t="s">
        <v>3996</v>
      </c>
      <c r="B438" s="5" t="s">
        <v>3122</v>
      </c>
      <c r="C438" s="6" t="s">
        <v>3997</v>
      </c>
      <c r="E438" s="3" t="s">
        <v>3124</v>
      </c>
      <c r="F438" s="7" t="s">
        <v>3125</v>
      </c>
    </row>
    <row r="439" ht="18" customHeight="1" spans="1:6">
      <c r="A439" s="872" t="s">
        <v>3998</v>
      </c>
      <c r="B439" s="5" t="s">
        <v>3122</v>
      </c>
      <c r="C439" s="6" t="s">
        <v>3999</v>
      </c>
      <c r="E439" s="3" t="s">
        <v>3124</v>
      </c>
      <c r="F439" s="7" t="s">
        <v>3125</v>
      </c>
    </row>
    <row r="440" ht="18" customHeight="1" spans="1:6">
      <c r="A440" s="872" t="s">
        <v>4000</v>
      </c>
      <c r="B440" s="5" t="s">
        <v>3122</v>
      </c>
      <c r="C440" s="6" t="s">
        <v>4001</v>
      </c>
      <c r="E440" s="3" t="s">
        <v>3124</v>
      </c>
      <c r="F440" s="7" t="s">
        <v>3125</v>
      </c>
    </row>
    <row r="441" ht="18" customHeight="1" spans="1:6">
      <c r="A441" s="872" t="s">
        <v>4002</v>
      </c>
      <c r="B441" s="5" t="s">
        <v>3122</v>
      </c>
      <c r="C441" s="6" t="s">
        <v>4003</v>
      </c>
      <c r="E441" s="3" t="s">
        <v>3124</v>
      </c>
      <c r="F441" s="7" t="s">
        <v>3125</v>
      </c>
    </row>
    <row r="442" ht="18" customHeight="1" spans="1:6">
      <c r="A442" s="872" t="s">
        <v>4004</v>
      </c>
      <c r="B442" s="5" t="s">
        <v>3122</v>
      </c>
      <c r="C442" s="6" t="s">
        <v>4005</v>
      </c>
      <c r="E442" s="3" t="s">
        <v>3124</v>
      </c>
      <c r="F442" s="7" t="s">
        <v>3125</v>
      </c>
    </row>
    <row r="443" ht="18" customHeight="1" spans="1:6">
      <c r="A443" s="872" t="s">
        <v>4006</v>
      </c>
      <c r="B443" s="5" t="s">
        <v>3122</v>
      </c>
      <c r="C443" s="6" t="s">
        <v>4007</v>
      </c>
      <c r="E443" s="3" t="s">
        <v>3124</v>
      </c>
      <c r="F443" s="7" t="s">
        <v>3125</v>
      </c>
    </row>
    <row r="444" ht="18" customHeight="1" spans="1:6">
      <c r="A444" s="872" t="s">
        <v>4008</v>
      </c>
      <c r="B444" s="5" t="s">
        <v>3122</v>
      </c>
      <c r="C444" s="6" t="s">
        <v>4009</v>
      </c>
      <c r="E444" s="3" t="s">
        <v>3124</v>
      </c>
      <c r="F444" s="7" t="s">
        <v>3125</v>
      </c>
    </row>
    <row r="445" ht="18" customHeight="1" spans="1:6">
      <c r="A445" s="872" t="s">
        <v>4010</v>
      </c>
      <c r="B445" s="5" t="s">
        <v>3122</v>
      </c>
      <c r="C445" s="6" t="s">
        <v>4011</v>
      </c>
      <c r="E445" s="3" t="s">
        <v>3124</v>
      </c>
      <c r="F445" s="7" t="s">
        <v>3125</v>
      </c>
    </row>
    <row r="446" ht="18" customHeight="1" spans="1:6">
      <c r="A446" s="872" t="s">
        <v>4012</v>
      </c>
      <c r="B446" s="5" t="s">
        <v>3122</v>
      </c>
      <c r="C446" s="6" t="s">
        <v>4013</v>
      </c>
      <c r="E446" s="3" t="s">
        <v>3124</v>
      </c>
      <c r="F446" s="7" t="s">
        <v>3125</v>
      </c>
    </row>
    <row r="447" ht="18" customHeight="1" spans="1:6">
      <c r="A447" s="872" t="s">
        <v>4014</v>
      </c>
      <c r="B447" s="5" t="s">
        <v>3122</v>
      </c>
      <c r="C447" s="6" t="s">
        <v>4015</v>
      </c>
      <c r="E447" s="3" t="s">
        <v>3124</v>
      </c>
      <c r="F447" s="7" t="s">
        <v>3125</v>
      </c>
    </row>
    <row r="448" ht="18" customHeight="1" spans="1:6">
      <c r="A448" s="872" t="s">
        <v>4016</v>
      </c>
      <c r="B448" s="5" t="s">
        <v>3122</v>
      </c>
      <c r="C448" s="6" t="s">
        <v>4017</v>
      </c>
      <c r="E448" s="3" t="s">
        <v>3124</v>
      </c>
      <c r="F448" s="7" t="s">
        <v>3125</v>
      </c>
    </row>
    <row r="449" ht="18" customHeight="1" spans="1:6">
      <c r="A449" s="872" t="s">
        <v>4018</v>
      </c>
      <c r="B449" s="5" t="s">
        <v>3122</v>
      </c>
      <c r="C449" s="6" t="s">
        <v>4019</v>
      </c>
      <c r="E449" s="3" t="s">
        <v>3124</v>
      </c>
      <c r="F449" s="7" t="s">
        <v>3125</v>
      </c>
    </row>
    <row r="450" ht="18" customHeight="1" spans="1:6">
      <c r="A450" s="872" t="s">
        <v>4020</v>
      </c>
      <c r="B450" s="5" t="s">
        <v>3122</v>
      </c>
      <c r="C450" s="6" t="s">
        <v>4021</v>
      </c>
      <c r="E450" s="3" t="s">
        <v>3124</v>
      </c>
      <c r="F450" s="7" t="s">
        <v>3125</v>
      </c>
    </row>
    <row r="451" ht="18" customHeight="1" spans="1:6">
      <c r="A451" s="872" t="s">
        <v>4022</v>
      </c>
      <c r="B451" s="5" t="s">
        <v>3122</v>
      </c>
      <c r="C451" s="6" t="s">
        <v>4023</v>
      </c>
      <c r="E451" s="3" t="s">
        <v>3124</v>
      </c>
      <c r="F451" s="7" t="s">
        <v>3125</v>
      </c>
    </row>
    <row r="452" ht="18" customHeight="1" spans="1:6">
      <c r="A452" s="872" t="s">
        <v>4024</v>
      </c>
      <c r="B452" s="5" t="s">
        <v>3122</v>
      </c>
      <c r="C452" s="6" t="s">
        <v>4025</v>
      </c>
      <c r="E452" s="3" t="s">
        <v>3124</v>
      </c>
      <c r="F452" s="7" t="s">
        <v>3125</v>
      </c>
    </row>
    <row r="453" ht="18" customHeight="1" spans="1:6">
      <c r="A453" s="872" t="s">
        <v>4026</v>
      </c>
      <c r="B453" s="5" t="s">
        <v>3122</v>
      </c>
      <c r="C453" s="6" t="s">
        <v>4027</v>
      </c>
      <c r="E453" s="3" t="s">
        <v>3124</v>
      </c>
      <c r="F453" s="7" t="s">
        <v>3125</v>
      </c>
    </row>
    <row r="454" ht="18" customHeight="1" spans="1:6">
      <c r="A454" s="872" t="s">
        <v>4028</v>
      </c>
      <c r="B454" s="5" t="s">
        <v>3122</v>
      </c>
      <c r="C454" s="6" t="s">
        <v>4029</v>
      </c>
      <c r="E454" s="3" t="s">
        <v>3124</v>
      </c>
      <c r="F454" s="7" t="s">
        <v>3125</v>
      </c>
    </row>
    <row r="455" ht="18" customHeight="1" spans="1:6">
      <c r="A455" s="872" t="s">
        <v>4030</v>
      </c>
      <c r="B455" s="5" t="s">
        <v>3122</v>
      </c>
      <c r="C455" s="6" t="s">
        <v>4031</v>
      </c>
      <c r="E455" s="3" t="s">
        <v>3124</v>
      </c>
      <c r="F455" s="7" t="s">
        <v>3125</v>
      </c>
    </row>
    <row r="456" ht="18" customHeight="1" spans="1:6">
      <c r="A456" s="872" t="s">
        <v>4032</v>
      </c>
      <c r="B456" s="5" t="s">
        <v>3122</v>
      </c>
      <c r="C456" s="6" t="s">
        <v>4033</v>
      </c>
      <c r="E456" s="3" t="s">
        <v>3124</v>
      </c>
      <c r="F456" s="7" t="s">
        <v>3125</v>
      </c>
    </row>
    <row r="457" ht="18" customHeight="1" spans="1:6">
      <c r="A457" s="872" t="s">
        <v>4034</v>
      </c>
      <c r="B457" s="5" t="s">
        <v>3122</v>
      </c>
      <c r="C457" s="6" t="s">
        <v>4035</v>
      </c>
      <c r="E457" s="3" t="s">
        <v>3124</v>
      </c>
      <c r="F457" s="7" t="s">
        <v>3125</v>
      </c>
    </row>
    <row r="458" ht="18" customHeight="1" spans="1:6">
      <c r="A458" s="872" t="s">
        <v>4036</v>
      </c>
      <c r="B458" s="5" t="s">
        <v>3122</v>
      </c>
      <c r="C458" s="6" t="s">
        <v>4037</v>
      </c>
      <c r="E458" s="3" t="s">
        <v>3124</v>
      </c>
      <c r="F458" s="7" t="s">
        <v>3125</v>
      </c>
    </row>
    <row r="459" ht="18" customHeight="1" spans="1:6">
      <c r="A459" s="872" t="s">
        <v>4038</v>
      </c>
      <c r="B459" s="5" t="s">
        <v>3122</v>
      </c>
      <c r="C459" s="6" t="s">
        <v>4039</v>
      </c>
      <c r="E459" s="3" t="s">
        <v>3124</v>
      </c>
      <c r="F459" s="7" t="s">
        <v>3125</v>
      </c>
    </row>
    <row r="460" ht="18" customHeight="1" spans="1:6">
      <c r="A460" s="872" t="s">
        <v>4040</v>
      </c>
      <c r="B460" s="5" t="s">
        <v>3122</v>
      </c>
      <c r="C460" s="6" t="s">
        <v>4041</v>
      </c>
      <c r="E460" s="3" t="s">
        <v>3124</v>
      </c>
      <c r="F460" s="7" t="s">
        <v>3125</v>
      </c>
    </row>
    <row r="461" ht="18" customHeight="1" spans="1:6">
      <c r="A461" s="872" t="s">
        <v>4042</v>
      </c>
      <c r="B461" s="5" t="s">
        <v>3122</v>
      </c>
      <c r="C461" s="6" t="s">
        <v>4043</v>
      </c>
      <c r="E461" s="3" t="s">
        <v>3124</v>
      </c>
      <c r="F461" s="7" t="s">
        <v>3125</v>
      </c>
    </row>
    <row r="462" ht="18" customHeight="1" spans="1:6">
      <c r="A462" s="872" t="s">
        <v>4044</v>
      </c>
      <c r="B462" s="5" t="s">
        <v>3122</v>
      </c>
      <c r="C462" s="6" t="s">
        <v>4045</v>
      </c>
      <c r="E462" s="3" t="s">
        <v>3124</v>
      </c>
      <c r="F462" s="7" t="s">
        <v>3125</v>
      </c>
    </row>
    <row r="463" ht="18" customHeight="1" spans="1:6">
      <c r="A463" s="872" t="s">
        <v>4046</v>
      </c>
      <c r="B463" s="5" t="s">
        <v>3122</v>
      </c>
      <c r="C463" s="6" t="s">
        <v>4047</v>
      </c>
      <c r="E463" s="3" t="s">
        <v>3124</v>
      </c>
      <c r="F463" s="7" t="s">
        <v>3125</v>
      </c>
    </row>
    <row r="464" ht="18" customHeight="1" spans="1:6">
      <c r="A464" s="872" t="s">
        <v>4048</v>
      </c>
      <c r="B464" s="5" t="s">
        <v>3122</v>
      </c>
      <c r="C464" s="6" t="s">
        <v>4049</v>
      </c>
      <c r="E464" s="3" t="s">
        <v>3124</v>
      </c>
      <c r="F464" s="7" t="s">
        <v>3125</v>
      </c>
    </row>
    <row r="465" ht="18" customHeight="1" spans="1:6">
      <c r="A465" s="872" t="s">
        <v>4050</v>
      </c>
      <c r="B465" s="5" t="s">
        <v>3122</v>
      </c>
      <c r="C465" s="6" t="s">
        <v>4051</v>
      </c>
      <c r="E465" s="3" t="s">
        <v>3124</v>
      </c>
      <c r="F465" s="7" t="s">
        <v>3125</v>
      </c>
    </row>
    <row r="466" ht="18" customHeight="1" spans="1:6">
      <c r="A466" s="872" t="s">
        <v>4052</v>
      </c>
      <c r="B466" s="5" t="s">
        <v>3122</v>
      </c>
      <c r="C466" s="6" t="s">
        <v>4053</v>
      </c>
      <c r="E466" s="3" t="s">
        <v>3124</v>
      </c>
      <c r="F466" s="7" t="s">
        <v>3125</v>
      </c>
    </row>
    <row r="467" ht="18" customHeight="1" spans="1:6">
      <c r="A467" s="872" t="s">
        <v>4054</v>
      </c>
      <c r="B467" s="5" t="s">
        <v>3122</v>
      </c>
      <c r="C467" s="6" t="s">
        <v>4055</v>
      </c>
      <c r="E467" s="3" t="s">
        <v>3124</v>
      </c>
      <c r="F467" s="7" t="s">
        <v>3125</v>
      </c>
    </row>
    <row r="468" ht="18" customHeight="1" spans="1:6">
      <c r="A468" s="872" t="s">
        <v>4056</v>
      </c>
      <c r="B468" s="5" t="s">
        <v>3122</v>
      </c>
      <c r="C468" s="6" t="s">
        <v>4057</v>
      </c>
      <c r="E468" s="3" t="s">
        <v>3124</v>
      </c>
      <c r="F468" s="7" t="s">
        <v>3125</v>
      </c>
    </row>
    <row r="469" ht="18" customHeight="1" spans="1:6">
      <c r="A469" s="872" t="s">
        <v>4058</v>
      </c>
      <c r="B469" s="5" t="s">
        <v>3122</v>
      </c>
      <c r="C469" s="6" t="s">
        <v>4059</v>
      </c>
      <c r="E469" s="3" t="s">
        <v>3124</v>
      </c>
      <c r="F469" s="7" t="s">
        <v>3125</v>
      </c>
    </row>
    <row r="470" ht="18" customHeight="1" spans="1:6">
      <c r="A470" s="872" t="s">
        <v>4060</v>
      </c>
      <c r="B470" s="5" t="s">
        <v>3122</v>
      </c>
      <c r="C470" s="6" t="s">
        <v>4061</v>
      </c>
      <c r="E470" s="3" t="s">
        <v>3124</v>
      </c>
      <c r="F470" s="7" t="s">
        <v>3125</v>
      </c>
    </row>
    <row r="471" ht="18" customHeight="1" spans="1:6">
      <c r="A471" s="872" t="s">
        <v>4062</v>
      </c>
      <c r="B471" s="5" t="s">
        <v>3122</v>
      </c>
      <c r="C471" s="6" t="s">
        <v>4063</v>
      </c>
      <c r="E471" s="3" t="s">
        <v>3124</v>
      </c>
      <c r="F471" s="7" t="s">
        <v>3125</v>
      </c>
    </row>
    <row r="472" ht="18" customHeight="1" spans="1:6">
      <c r="A472" s="872" t="s">
        <v>4064</v>
      </c>
      <c r="B472" s="5" t="s">
        <v>3122</v>
      </c>
      <c r="C472" s="6" t="s">
        <v>4065</v>
      </c>
      <c r="E472" s="3" t="s">
        <v>3124</v>
      </c>
      <c r="F472" s="7" t="s">
        <v>3125</v>
      </c>
    </row>
    <row r="473" ht="18" customHeight="1" spans="1:6">
      <c r="A473" s="872" t="s">
        <v>4066</v>
      </c>
      <c r="B473" s="5" t="s">
        <v>3122</v>
      </c>
      <c r="C473" s="6" t="s">
        <v>4067</v>
      </c>
      <c r="E473" s="3" t="s">
        <v>3124</v>
      </c>
      <c r="F473" s="7" t="s">
        <v>3125</v>
      </c>
    </row>
    <row r="474" ht="18" customHeight="1" spans="1:6">
      <c r="A474" s="872" t="s">
        <v>4068</v>
      </c>
      <c r="B474" s="5" t="s">
        <v>3122</v>
      </c>
      <c r="C474" s="6" t="s">
        <v>4069</v>
      </c>
      <c r="E474" s="3" t="s">
        <v>3124</v>
      </c>
      <c r="F474" s="7" t="s">
        <v>3125</v>
      </c>
    </row>
    <row r="475" ht="18" customHeight="1" spans="1:6">
      <c r="A475" s="872" t="s">
        <v>4070</v>
      </c>
      <c r="B475" s="5" t="s">
        <v>3122</v>
      </c>
      <c r="C475" s="6" t="s">
        <v>4071</v>
      </c>
      <c r="E475" s="3" t="s">
        <v>3124</v>
      </c>
      <c r="F475" s="7" t="s">
        <v>3125</v>
      </c>
    </row>
    <row r="476" ht="18" customHeight="1" spans="1:6">
      <c r="A476" s="872" t="s">
        <v>4072</v>
      </c>
      <c r="B476" s="5" t="s">
        <v>3122</v>
      </c>
      <c r="C476" s="6" t="s">
        <v>4073</v>
      </c>
      <c r="E476" s="3" t="s">
        <v>3124</v>
      </c>
      <c r="F476" s="7" t="s">
        <v>3125</v>
      </c>
    </row>
    <row r="477" ht="18" customHeight="1" spans="1:6">
      <c r="A477" s="872" t="s">
        <v>4074</v>
      </c>
      <c r="B477" s="5" t="s">
        <v>3122</v>
      </c>
      <c r="C477" s="6" t="s">
        <v>4075</v>
      </c>
      <c r="E477" s="3" t="s">
        <v>3124</v>
      </c>
      <c r="F477" s="7" t="s">
        <v>3125</v>
      </c>
    </row>
    <row r="478" ht="18" customHeight="1" spans="1:6">
      <c r="A478" s="872" t="s">
        <v>4076</v>
      </c>
      <c r="B478" s="5" t="s">
        <v>3122</v>
      </c>
      <c r="C478" s="6" t="s">
        <v>4077</v>
      </c>
      <c r="E478" s="3" t="s">
        <v>3124</v>
      </c>
      <c r="F478" s="7" t="s">
        <v>3125</v>
      </c>
    </row>
    <row r="479" ht="18" customHeight="1" spans="1:6">
      <c r="A479" s="872" t="s">
        <v>4078</v>
      </c>
      <c r="B479" s="5" t="s">
        <v>3122</v>
      </c>
      <c r="C479" s="6" t="s">
        <v>4079</v>
      </c>
      <c r="E479" s="3" t="s">
        <v>3124</v>
      </c>
      <c r="F479" s="7" t="s">
        <v>3125</v>
      </c>
    </row>
    <row r="480" ht="18" customHeight="1" spans="1:6">
      <c r="A480" s="872" t="s">
        <v>4080</v>
      </c>
      <c r="B480" s="5" t="s">
        <v>3122</v>
      </c>
      <c r="C480" s="6" t="s">
        <v>4081</v>
      </c>
      <c r="E480" s="3" t="s">
        <v>3124</v>
      </c>
      <c r="F480" s="7" t="s">
        <v>3125</v>
      </c>
    </row>
    <row r="481" ht="18" customHeight="1" spans="1:6">
      <c r="A481" s="872" t="s">
        <v>4082</v>
      </c>
      <c r="B481" s="5" t="s">
        <v>3122</v>
      </c>
      <c r="C481" s="6" t="s">
        <v>4083</v>
      </c>
      <c r="E481" s="3" t="s">
        <v>3124</v>
      </c>
      <c r="F481" s="7" t="s">
        <v>3125</v>
      </c>
    </row>
    <row r="482" ht="18" customHeight="1" spans="1:6">
      <c r="A482" s="872" t="s">
        <v>4084</v>
      </c>
      <c r="B482" s="5" t="s">
        <v>3122</v>
      </c>
      <c r="C482" s="6" t="s">
        <v>4085</v>
      </c>
      <c r="E482" s="3" t="s">
        <v>3124</v>
      </c>
      <c r="F482" s="7" t="s">
        <v>3125</v>
      </c>
    </row>
    <row r="483" ht="18" customHeight="1" spans="1:6">
      <c r="A483" s="872" t="s">
        <v>4086</v>
      </c>
      <c r="B483" s="5" t="s">
        <v>3122</v>
      </c>
      <c r="C483" s="6" t="s">
        <v>4087</v>
      </c>
      <c r="E483" s="3" t="s">
        <v>3124</v>
      </c>
      <c r="F483" s="7" t="s">
        <v>3125</v>
      </c>
    </row>
    <row r="484" ht="18" customHeight="1" spans="1:6">
      <c r="A484" s="872" t="s">
        <v>4088</v>
      </c>
      <c r="B484" s="5" t="s">
        <v>3122</v>
      </c>
      <c r="C484" s="6" t="s">
        <v>4089</v>
      </c>
      <c r="E484" s="3" t="s">
        <v>3124</v>
      </c>
      <c r="F484" s="7" t="s">
        <v>3125</v>
      </c>
    </row>
    <row r="485" ht="18" customHeight="1" spans="1:6">
      <c r="A485" s="872" t="s">
        <v>4090</v>
      </c>
      <c r="B485" s="5" t="s">
        <v>3122</v>
      </c>
      <c r="C485" s="6" t="s">
        <v>4091</v>
      </c>
      <c r="E485" s="3" t="s">
        <v>3124</v>
      </c>
      <c r="F485" s="7" t="s">
        <v>3125</v>
      </c>
    </row>
    <row r="486" ht="18" customHeight="1" spans="1:6">
      <c r="A486" s="872" t="s">
        <v>4092</v>
      </c>
      <c r="B486" s="5" t="s">
        <v>3122</v>
      </c>
      <c r="C486" s="6" t="s">
        <v>4093</v>
      </c>
      <c r="E486" s="3" t="s">
        <v>3124</v>
      </c>
      <c r="F486" s="7" t="s">
        <v>3125</v>
      </c>
    </row>
    <row r="487" ht="18" customHeight="1" spans="1:6">
      <c r="A487" s="872" t="s">
        <v>4094</v>
      </c>
      <c r="B487" s="5" t="s">
        <v>3122</v>
      </c>
      <c r="C487" s="6" t="s">
        <v>4095</v>
      </c>
      <c r="E487" s="3" t="s">
        <v>3124</v>
      </c>
      <c r="F487" s="7" t="s">
        <v>3125</v>
      </c>
    </row>
    <row r="488" ht="18" customHeight="1" spans="1:6">
      <c r="A488" s="872" t="s">
        <v>4096</v>
      </c>
      <c r="B488" s="5" t="s">
        <v>3122</v>
      </c>
      <c r="C488" s="6" t="s">
        <v>4097</v>
      </c>
      <c r="E488" s="3" t="s">
        <v>3124</v>
      </c>
      <c r="F488" s="7" t="s">
        <v>3125</v>
      </c>
    </row>
    <row r="489" ht="18" customHeight="1" spans="1:6">
      <c r="A489" s="872" t="s">
        <v>4098</v>
      </c>
      <c r="B489" s="5" t="s">
        <v>3122</v>
      </c>
      <c r="C489" s="6" t="s">
        <v>4099</v>
      </c>
      <c r="E489" s="3" t="s">
        <v>3124</v>
      </c>
      <c r="F489" s="7" t="s">
        <v>3125</v>
      </c>
    </row>
    <row r="490" ht="18" customHeight="1" spans="1:6">
      <c r="A490" s="872" t="s">
        <v>4100</v>
      </c>
      <c r="B490" s="5" t="s">
        <v>3122</v>
      </c>
      <c r="C490" s="6" t="s">
        <v>4101</v>
      </c>
      <c r="E490" s="3" t="s">
        <v>3124</v>
      </c>
      <c r="F490" s="7" t="s">
        <v>3125</v>
      </c>
    </row>
    <row r="491" ht="18" customHeight="1" spans="1:6">
      <c r="A491" s="872" t="s">
        <v>4102</v>
      </c>
      <c r="B491" s="5" t="s">
        <v>3122</v>
      </c>
      <c r="C491" s="6" t="s">
        <v>4103</v>
      </c>
      <c r="E491" s="3" t="s">
        <v>3124</v>
      </c>
      <c r="F491" s="7" t="s">
        <v>3125</v>
      </c>
    </row>
    <row r="492" ht="18" customHeight="1" spans="1:6">
      <c r="A492" s="872" t="s">
        <v>4104</v>
      </c>
      <c r="B492" s="5" t="s">
        <v>3122</v>
      </c>
      <c r="C492" s="6" t="s">
        <v>4105</v>
      </c>
      <c r="E492" s="3" t="s">
        <v>3124</v>
      </c>
      <c r="F492" s="7" t="s">
        <v>3125</v>
      </c>
    </row>
    <row r="493" ht="18" customHeight="1" spans="1:6">
      <c r="A493" s="872" t="s">
        <v>4106</v>
      </c>
      <c r="B493" s="5" t="s">
        <v>3122</v>
      </c>
      <c r="C493" s="6" t="s">
        <v>4107</v>
      </c>
      <c r="E493" s="3" t="s">
        <v>3124</v>
      </c>
      <c r="F493" s="7" t="s">
        <v>3125</v>
      </c>
    </row>
    <row r="494" ht="18" customHeight="1" spans="1:6">
      <c r="A494" s="872" t="s">
        <v>4108</v>
      </c>
      <c r="B494" s="5" t="s">
        <v>3122</v>
      </c>
      <c r="C494" s="6" t="s">
        <v>4109</v>
      </c>
      <c r="E494" s="3" t="s">
        <v>3124</v>
      </c>
      <c r="F494" s="7" t="s">
        <v>3125</v>
      </c>
    </row>
    <row r="495" ht="18" customHeight="1" spans="1:6">
      <c r="A495" s="872" t="s">
        <v>4110</v>
      </c>
      <c r="B495" s="5" t="s">
        <v>3122</v>
      </c>
      <c r="C495" s="6" t="s">
        <v>4111</v>
      </c>
      <c r="E495" s="3" t="s">
        <v>3124</v>
      </c>
      <c r="F495" s="7" t="s">
        <v>3125</v>
      </c>
    </row>
    <row r="496" ht="18" customHeight="1" spans="1:6">
      <c r="A496" s="872" t="s">
        <v>4112</v>
      </c>
      <c r="B496" s="5" t="s">
        <v>3122</v>
      </c>
      <c r="C496" s="6" t="s">
        <v>4113</v>
      </c>
      <c r="E496" s="3" t="s">
        <v>3124</v>
      </c>
      <c r="F496" s="7" t="s">
        <v>3125</v>
      </c>
    </row>
    <row r="497" ht="18" customHeight="1" spans="1:6">
      <c r="A497" s="872" t="s">
        <v>4114</v>
      </c>
      <c r="B497" s="5" t="s">
        <v>3122</v>
      </c>
      <c r="C497" s="6" t="s">
        <v>4115</v>
      </c>
      <c r="E497" s="3" t="s">
        <v>3124</v>
      </c>
      <c r="F497" s="7" t="s">
        <v>3125</v>
      </c>
    </row>
    <row r="498" ht="18" customHeight="1" spans="1:6">
      <c r="A498" s="872" t="s">
        <v>4116</v>
      </c>
      <c r="B498" s="5" t="s">
        <v>3122</v>
      </c>
      <c r="C498" s="6" t="s">
        <v>4117</v>
      </c>
      <c r="E498" s="3" t="s">
        <v>3124</v>
      </c>
      <c r="F498" s="7" t="s">
        <v>3125</v>
      </c>
    </row>
    <row r="499" ht="18" customHeight="1" spans="1:6">
      <c r="A499" s="872" t="s">
        <v>4118</v>
      </c>
      <c r="B499" s="5" t="s">
        <v>3122</v>
      </c>
      <c r="C499" s="6" t="s">
        <v>4119</v>
      </c>
      <c r="E499" s="3" t="s">
        <v>3124</v>
      </c>
      <c r="F499" s="7" t="s">
        <v>3125</v>
      </c>
    </row>
    <row r="500" ht="18" customHeight="1" spans="1:6">
      <c r="A500" s="872" t="s">
        <v>4120</v>
      </c>
      <c r="B500" s="5" t="s">
        <v>3122</v>
      </c>
      <c r="C500" s="6" t="s">
        <v>4121</v>
      </c>
      <c r="E500" s="3" t="s">
        <v>3124</v>
      </c>
      <c r="F500" s="7" t="s">
        <v>3125</v>
      </c>
    </row>
    <row r="501" ht="18" customHeight="1" spans="1:6">
      <c r="A501" s="872" t="s">
        <v>4122</v>
      </c>
      <c r="B501" s="5" t="s">
        <v>3122</v>
      </c>
      <c r="C501" s="6" t="s">
        <v>4123</v>
      </c>
      <c r="E501" s="3" t="s">
        <v>3124</v>
      </c>
      <c r="F501" s="7" t="s">
        <v>3125</v>
      </c>
    </row>
    <row r="502" ht="18" customHeight="1" spans="1:6">
      <c r="A502" s="872" t="s">
        <v>4124</v>
      </c>
      <c r="B502" s="5" t="s">
        <v>3122</v>
      </c>
      <c r="C502" s="6" t="s">
        <v>4125</v>
      </c>
      <c r="E502" s="3" t="s">
        <v>3124</v>
      </c>
      <c r="F502" s="7" t="s">
        <v>3125</v>
      </c>
    </row>
    <row r="503" ht="18" customHeight="1" spans="1:6">
      <c r="A503" s="872" t="s">
        <v>4126</v>
      </c>
      <c r="B503" s="5" t="s">
        <v>3122</v>
      </c>
      <c r="C503" s="6" t="s">
        <v>4127</v>
      </c>
      <c r="E503" s="3" t="s">
        <v>3124</v>
      </c>
      <c r="F503" s="7" t="s">
        <v>3125</v>
      </c>
    </row>
    <row r="504" ht="18" customHeight="1" spans="1:6">
      <c r="A504" s="872" t="s">
        <v>4128</v>
      </c>
      <c r="B504" s="5" t="s">
        <v>3122</v>
      </c>
      <c r="C504" s="6" t="s">
        <v>4129</v>
      </c>
      <c r="E504" s="3" t="s">
        <v>3124</v>
      </c>
      <c r="F504" s="7" t="s">
        <v>3125</v>
      </c>
    </row>
    <row r="505" ht="18" customHeight="1" spans="1:6">
      <c r="A505" s="872" t="s">
        <v>4130</v>
      </c>
      <c r="B505" s="5" t="s">
        <v>3122</v>
      </c>
      <c r="C505" s="6" t="s">
        <v>4131</v>
      </c>
      <c r="E505" s="3" t="s">
        <v>3124</v>
      </c>
      <c r="F505" s="7" t="s">
        <v>3125</v>
      </c>
    </row>
    <row r="506" ht="18" customHeight="1" spans="1:6">
      <c r="A506" s="872" t="s">
        <v>4132</v>
      </c>
      <c r="B506" s="5" t="s">
        <v>3122</v>
      </c>
      <c r="C506" s="6" t="s">
        <v>4133</v>
      </c>
      <c r="E506" s="3" t="s">
        <v>3124</v>
      </c>
      <c r="F506" s="7" t="s">
        <v>3125</v>
      </c>
    </row>
    <row r="507" ht="18" customHeight="1" spans="1:6">
      <c r="A507" s="872" t="s">
        <v>4134</v>
      </c>
      <c r="B507" s="5" t="s">
        <v>3122</v>
      </c>
      <c r="C507" s="6" t="s">
        <v>4135</v>
      </c>
      <c r="E507" s="3" t="s">
        <v>3124</v>
      </c>
      <c r="F507" s="7" t="s">
        <v>3125</v>
      </c>
    </row>
    <row r="508" ht="18" customHeight="1" spans="1:6">
      <c r="A508" s="872" t="s">
        <v>4136</v>
      </c>
      <c r="B508" s="5" t="s">
        <v>3122</v>
      </c>
      <c r="C508" s="6" t="s">
        <v>4137</v>
      </c>
      <c r="E508" s="3" t="s">
        <v>3124</v>
      </c>
      <c r="F508" s="7" t="s">
        <v>3125</v>
      </c>
    </row>
    <row r="509" ht="18" customHeight="1" spans="1:6">
      <c r="A509" s="872" t="s">
        <v>4138</v>
      </c>
      <c r="B509" s="5" t="s">
        <v>3122</v>
      </c>
      <c r="C509" s="6" t="s">
        <v>4139</v>
      </c>
      <c r="E509" s="3" t="s">
        <v>3124</v>
      </c>
      <c r="F509" s="7" t="s">
        <v>3125</v>
      </c>
    </row>
    <row r="510" ht="18" customHeight="1" spans="1:6">
      <c r="A510" s="872" t="s">
        <v>4140</v>
      </c>
      <c r="B510" s="5" t="s">
        <v>3122</v>
      </c>
      <c r="C510" s="6" t="s">
        <v>4141</v>
      </c>
      <c r="E510" s="3" t="s">
        <v>3124</v>
      </c>
      <c r="F510" s="7" t="s">
        <v>3125</v>
      </c>
    </row>
    <row r="511" ht="18" customHeight="1" spans="1:6">
      <c r="A511" s="872" t="s">
        <v>4142</v>
      </c>
      <c r="B511" s="5" t="s">
        <v>3122</v>
      </c>
      <c r="C511" s="6" t="s">
        <v>4143</v>
      </c>
      <c r="E511" s="3" t="s">
        <v>3124</v>
      </c>
      <c r="F511" s="7" t="s">
        <v>3125</v>
      </c>
    </row>
    <row r="512" ht="18" customHeight="1" spans="1:6">
      <c r="A512" s="872" t="s">
        <v>4144</v>
      </c>
      <c r="B512" s="5" t="s">
        <v>3122</v>
      </c>
      <c r="C512" s="6" t="s">
        <v>4145</v>
      </c>
      <c r="E512" s="3" t="s">
        <v>3124</v>
      </c>
      <c r="F512" s="7" t="s">
        <v>3125</v>
      </c>
    </row>
    <row r="513" ht="18" customHeight="1" spans="1:6">
      <c r="A513" s="872" t="s">
        <v>4146</v>
      </c>
      <c r="B513" s="5" t="s">
        <v>3122</v>
      </c>
      <c r="C513" s="6" t="s">
        <v>4147</v>
      </c>
      <c r="E513" s="3" t="s">
        <v>3124</v>
      </c>
      <c r="F513" s="7" t="s">
        <v>3125</v>
      </c>
    </row>
    <row r="514" ht="18" customHeight="1" spans="1:6">
      <c r="A514" s="872" t="s">
        <v>4148</v>
      </c>
      <c r="B514" s="5" t="s">
        <v>3122</v>
      </c>
      <c r="C514" s="6" t="s">
        <v>4149</v>
      </c>
      <c r="E514" s="3" t="s">
        <v>3124</v>
      </c>
      <c r="F514" s="7" t="s">
        <v>3125</v>
      </c>
    </row>
    <row r="515" ht="18" customHeight="1" spans="1:6">
      <c r="A515" s="872" t="s">
        <v>4150</v>
      </c>
      <c r="B515" s="5" t="s">
        <v>3122</v>
      </c>
      <c r="C515" s="6" t="s">
        <v>4151</v>
      </c>
      <c r="E515" s="3" t="s">
        <v>3124</v>
      </c>
      <c r="F515" s="7" t="s">
        <v>3125</v>
      </c>
    </row>
    <row r="516" ht="18" customHeight="1" spans="1:6">
      <c r="A516" s="872" t="s">
        <v>4152</v>
      </c>
      <c r="B516" s="5" t="s">
        <v>3122</v>
      </c>
      <c r="C516" s="6" t="s">
        <v>4153</v>
      </c>
      <c r="E516" s="3" t="s">
        <v>3124</v>
      </c>
      <c r="F516" s="7" t="s">
        <v>3125</v>
      </c>
    </row>
    <row r="517" ht="18" customHeight="1" spans="1:6">
      <c r="A517" s="872" t="s">
        <v>4154</v>
      </c>
      <c r="B517" s="5" t="s">
        <v>3122</v>
      </c>
      <c r="C517" s="6" t="s">
        <v>4155</v>
      </c>
      <c r="E517" s="3" t="s">
        <v>3124</v>
      </c>
      <c r="F517" s="7" t="s">
        <v>3125</v>
      </c>
    </row>
    <row r="518" ht="18" customHeight="1" spans="1:6">
      <c r="A518" s="872" t="s">
        <v>4156</v>
      </c>
      <c r="B518" s="5" t="s">
        <v>3122</v>
      </c>
      <c r="C518" s="6" t="s">
        <v>4157</v>
      </c>
      <c r="E518" s="3" t="s">
        <v>3124</v>
      </c>
      <c r="F518" s="7" t="s">
        <v>3125</v>
      </c>
    </row>
    <row r="519" ht="18" customHeight="1" spans="1:6">
      <c r="A519" s="872" t="s">
        <v>4158</v>
      </c>
      <c r="B519" s="5" t="s">
        <v>3122</v>
      </c>
      <c r="C519" s="6" t="s">
        <v>4159</v>
      </c>
      <c r="E519" s="3" t="s">
        <v>3124</v>
      </c>
      <c r="F519" s="7" t="s">
        <v>3125</v>
      </c>
    </row>
    <row r="520" ht="18" customHeight="1" spans="1:6">
      <c r="A520" s="872" t="s">
        <v>4160</v>
      </c>
      <c r="B520" s="5" t="s">
        <v>3122</v>
      </c>
      <c r="C520" s="6" t="s">
        <v>4161</v>
      </c>
      <c r="E520" s="3" t="s">
        <v>3124</v>
      </c>
      <c r="F520" s="7" t="s">
        <v>3125</v>
      </c>
    </row>
    <row r="521" ht="18" customHeight="1" spans="1:6">
      <c r="A521" s="872" t="s">
        <v>4162</v>
      </c>
      <c r="B521" s="5" t="s">
        <v>3122</v>
      </c>
      <c r="C521" s="6" t="s">
        <v>4163</v>
      </c>
      <c r="E521" s="3" t="s">
        <v>3124</v>
      </c>
      <c r="F521" s="7" t="s">
        <v>3125</v>
      </c>
    </row>
    <row r="522" ht="18" customHeight="1" spans="1:6">
      <c r="A522" s="872" t="s">
        <v>4164</v>
      </c>
      <c r="B522" s="5" t="s">
        <v>3122</v>
      </c>
      <c r="C522" s="6" t="s">
        <v>4165</v>
      </c>
      <c r="E522" s="3" t="s">
        <v>3124</v>
      </c>
      <c r="F522" s="7" t="s">
        <v>3125</v>
      </c>
    </row>
    <row r="523" ht="18" customHeight="1" spans="1:6">
      <c r="A523" s="872" t="s">
        <v>4166</v>
      </c>
      <c r="B523" s="5" t="s">
        <v>3122</v>
      </c>
      <c r="C523" s="6" t="s">
        <v>4167</v>
      </c>
      <c r="E523" s="3" t="s">
        <v>3124</v>
      </c>
      <c r="F523" s="7" t="s">
        <v>3125</v>
      </c>
    </row>
    <row r="524" ht="18" customHeight="1" spans="1:6">
      <c r="A524" s="872" t="s">
        <v>4168</v>
      </c>
      <c r="B524" s="5" t="s">
        <v>3122</v>
      </c>
      <c r="C524" s="6" t="s">
        <v>4169</v>
      </c>
      <c r="E524" s="3" t="s">
        <v>3124</v>
      </c>
      <c r="F524" s="7" t="s">
        <v>3125</v>
      </c>
    </row>
    <row r="525" ht="18" customHeight="1" spans="1:6">
      <c r="A525" s="872" t="s">
        <v>4170</v>
      </c>
      <c r="B525" s="5" t="s">
        <v>3122</v>
      </c>
      <c r="C525" s="6" t="s">
        <v>4171</v>
      </c>
      <c r="E525" s="3" t="s">
        <v>3124</v>
      </c>
      <c r="F525" s="7" t="s">
        <v>3125</v>
      </c>
    </row>
    <row r="526" ht="18" customHeight="1" spans="1:6">
      <c r="A526" s="872" t="s">
        <v>4172</v>
      </c>
      <c r="B526" s="5" t="s">
        <v>3122</v>
      </c>
      <c r="C526" s="6" t="s">
        <v>4173</v>
      </c>
      <c r="E526" s="3" t="s">
        <v>3124</v>
      </c>
      <c r="F526" s="7" t="s">
        <v>3125</v>
      </c>
    </row>
    <row r="527" ht="18" customHeight="1" spans="1:6">
      <c r="A527" s="872" t="s">
        <v>4174</v>
      </c>
      <c r="B527" s="5" t="s">
        <v>3122</v>
      </c>
      <c r="C527" s="6" t="s">
        <v>4175</v>
      </c>
      <c r="E527" s="3" t="s">
        <v>3124</v>
      </c>
      <c r="F527" s="7" t="s">
        <v>3125</v>
      </c>
    </row>
    <row r="528" ht="18" customHeight="1" spans="1:6">
      <c r="A528" s="872" t="s">
        <v>4176</v>
      </c>
      <c r="B528" s="5" t="s">
        <v>3122</v>
      </c>
      <c r="C528" s="6" t="s">
        <v>4177</v>
      </c>
      <c r="E528" s="3" t="s">
        <v>3124</v>
      </c>
      <c r="F528" s="7" t="s">
        <v>3125</v>
      </c>
    </row>
    <row r="529" ht="18" customHeight="1" spans="1:6">
      <c r="A529" s="872" t="s">
        <v>4178</v>
      </c>
      <c r="B529" s="5" t="s">
        <v>3122</v>
      </c>
      <c r="C529" s="6" t="s">
        <v>4179</v>
      </c>
      <c r="E529" s="3" t="s">
        <v>3124</v>
      </c>
      <c r="F529" s="7" t="s">
        <v>3125</v>
      </c>
    </row>
    <row r="530" ht="18" customHeight="1" spans="1:6">
      <c r="A530" s="872" t="s">
        <v>4180</v>
      </c>
      <c r="B530" s="5" t="s">
        <v>3122</v>
      </c>
      <c r="C530" s="6" t="s">
        <v>4181</v>
      </c>
      <c r="E530" s="3" t="s">
        <v>3124</v>
      </c>
      <c r="F530" s="7" t="s">
        <v>3125</v>
      </c>
    </row>
    <row r="531" ht="18" customHeight="1" spans="1:6">
      <c r="A531" s="872" t="s">
        <v>4182</v>
      </c>
      <c r="B531" s="5" t="s">
        <v>3122</v>
      </c>
      <c r="C531" s="6" t="s">
        <v>4183</v>
      </c>
      <c r="E531" s="3" t="s">
        <v>3124</v>
      </c>
      <c r="F531" s="7" t="s">
        <v>3125</v>
      </c>
    </row>
    <row r="532" ht="18" customHeight="1" spans="1:6">
      <c r="A532" s="872" t="s">
        <v>4184</v>
      </c>
      <c r="B532" s="5" t="s">
        <v>3122</v>
      </c>
      <c r="C532" s="6" t="s">
        <v>4185</v>
      </c>
      <c r="E532" s="3" t="s">
        <v>3124</v>
      </c>
      <c r="F532" s="7" t="s">
        <v>3125</v>
      </c>
    </row>
    <row r="533" ht="18" customHeight="1" spans="1:6">
      <c r="A533" s="872" t="s">
        <v>4186</v>
      </c>
      <c r="B533" s="5" t="s">
        <v>3122</v>
      </c>
      <c r="C533" s="6" t="s">
        <v>4187</v>
      </c>
      <c r="E533" s="3" t="s">
        <v>3124</v>
      </c>
      <c r="F533" s="7" t="s">
        <v>3125</v>
      </c>
    </row>
    <row r="534" ht="18" customHeight="1" spans="1:6">
      <c r="A534" s="872" t="s">
        <v>4188</v>
      </c>
      <c r="B534" s="5" t="s">
        <v>3122</v>
      </c>
      <c r="C534" s="6" t="s">
        <v>4189</v>
      </c>
      <c r="E534" s="3" t="s">
        <v>3124</v>
      </c>
      <c r="F534" s="7" t="s">
        <v>3125</v>
      </c>
    </row>
    <row r="535" ht="18" customHeight="1" spans="1:6">
      <c r="A535" s="872" t="s">
        <v>4190</v>
      </c>
      <c r="B535" s="5" t="s">
        <v>3122</v>
      </c>
      <c r="C535" s="6" t="s">
        <v>4191</v>
      </c>
      <c r="E535" s="3" t="s">
        <v>3124</v>
      </c>
      <c r="F535" s="7" t="s">
        <v>3125</v>
      </c>
    </row>
    <row r="536" ht="18" customHeight="1" spans="1:6">
      <c r="A536" s="872" t="s">
        <v>4192</v>
      </c>
      <c r="B536" s="5" t="s">
        <v>3122</v>
      </c>
      <c r="C536" s="6" t="s">
        <v>4193</v>
      </c>
      <c r="E536" s="3" t="s">
        <v>3124</v>
      </c>
      <c r="F536" s="7" t="s">
        <v>3125</v>
      </c>
    </row>
    <row r="537" ht="18" customHeight="1" spans="1:6">
      <c r="A537" s="872" t="s">
        <v>4194</v>
      </c>
      <c r="B537" s="5" t="s">
        <v>3122</v>
      </c>
      <c r="C537" s="6" t="s">
        <v>4195</v>
      </c>
      <c r="E537" s="3" t="s">
        <v>3124</v>
      </c>
      <c r="F537" s="7" t="s">
        <v>3125</v>
      </c>
    </row>
    <row r="538" ht="18" customHeight="1" spans="1:6">
      <c r="A538" s="872" t="s">
        <v>4196</v>
      </c>
      <c r="B538" s="5" t="s">
        <v>3122</v>
      </c>
      <c r="C538" s="6" t="s">
        <v>4197</v>
      </c>
      <c r="E538" s="3" t="s">
        <v>3124</v>
      </c>
      <c r="F538" s="7" t="s">
        <v>3125</v>
      </c>
    </row>
    <row r="539" ht="18" customHeight="1" spans="1:6">
      <c r="A539" s="872" t="s">
        <v>4198</v>
      </c>
      <c r="B539" s="5" t="s">
        <v>3122</v>
      </c>
      <c r="C539" s="6" t="s">
        <v>4199</v>
      </c>
      <c r="E539" s="3" t="s">
        <v>3124</v>
      </c>
      <c r="F539" s="7" t="s">
        <v>3125</v>
      </c>
    </row>
    <row r="540" ht="18" customHeight="1" spans="1:6">
      <c r="A540" s="872" t="s">
        <v>4200</v>
      </c>
      <c r="B540" s="5" t="s">
        <v>3122</v>
      </c>
      <c r="C540" s="6" t="s">
        <v>4201</v>
      </c>
      <c r="E540" s="3" t="s">
        <v>3124</v>
      </c>
      <c r="F540" s="7" t="s">
        <v>3125</v>
      </c>
    </row>
    <row r="541" ht="18" customHeight="1" spans="1:6">
      <c r="A541" s="872" t="s">
        <v>4202</v>
      </c>
      <c r="B541" s="5" t="s">
        <v>3122</v>
      </c>
      <c r="C541" s="6" t="s">
        <v>4203</v>
      </c>
      <c r="E541" s="3" t="s">
        <v>3124</v>
      </c>
      <c r="F541" s="7" t="s">
        <v>3125</v>
      </c>
    </row>
    <row r="542" ht="18" customHeight="1" spans="1:6">
      <c r="A542" s="872" t="s">
        <v>4204</v>
      </c>
      <c r="B542" s="5" t="s">
        <v>3122</v>
      </c>
      <c r="C542" s="6" t="s">
        <v>4205</v>
      </c>
      <c r="E542" s="3" t="s">
        <v>3124</v>
      </c>
      <c r="F542" s="7" t="s">
        <v>3125</v>
      </c>
    </row>
    <row r="543" ht="18" customHeight="1" spans="1:6">
      <c r="A543" s="872" t="s">
        <v>4206</v>
      </c>
      <c r="B543" s="5" t="s">
        <v>3122</v>
      </c>
      <c r="C543" s="6" t="s">
        <v>4207</v>
      </c>
      <c r="E543" s="3" t="s">
        <v>3124</v>
      </c>
      <c r="F543" s="7" t="s">
        <v>3125</v>
      </c>
    </row>
    <row r="544" ht="18" customHeight="1" spans="1:6">
      <c r="A544" s="872" t="s">
        <v>4208</v>
      </c>
      <c r="B544" s="5" t="s">
        <v>3122</v>
      </c>
      <c r="C544" s="6" t="s">
        <v>4209</v>
      </c>
      <c r="E544" s="3" t="s">
        <v>3124</v>
      </c>
      <c r="F544" s="7" t="s">
        <v>3125</v>
      </c>
    </row>
    <row r="545" ht="18" customHeight="1" spans="1:6">
      <c r="A545" s="872" t="s">
        <v>4210</v>
      </c>
      <c r="B545" s="5" t="s">
        <v>3122</v>
      </c>
      <c r="C545" s="6" t="s">
        <v>4211</v>
      </c>
      <c r="E545" s="3" t="s">
        <v>3124</v>
      </c>
      <c r="F545" s="7" t="s">
        <v>3125</v>
      </c>
    </row>
    <row r="546" ht="18" customHeight="1" spans="1:6">
      <c r="A546" s="872" t="s">
        <v>4212</v>
      </c>
      <c r="B546" s="5" t="s">
        <v>3122</v>
      </c>
      <c r="C546" s="6" t="s">
        <v>4213</v>
      </c>
      <c r="E546" s="3" t="s">
        <v>3124</v>
      </c>
      <c r="F546" s="7" t="s">
        <v>3125</v>
      </c>
    </row>
    <row r="547" ht="18" customHeight="1" spans="1:6">
      <c r="A547" s="872" t="s">
        <v>4214</v>
      </c>
      <c r="B547" s="5" t="s">
        <v>3122</v>
      </c>
      <c r="C547" s="6" t="s">
        <v>4215</v>
      </c>
      <c r="E547" s="3" t="s">
        <v>3124</v>
      </c>
      <c r="F547" s="7" t="s">
        <v>3125</v>
      </c>
    </row>
    <row r="548" ht="18" customHeight="1" spans="1:6">
      <c r="A548" s="872" t="s">
        <v>4216</v>
      </c>
      <c r="B548" s="5" t="s">
        <v>3122</v>
      </c>
      <c r="C548" s="6" t="s">
        <v>4217</v>
      </c>
      <c r="E548" s="3" t="s">
        <v>3124</v>
      </c>
      <c r="F548" s="7" t="s">
        <v>3125</v>
      </c>
    </row>
    <row r="549" ht="18" customHeight="1" spans="1:6">
      <c r="A549" s="872" t="s">
        <v>4218</v>
      </c>
      <c r="B549" s="5" t="s">
        <v>3122</v>
      </c>
      <c r="C549" s="6" t="s">
        <v>4219</v>
      </c>
      <c r="E549" s="3" t="s">
        <v>3124</v>
      </c>
      <c r="F549" s="7" t="s">
        <v>3125</v>
      </c>
    </row>
    <row r="550" ht="18" customHeight="1" spans="1:6">
      <c r="A550" s="872" t="s">
        <v>4220</v>
      </c>
      <c r="B550" s="5" t="s">
        <v>3122</v>
      </c>
      <c r="C550" s="6" t="s">
        <v>4221</v>
      </c>
      <c r="E550" s="3" t="s">
        <v>3124</v>
      </c>
      <c r="F550" s="7" t="s">
        <v>3125</v>
      </c>
    </row>
    <row r="551" ht="18" customHeight="1" spans="1:6">
      <c r="A551" s="872" t="s">
        <v>4222</v>
      </c>
      <c r="B551" s="5" t="s">
        <v>3122</v>
      </c>
      <c r="C551" s="6" t="s">
        <v>4223</v>
      </c>
      <c r="E551" s="3" t="s">
        <v>3124</v>
      </c>
      <c r="F551" s="7" t="s">
        <v>3125</v>
      </c>
    </row>
    <row r="552" ht="18" customHeight="1" spans="1:6">
      <c r="A552" s="872" t="s">
        <v>4224</v>
      </c>
      <c r="B552" s="5" t="s">
        <v>3122</v>
      </c>
      <c r="C552" s="6" t="s">
        <v>4225</v>
      </c>
      <c r="E552" s="3" t="s">
        <v>3124</v>
      </c>
      <c r="F552" s="7" t="s">
        <v>3125</v>
      </c>
    </row>
    <row r="553" ht="18" customHeight="1" spans="1:6">
      <c r="A553" s="872" t="s">
        <v>4226</v>
      </c>
      <c r="B553" s="5" t="s">
        <v>3122</v>
      </c>
      <c r="C553" s="6" t="s">
        <v>4227</v>
      </c>
      <c r="E553" s="3" t="s">
        <v>3124</v>
      </c>
      <c r="F553" s="7" t="s">
        <v>3125</v>
      </c>
    </row>
    <row r="554" ht="18" customHeight="1" spans="1:6">
      <c r="A554" s="872" t="s">
        <v>4228</v>
      </c>
      <c r="B554" s="5" t="s">
        <v>3122</v>
      </c>
      <c r="C554" s="6" t="s">
        <v>4229</v>
      </c>
      <c r="E554" s="3" t="s">
        <v>3124</v>
      </c>
      <c r="F554" s="7" t="s">
        <v>3125</v>
      </c>
    </row>
    <row r="555" ht="18" customHeight="1" spans="1:6">
      <c r="A555" s="872" t="s">
        <v>4230</v>
      </c>
      <c r="B555" s="5" t="s">
        <v>3122</v>
      </c>
      <c r="C555" s="6" t="s">
        <v>4231</v>
      </c>
      <c r="E555" s="3" t="s">
        <v>3124</v>
      </c>
      <c r="F555" s="7" t="s">
        <v>3125</v>
      </c>
    </row>
    <row r="556" ht="18" customHeight="1" spans="1:6">
      <c r="A556" s="872" t="s">
        <v>4232</v>
      </c>
      <c r="B556" s="5" t="s">
        <v>3122</v>
      </c>
      <c r="C556" s="6" t="s">
        <v>4233</v>
      </c>
      <c r="E556" s="3" t="s">
        <v>3124</v>
      </c>
      <c r="F556" s="7" t="s">
        <v>3125</v>
      </c>
    </row>
    <row r="557" ht="18" customHeight="1" spans="1:6">
      <c r="A557" s="872" t="s">
        <v>4234</v>
      </c>
      <c r="B557" s="5" t="s">
        <v>3122</v>
      </c>
      <c r="C557" s="6" t="s">
        <v>4235</v>
      </c>
      <c r="E557" s="3" t="s">
        <v>3124</v>
      </c>
      <c r="F557" s="7" t="s">
        <v>3125</v>
      </c>
    </row>
    <row r="558" ht="18" customHeight="1" spans="1:6">
      <c r="A558" s="872" t="s">
        <v>4236</v>
      </c>
      <c r="B558" s="5" t="s">
        <v>3122</v>
      </c>
      <c r="C558" s="6" t="s">
        <v>4237</v>
      </c>
      <c r="E558" s="3" t="s">
        <v>3124</v>
      </c>
      <c r="F558" s="7" t="s">
        <v>3125</v>
      </c>
    </row>
    <row r="559" ht="18" customHeight="1" spans="1:6">
      <c r="A559" s="872" t="s">
        <v>4238</v>
      </c>
      <c r="B559" s="5" t="s">
        <v>3122</v>
      </c>
      <c r="C559" s="6" t="s">
        <v>4239</v>
      </c>
      <c r="E559" s="3" t="s">
        <v>3124</v>
      </c>
      <c r="F559" s="7" t="s">
        <v>3125</v>
      </c>
    </row>
    <row r="560" ht="18" customHeight="1" spans="1:6">
      <c r="A560" s="872" t="s">
        <v>4240</v>
      </c>
      <c r="B560" s="5" t="s">
        <v>3122</v>
      </c>
      <c r="C560" s="6" t="s">
        <v>4241</v>
      </c>
      <c r="E560" s="3" t="s">
        <v>3124</v>
      </c>
      <c r="F560" s="7" t="s">
        <v>3125</v>
      </c>
    </row>
    <row r="561" ht="18" customHeight="1" spans="1:6">
      <c r="A561" s="872" t="s">
        <v>4242</v>
      </c>
      <c r="B561" s="5" t="s">
        <v>3122</v>
      </c>
      <c r="C561" s="6" t="s">
        <v>4243</v>
      </c>
      <c r="E561" s="3" t="s">
        <v>3124</v>
      </c>
      <c r="F561" s="7" t="s">
        <v>3125</v>
      </c>
    </row>
    <row r="562" ht="18" customHeight="1" spans="1:6">
      <c r="A562" s="872" t="s">
        <v>4244</v>
      </c>
      <c r="B562" s="5" t="s">
        <v>3122</v>
      </c>
      <c r="C562" s="6" t="s">
        <v>4245</v>
      </c>
      <c r="E562" s="3" t="s">
        <v>3124</v>
      </c>
      <c r="F562" s="7" t="s">
        <v>3125</v>
      </c>
    </row>
    <row r="563" ht="18" customHeight="1" spans="1:6">
      <c r="A563" s="872" t="s">
        <v>4246</v>
      </c>
      <c r="B563" s="5" t="s">
        <v>3122</v>
      </c>
      <c r="C563" s="6" t="s">
        <v>4247</v>
      </c>
      <c r="E563" s="3" t="s">
        <v>3124</v>
      </c>
      <c r="F563" s="7" t="s">
        <v>3125</v>
      </c>
    </row>
    <row r="564" ht="18" customHeight="1" spans="1:6">
      <c r="A564" s="872" t="s">
        <v>4248</v>
      </c>
      <c r="B564" s="5" t="s">
        <v>3122</v>
      </c>
      <c r="C564" s="6" t="s">
        <v>4249</v>
      </c>
      <c r="E564" s="3" t="s">
        <v>3124</v>
      </c>
      <c r="F564" s="7" t="s">
        <v>3125</v>
      </c>
    </row>
    <row r="565" ht="18" customHeight="1" spans="1:6">
      <c r="A565" s="872" t="s">
        <v>4250</v>
      </c>
      <c r="B565" s="5" t="s">
        <v>3122</v>
      </c>
      <c r="C565" s="6" t="s">
        <v>4251</v>
      </c>
      <c r="E565" s="3" t="s">
        <v>3124</v>
      </c>
      <c r="F565" s="7" t="s">
        <v>3125</v>
      </c>
    </row>
    <row r="566" ht="18" customHeight="1" spans="1:6">
      <c r="A566" s="872" t="s">
        <v>4252</v>
      </c>
      <c r="B566" s="5" t="s">
        <v>3122</v>
      </c>
      <c r="C566" s="6" t="s">
        <v>4253</v>
      </c>
      <c r="E566" s="3" t="s">
        <v>3124</v>
      </c>
      <c r="F566" s="7" t="s">
        <v>3125</v>
      </c>
    </row>
    <row r="567" ht="18" customHeight="1" spans="1:6">
      <c r="A567" s="872" t="s">
        <v>4254</v>
      </c>
      <c r="B567" s="5" t="s">
        <v>3122</v>
      </c>
      <c r="C567" s="6" t="s">
        <v>4255</v>
      </c>
      <c r="E567" s="3" t="s">
        <v>3124</v>
      </c>
      <c r="F567" s="7" t="s">
        <v>3125</v>
      </c>
    </row>
    <row r="568" ht="18" customHeight="1" spans="1:6">
      <c r="A568" s="872" t="s">
        <v>4256</v>
      </c>
      <c r="B568" s="5" t="s">
        <v>3122</v>
      </c>
      <c r="C568" s="6" t="s">
        <v>4257</v>
      </c>
      <c r="E568" s="3" t="s">
        <v>3124</v>
      </c>
      <c r="F568" s="7" t="s">
        <v>3125</v>
      </c>
    </row>
    <row r="569" ht="18" customHeight="1" spans="1:6">
      <c r="A569" s="872" t="s">
        <v>4258</v>
      </c>
      <c r="B569" s="5" t="s">
        <v>3122</v>
      </c>
      <c r="C569" s="6" t="s">
        <v>4259</v>
      </c>
      <c r="E569" s="3" t="s">
        <v>3124</v>
      </c>
      <c r="F569" s="7" t="s">
        <v>3125</v>
      </c>
    </row>
    <row r="570" ht="18" customHeight="1" spans="1:6">
      <c r="A570" s="872" t="s">
        <v>4260</v>
      </c>
      <c r="B570" s="5" t="s">
        <v>3122</v>
      </c>
      <c r="C570" s="6" t="s">
        <v>4261</v>
      </c>
      <c r="E570" s="3" t="s">
        <v>3124</v>
      </c>
      <c r="F570" s="7" t="s">
        <v>3125</v>
      </c>
    </row>
    <row r="571" ht="18" customHeight="1" spans="1:6">
      <c r="A571" s="872" t="s">
        <v>4262</v>
      </c>
      <c r="B571" s="5" t="s">
        <v>3122</v>
      </c>
      <c r="C571" s="6" t="s">
        <v>4263</v>
      </c>
      <c r="E571" s="3" t="s">
        <v>3124</v>
      </c>
      <c r="F571" s="7" t="s">
        <v>3125</v>
      </c>
    </row>
    <row r="572" ht="18" customHeight="1" spans="1:6">
      <c r="A572" s="872" t="s">
        <v>4264</v>
      </c>
      <c r="B572" s="5" t="s">
        <v>3122</v>
      </c>
      <c r="C572" s="6" t="s">
        <v>4265</v>
      </c>
      <c r="E572" s="3" t="s">
        <v>3124</v>
      </c>
      <c r="F572" s="7" t="s">
        <v>3125</v>
      </c>
    </row>
    <row r="573" ht="18" customHeight="1" spans="1:6">
      <c r="A573" s="872" t="s">
        <v>4266</v>
      </c>
      <c r="B573" s="5" t="s">
        <v>3122</v>
      </c>
      <c r="C573" s="6" t="s">
        <v>4267</v>
      </c>
      <c r="E573" s="3" t="s">
        <v>3124</v>
      </c>
      <c r="F573" s="7" t="s">
        <v>3125</v>
      </c>
    </row>
    <row r="574" ht="18" customHeight="1" spans="1:6">
      <c r="A574" s="872" t="s">
        <v>4268</v>
      </c>
      <c r="B574" s="5" t="s">
        <v>3122</v>
      </c>
      <c r="C574" s="6" t="s">
        <v>4269</v>
      </c>
      <c r="E574" s="3" t="s">
        <v>3124</v>
      </c>
      <c r="F574" s="7" t="s">
        <v>3125</v>
      </c>
    </row>
    <row r="575" ht="18" customHeight="1" spans="1:6">
      <c r="A575" s="872" t="s">
        <v>4270</v>
      </c>
      <c r="B575" s="5" t="s">
        <v>3122</v>
      </c>
      <c r="C575" s="6" t="s">
        <v>4271</v>
      </c>
      <c r="E575" s="3" t="s">
        <v>3124</v>
      </c>
      <c r="F575" s="7" t="s">
        <v>3125</v>
      </c>
    </row>
    <row r="576" ht="18" customHeight="1" spans="1:6">
      <c r="A576" s="872" t="s">
        <v>4272</v>
      </c>
      <c r="B576" s="5" t="s">
        <v>3122</v>
      </c>
      <c r="C576" s="6" t="s">
        <v>4273</v>
      </c>
      <c r="E576" s="3" t="s">
        <v>3124</v>
      </c>
      <c r="F576" s="7" t="s">
        <v>3125</v>
      </c>
    </row>
    <row r="577" ht="18" customHeight="1" spans="1:6">
      <c r="A577" s="872" t="s">
        <v>4274</v>
      </c>
      <c r="B577" s="5" t="s">
        <v>3122</v>
      </c>
      <c r="C577" s="6" t="s">
        <v>4275</v>
      </c>
      <c r="E577" s="3" t="s">
        <v>3124</v>
      </c>
      <c r="F577" s="7" t="s">
        <v>3125</v>
      </c>
    </row>
    <row r="578" ht="18" customHeight="1" spans="1:6">
      <c r="A578" s="872" t="s">
        <v>4276</v>
      </c>
      <c r="B578" s="5" t="s">
        <v>3122</v>
      </c>
      <c r="C578" s="6" t="s">
        <v>4277</v>
      </c>
      <c r="E578" s="3" t="s">
        <v>3124</v>
      </c>
      <c r="F578" s="7" t="s">
        <v>3125</v>
      </c>
    </row>
    <row r="579" ht="18" customHeight="1" spans="1:6">
      <c r="A579" s="872" t="s">
        <v>4278</v>
      </c>
      <c r="B579" s="5" t="s">
        <v>3122</v>
      </c>
      <c r="C579" s="6" t="s">
        <v>4279</v>
      </c>
      <c r="E579" s="3" t="s">
        <v>3124</v>
      </c>
      <c r="F579" s="7" t="s">
        <v>3125</v>
      </c>
    </row>
    <row r="580" ht="18" customHeight="1" spans="1:6">
      <c r="A580" s="872" t="s">
        <v>4280</v>
      </c>
      <c r="B580" s="5" t="s">
        <v>3122</v>
      </c>
      <c r="C580" s="6" t="s">
        <v>4281</v>
      </c>
      <c r="E580" s="3" t="s">
        <v>3124</v>
      </c>
      <c r="F580" s="7" t="s">
        <v>3125</v>
      </c>
    </row>
    <row r="581" ht="18" customHeight="1" spans="1:6">
      <c r="A581" s="872" t="s">
        <v>4282</v>
      </c>
      <c r="B581" s="5" t="s">
        <v>3122</v>
      </c>
      <c r="C581" s="6" t="s">
        <v>4283</v>
      </c>
      <c r="E581" s="3" t="s">
        <v>3124</v>
      </c>
      <c r="F581" s="7" t="s">
        <v>3125</v>
      </c>
    </row>
    <row r="582" ht="18" customHeight="1" spans="1:6">
      <c r="A582" s="872" t="s">
        <v>4284</v>
      </c>
      <c r="B582" s="5" t="s">
        <v>3122</v>
      </c>
      <c r="C582" s="6" t="s">
        <v>4285</v>
      </c>
      <c r="E582" s="3" t="s">
        <v>3124</v>
      </c>
      <c r="F582" s="7" t="s">
        <v>3125</v>
      </c>
    </row>
    <row r="583" ht="18" customHeight="1" spans="1:6">
      <c r="A583" s="872" t="s">
        <v>4286</v>
      </c>
      <c r="B583" s="5" t="s">
        <v>3122</v>
      </c>
      <c r="C583" s="6" t="s">
        <v>4287</v>
      </c>
      <c r="E583" s="3" t="s">
        <v>3124</v>
      </c>
      <c r="F583" s="7" t="s">
        <v>3125</v>
      </c>
    </row>
    <row r="584" ht="18" customHeight="1" spans="1:6">
      <c r="A584" s="872" t="s">
        <v>4288</v>
      </c>
      <c r="B584" s="5" t="s">
        <v>3122</v>
      </c>
      <c r="C584" s="6" t="s">
        <v>4289</v>
      </c>
      <c r="E584" s="3" t="s">
        <v>3124</v>
      </c>
      <c r="F584" s="7" t="s">
        <v>3125</v>
      </c>
    </row>
    <row r="585" ht="18" customHeight="1" spans="1:6">
      <c r="A585" s="872" t="s">
        <v>4290</v>
      </c>
      <c r="B585" s="5" t="s">
        <v>3122</v>
      </c>
      <c r="C585" s="6" t="s">
        <v>4291</v>
      </c>
      <c r="E585" s="3" t="s">
        <v>3124</v>
      </c>
      <c r="F585" s="7" t="s">
        <v>3125</v>
      </c>
    </row>
    <row r="586" ht="18" customHeight="1" spans="1:6">
      <c r="A586" s="872" t="s">
        <v>4292</v>
      </c>
      <c r="B586" s="5" t="s">
        <v>3122</v>
      </c>
      <c r="C586" s="6" t="s">
        <v>4293</v>
      </c>
      <c r="E586" s="3" t="s">
        <v>3124</v>
      </c>
      <c r="F586" s="7" t="s">
        <v>3125</v>
      </c>
    </row>
    <row r="587" ht="18" customHeight="1" spans="1:6">
      <c r="A587" s="872" t="s">
        <v>4294</v>
      </c>
      <c r="B587" s="5" t="s">
        <v>3122</v>
      </c>
      <c r="C587" s="6" t="s">
        <v>4295</v>
      </c>
      <c r="E587" s="3" t="s">
        <v>3124</v>
      </c>
      <c r="F587" s="7" t="s">
        <v>3125</v>
      </c>
    </row>
    <row r="588" ht="18" customHeight="1" spans="1:6">
      <c r="A588" s="872" t="s">
        <v>4296</v>
      </c>
      <c r="B588" s="5" t="s">
        <v>3122</v>
      </c>
      <c r="C588" s="6" t="s">
        <v>4297</v>
      </c>
      <c r="E588" s="3" t="s">
        <v>3124</v>
      </c>
      <c r="F588" s="7" t="s">
        <v>3125</v>
      </c>
    </row>
    <row r="589" ht="18" customHeight="1" spans="1:6">
      <c r="A589" s="872" t="s">
        <v>4298</v>
      </c>
      <c r="B589" s="5" t="s">
        <v>3122</v>
      </c>
      <c r="C589" s="6" t="s">
        <v>4299</v>
      </c>
      <c r="E589" s="3" t="s">
        <v>3124</v>
      </c>
      <c r="F589" s="7" t="s">
        <v>3125</v>
      </c>
    </row>
    <row r="590" ht="18" customHeight="1" spans="1:6">
      <c r="A590" s="872" t="s">
        <v>4300</v>
      </c>
      <c r="B590" s="5" t="s">
        <v>3122</v>
      </c>
      <c r="C590" s="6" t="s">
        <v>4301</v>
      </c>
      <c r="E590" s="3" t="s">
        <v>3124</v>
      </c>
      <c r="F590" s="7" t="s">
        <v>3125</v>
      </c>
    </row>
    <row r="591" ht="18" customHeight="1" spans="1:6">
      <c r="A591" s="872" t="s">
        <v>4302</v>
      </c>
      <c r="B591" s="5" t="s">
        <v>3122</v>
      </c>
      <c r="C591" s="6" t="s">
        <v>4303</v>
      </c>
      <c r="E591" s="3" t="s">
        <v>3124</v>
      </c>
      <c r="F591" s="7" t="s">
        <v>3125</v>
      </c>
    </row>
    <row r="592" ht="18" customHeight="1" spans="1:6">
      <c r="A592" s="872" t="s">
        <v>4304</v>
      </c>
      <c r="B592" s="5" t="s">
        <v>3122</v>
      </c>
      <c r="C592" s="6" t="s">
        <v>4305</v>
      </c>
      <c r="E592" s="3" t="s">
        <v>3124</v>
      </c>
      <c r="F592" s="7" t="s">
        <v>3125</v>
      </c>
    </row>
    <row r="593" ht="18" customHeight="1" spans="1:6">
      <c r="A593" s="872" t="s">
        <v>4306</v>
      </c>
      <c r="B593" s="5" t="s">
        <v>3122</v>
      </c>
      <c r="C593" s="6" t="s">
        <v>4307</v>
      </c>
      <c r="E593" s="3" t="s">
        <v>3124</v>
      </c>
      <c r="F593" s="7" t="s">
        <v>3125</v>
      </c>
    </row>
    <row r="594" ht="18" customHeight="1" spans="1:6">
      <c r="A594" s="872" t="s">
        <v>4308</v>
      </c>
      <c r="B594" s="5" t="s">
        <v>3122</v>
      </c>
      <c r="C594" s="6" t="s">
        <v>4309</v>
      </c>
      <c r="E594" s="3" t="s">
        <v>3124</v>
      </c>
      <c r="F594" s="7" t="s">
        <v>3125</v>
      </c>
    </row>
    <row r="595" ht="18" customHeight="1" spans="1:6">
      <c r="A595" s="872" t="s">
        <v>4310</v>
      </c>
      <c r="B595" s="5" t="s">
        <v>3122</v>
      </c>
      <c r="C595" s="6" t="s">
        <v>4311</v>
      </c>
      <c r="E595" s="3" t="s">
        <v>3124</v>
      </c>
      <c r="F595" s="7" t="s">
        <v>3125</v>
      </c>
    </row>
    <row r="596" ht="18" customHeight="1" spans="1:6">
      <c r="A596" s="872" t="s">
        <v>4312</v>
      </c>
      <c r="B596" s="5" t="s">
        <v>3122</v>
      </c>
      <c r="C596" s="6" t="s">
        <v>4313</v>
      </c>
      <c r="E596" s="3" t="s">
        <v>3124</v>
      </c>
      <c r="F596" s="7" t="s">
        <v>3125</v>
      </c>
    </row>
    <row r="597" ht="18" customHeight="1" spans="1:6">
      <c r="A597" s="872" t="s">
        <v>4314</v>
      </c>
      <c r="B597" s="5" t="s">
        <v>3122</v>
      </c>
      <c r="C597" s="6" t="s">
        <v>4315</v>
      </c>
      <c r="E597" s="3" t="s">
        <v>3124</v>
      </c>
      <c r="F597" s="7" t="s">
        <v>3125</v>
      </c>
    </row>
    <row r="598" ht="18" customHeight="1" spans="1:6">
      <c r="A598" s="872" t="s">
        <v>4316</v>
      </c>
      <c r="B598" s="5" t="s">
        <v>3122</v>
      </c>
      <c r="C598" s="6" t="s">
        <v>4317</v>
      </c>
      <c r="E598" s="3" t="s">
        <v>3124</v>
      </c>
      <c r="F598" s="7" t="s">
        <v>3125</v>
      </c>
    </row>
    <row r="599" ht="18" customHeight="1" spans="1:6">
      <c r="A599" s="872" t="s">
        <v>4318</v>
      </c>
      <c r="B599" s="5" t="s">
        <v>3122</v>
      </c>
      <c r="C599" s="6" t="s">
        <v>4319</v>
      </c>
      <c r="E599" s="3" t="s">
        <v>3124</v>
      </c>
      <c r="F599" s="7" t="s">
        <v>3125</v>
      </c>
    </row>
    <row r="600" ht="18" customHeight="1" spans="1:6">
      <c r="A600" s="872" t="s">
        <v>4320</v>
      </c>
      <c r="B600" s="5" t="s">
        <v>3122</v>
      </c>
      <c r="C600" s="6" t="s">
        <v>4321</v>
      </c>
      <c r="E600" s="3" t="s">
        <v>3124</v>
      </c>
      <c r="F600" s="7" t="s">
        <v>3125</v>
      </c>
    </row>
    <row r="601" ht="18" customHeight="1" spans="1:6">
      <c r="A601" s="872" t="s">
        <v>4322</v>
      </c>
      <c r="B601" s="5" t="s">
        <v>3122</v>
      </c>
      <c r="C601" s="6" t="s">
        <v>4323</v>
      </c>
      <c r="E601" s="3" t="s">
        <v>3124</v>
      </c>
      <c r="F601" s="7" t="s">
        <v>3125</v>
      </c>
    </row>
    <row r="602" ht="18" customHeight="1" spans="1:6">
      <c r="A602" s="872" t="s">
        <v>4324</v>
      </c>
      <c r="B602" s="5" t="s">
        <v>3122</v>
      </c>
      <c r="C602" s="6" t="s">
        <v>4325</v>
      </c>
      <c r="E602" s="3" t="s">
        <v>3124</v>
      </c>
      <c r="F602" s="7" t="s">
        <v>3125</v>
      </c>
    </row>
    <row r="603" ht="18" customHeight="1" spans="1:6">
      <c r="A603" s="872" t="s">
        <v>4326</v>
      </c>
      <c r="B603" s="5" t="s">
        <v>3122</v>
      </c>
      <c r="C603" s="6" t="s">
        <v>4327</v>
      </c>
      <c r="E603" s="3" t="s">
        <v>3124</v>
      </c>
      <c r="F603" s="7" t="s">
        <v>3125</v>
      </c>
    </row>
    <row r="604" ht="18" customHeight="1" spans="1:6">
      <c r="A604" s="872" t="s">
        <v>4328</v>
      </c>
      <c r="B604" s="5" t="s">
        <v>3122</v>
      </c>
      <c r="C604" s="6" t="s">
        <v>4329</v>
      </c>
      <c r="E604" s="3" t="s">
        <v>3124</v>
      </c>
      <c r="F604" s="7" t="s">
        <v>3125</v>
      </c>
    </row>
    <row r="605" ht="18" customHeight="1" spans="1:6">
      <c r="A605" s="872" t="s">
        <v>4330</v>
      </c>
      <c r="B605" s="5" t="s">
        <v>3122</v>
      </c>
      <c r="C605" s="6" t="s">
        <v>4331</v>
      </c>
      <c r="E605" s="3" t="s">
        <v>3124</v>
      </c>
      <c r="F605" s="7" t="s">
        <v>3125</v>
      </c>
    </row>
    <row r="606" ht="18" customHeight="1" spans="1:6">
      <c r="A606" s="872" t="s">
        <v>4332</v>
      </c>
      <c r="B606" s="5" t="s">
        <v>3122</v>
      </c>
      <c r="C606" s="6" t="s">
        <v>4333</v>
      </c>
      <c r="E606" s="3" t="s">
        <v>3124</v>
      </c>
      <c r="F606" s="7" t="s">
        <v>3125</v>
      </c>
    </row>
    <row r="607" ht="18" customHeight="1" spans="1:6">
      <c r="A607" s="872" t="s">
        <v>4334</v>
      </c>
      <c r="B607" s="5" t="s">
        <v>3122</v>
      </c>
      <c r="C607" s="6" t="s">
        <v>4335</v>
      </c>
      <c r="E607" s="3" t="s">
        <v>3124</v>
      </c>
      <c r="F607" s="7" t="s">
        <v>3125</v>
      </c>
    </row>
    <row r="608" ht="18" customHeight="1" spans="1:6">
      <c r="A608" s="872" t="s">
        <v>4336</v>
      </c>
      <c r="B608" s="5" t="s">
        <v>3122</v>
      </c>
      <c r="C608" s="6" t="s">
        <v>4337</v>
      </c>
      <c r="E608" s="3" t="s">
        <v>3124</v>
      </c>
      <c r="F608" s="7" t="s">
        <v>3125</v>
      </c>
    </row>
    <row r="609" ht="18" customHeight="1" spans="1:6">
      <c r="A609" s="872" t="s">
        <v>4338</v>
      </c>
      <c r="B609" s="5" t="s">
        <v>3122</v>
      </c>
      <c r="C609" s="6" t="s">
        <v>4339</v>
      </c>
      <c r="E609" s="3" t="s">
        <v>3124</v>
      </c>
      <c r="F609" s="7" t="s">
        <v>3125</v>
      </c>
    </row>
    <row r="610" ht="18" customHeight="1" spans="1:6">
      <c r="A610" s="872" t="s">
        <v>4340</v>
      </c>
      <c r="B610" s="5" t="s">
        <v>3122</v>
      </c>
      <c r="C610" s="6" t="s">
        <v>4341</v>
      </c>
      <c r="E610" s="3" t="s">
        <v>3124</v>
      </c>
      <c r="F610" s="7" t="s">
        <v>3125</v>
      </c>
    </row>
    <row r="611" ht="18" customHeight="1" spans="1:6">
      <c r="A611" s="872" t="s">
        <v>4342</v>
      </c>
      <c r="B611" s="5" t="s">
        <v>3122</v>
      </c>
      <c r="C611" s="6" t="s">
        <v>4343</v>
      </c>
      <c r="E611" s="3" t="s">
        <v>3124</v>
      </c>
      <c r="F611" s="7" t="s">
        <v>3125</v>
      </c>
    </row>
    <row r="612" ht="18" customHeight="1" spans="1:6">
      <c r="A612" s="872" t="s">
        <v>4344</v>
      </c>
      <c r="B612" s="5" t="s">
        <v>3122</v>
      </c>
      <c r="C612" s="6" t="s">
        <v>4345</v>
      </c>
      <c r="E612" s="3" t="s">
        <v>3124</v>
      </c>
      <c r="F612" s="7" t="s">
        <v>3125</v>
      </c>
    </row>
    <row r="613" ht="18" customHeight="1" spans="1:6">
      <c r="A613" s="872" t="s">
        <v>4346</v>
      </c>
      <c r="B613" s="5" t="s">
        <v>3122</v>
      </c>
      <c r="C613" s="6" t="s">
        <v>4347</v>
      </c>
      <c r="E613" s="3" t="s">
        <v>3124</v>
      </c>
      <c r="F613" s="7" t="s">
        <v>3125</v>
      </c>
    </row>
    <row r="614" ht="18" customHeight="1" spans="1:6">
      <c r="A614" s="872" t="s">
        <v>4348</v>
      </c>
      <c r="B614" s="5" t="s">
        <v>3122</v>
      </c>
      <c r="C614" s="6" t="s">
        <v>4349</v>
      </c>
      <c r="E614" s="3" t="s">
        <v>3124</v>
      </c>
      <c r="F614" s="7" t="s">
        <v>3125</v>
      </c>
    </row>
    <row r="615" ht="18" customHeight="1" spans="1:6">
      <c r="A615" s="872" t="s">
        <v>4350</v>
      </c>
      <c r="B615" s="5" t="s">
        <v>3122</v>
      </c>
      <c r="C615" s="6" t="s">
        <v>4351</v>
      </c>
      <c r="E615" s="3" t="s">
        <v>3124</v>
      </c>
      <c r="F615" s="7" t="s">
        <v>3125</v>
      </c>
    </row>
    <row r="616" ht="18" customHeight="1" spans="1:6">
      <c r="A616" s="872" t="s">
        <v>4352</v>
      </c>
      <c r="B616" s="5" t="s">
        <v>3122</v>
      </c>
      <c r="C616" s="6" t="s">
        <v>4353</v>
      </c>
      <c r="E616" s="3" t="s">
        <v>3124</v>
      </c>
      <c r="F616" s="7" t="s">
        <v>3125</v>
      </c>
    </row>
    <row r="617" ht="18" customHeight="1" spans="1:6">
      <c r="A617" s="872" t="s">
        <v>4354</v>
      </c>
      <c r="B617" s="5" t="s">
        <v>3122</v>
      </c>
      <c r="C617" s="6" t="s">
        <v>4355</v>
      </c>
      <c r="E617" s="3" t="s">
        <v>3124</v>
      </c>
      <c r="F617" s="7" t="s">
        <v>3125</v>
      </c>
    </row>
    <row r="618" ht="18" customHeight="1" spans="1:6">
      <c r="A618" s="872" t="s">
        <v>4356</v>
      </c>
      <c r="B618" s="5" t="s">
        <v>3122</v>
      </c>
      <c r="C618" s="6" t="s">
        <v>4357</v>
      </c>
      <c r="E618" s="3" t="s">
        <v>3124</v>
      </c>
      <c r="F618" s="7" t="s">
        <v>3125</v>
      </c>
    </row>
    <row r="619" ht="18" customHeight="1" spans="1:6">
      <c r="A619" s="872" t="s">
        <v>4358</v>
      </c>
      <c r="B619" s="5" t="s">
        <v>3122</v>
      </c>
      <c r="C619" s="6" t="s">
        <v>4359</v>
      </c>
      <c r="E619" s="3" t="s">
        <v>3124</v>
      </c>
      <c r="F619" s="7" t="s">
        <v>3125</v>
      </c>
    </row>
    <row r="620" ht="18" customHeight="1" spans="1:6">
      <c r="A620" s="872" t="s">
        <v>4360</v>
      </c>
      <c r="B620" s="5" t="s">
        <v>3122</v>
      </c>
      <c r="C620" s="6" t="s">
        <v>4361</v>
      </c>
      <c r="E620" s="3" t="s">
        <v>3124</v>
      </c>
      <c r="F620" s="7" t="s">
        <v>3125</v>
      </c>
    </row>
    <row r="621" ht="18" customHeight="1" spans="1:6">
      <c r="A621" s="872" t="s">
        <v>4362</v>
      </c>
      <c r="B621" s="5" t="s">
        <v>3122</v>
      </c>
      <c r="C621" s="6" t="s">
        <v>4363</v>
      </c>
      <c r="E621" s="3" t="s">
        <v>3124</v>
      </c>
      <c r="F621" s="7" t="s">
        <v>3125</v>
      </c>
    </row>
    <row r="622" ht="18" customHeight="1" spans="1:6">
      <c r="A622" s="872" t="s">
        <v>4364</v>
      </c>
      <c r="B622" s="5" t="s">
        <v>3122</v>
      </c>
      <c r="C622" s="6" t="s">
        <v>4365</v>
      </c>
      <c r="E622" s="3" t="s">
        <v>3124</v>
      </c>
      <c r="F622" s="7" t="s">
        <v>3125</v>
      </c>
    </row>
    <row r="623" ht="18" customHeight="1" spans="1:6">
      <c r="A623" s="872" t="s">
        <v>4366</v>
      </c>
      <c r="B623" s="5" t="s">
        <v>3122</v>
      </c>
      <c r="C623" s="6" t="s">
        <v>4367</v>
      </c>
      <c r="E623" s="3" t="s">
        <v>3124</v>
      </c>
      <c r="F623" s="7" t="s">
        <v>3125</v>
      </c>
    </row>
    <row r="624" ht="18" customHeight="1" spans="1:6">
      <c r="A624" s="872" t="s">
        <v>4368</v>
      </c>
      <c r="B624" s="5" t="s">
        <v>3122</v>
      </c>
      <c r="C624" s="6" t="s">
        <v>4369</v>
      </c>
      <c r="E624" s="3" t="s">
        <v>3124</v>
      </c>
      <c r="F624" s="7" t="s">
        <v>3125</v>
      </c>
    </row>
    <row r="625" ht="18" customHeight="1" spans="1:6">
      <c r="A625" s="872" t="s">
        <v>4370</v>
      </c>
      <c r="B625" s="5" t="s">
        <v>3122</v>
      </c>
      <c r="C625" s="6" t="s">
        <v>4371</v>
      </c>
      <c r="E625" s="3" t="s">
        <v>3124</v>
      </c>
      <c r="F625" s="7" t="s">
        <v>3125</v>
      </c>
    </row>
    <row r="626" ht="18" customHeight="1" spans="1:6">
      <c r="A626" s="872" t="s">
        <v>4372</v>
      </c>
      <c r="B626" s="5" t="s">
        <v>3122</v>
      </c>
      <c r="C626" s="6" t="s">
        <v>4373</v>
      </c>
      <c r="E626" s="3" t="s">
        <v>3124</v>
      </c>
      <c r="F626" s="7" t="s">
        <v>3125</v>
      </c>
    </row>
    <row r="627" ht="18" customHeight="1" spans="1:6">
      <c r="A627" s="872" t="s">
        <v>4374</v>
      </c>
      <c r="B627" s="5" t="s">
        <v>3122</v>
      </c>
      <c r="C627" s="6" t="s">
        <v>4375</v>
      </c>
      <c r="E627" s="3" t="s">
        <v>3124</v>
      </c>
      <c r="F627" s="7" t="s">
        <v>3125</v>
      </c>
    </row>
    <row r="628" ht="18" customHeight="1" spans="1:6">
      <c r="A628" s="872" t="s">
        <v>4376</v>
      </c>
      <c r="B628" s="5" t="s">
        <v>3122</v>
      </c>
      <c r="C628" s="6" t="s">
        <v>4377</v>
      </c>
      <c r="E628" s="3" t="s">
        <v>3124</v>
      </c>
      <c r="F628" s="7" t="s">
        <v>3125</v>
      </c>
    </row>
    <row r="629" ht="18" customHeight="1" spans="1:6">
      <c r="A629" s="872" t="s">
        <v>4378</v>
      </c>
      <c r="B629" s="5" t="s">
        <v>3122</v>
      </c>
      <c r="C629" s="6" t="s">
        <v>4379</v>
      </c>
      <c r="E629" s="3" t="s">
        <v>3124</v>
      </c>
      <c r="F629" s="7" t="s">
        <v>3125</v>
      </c>
    </row>
    <row r="630" ht="18" customHeight="1" spans="1:6">
      <c r="A630" s="872" t="s">
        <v>4380</v>
      </c>
      <c r="B630" s="5" t="s">
        <v>3122</v>
      </c>
      <c r="C630" s="6" t="s">
        <v>4381</v>
      </c>
      <c r="E630" s="3" t="s">
        <v>3124</v>
      </c>
      <c r="F630" s="7" t="s">
        <v>3125</v>
      </c>
    </row>
    <row r="631" ht="18" customHeight="1" spans="1:6">
      <c r="A631" s="872" t="s">
        <v>4382</v>
      </c>
      <c r="B631" s="5" t="s">
        <v>3122</v>
      </c>
      <c r="C631" s="6" t="s">
        <v>4383</v>
      </c>
      <c r="E631" s="3" t="s">
        <v>3124</v>
      </c>
      <c r="F631" s="7" t="s">
        <v>3125</v>
      </c>
    </row>
    <row r="632" ht="18" customHeight="1" spans="1:6">
      <c r="A632" s="872" t="s">
        <v>4384</v>
      </c>
      <c r="B632" s="5" t="s">
        <v>3122</v>
      </c>
      <c r="C632" s="6" t="s">
        <v>4385</v>
      </c>
      <c r="E632" s="3" t="s">
        <v>3124</v>
      </c>
      <c r="F632" s="7" t="s">
        <v>3125</v>
      </c>
    </row>
    <row r="633" ht="18" customHeight="1" spans="1:6">
      <c r="A633" s="872" t="s">
        <v>4386</v>
      </c>
      <c r="B633" s="5" t="s">
        <v>3122</v>
      </c>
      <c r="C633" s="6" t="s">
        <v>4387</v>
      </c>
      <c r="E633" s="3" t="s">
        <v>3124</v>
      </c>
      <c r="F633" s="7" t="s">
        <v>3125</v>
      </c>
    </row>
    <row r="634" ht="18" customHeight="1" spans="1:6">
      <c r="A634" s="872" t="s">
        <v>4388</v>
      </c>
      <c r="B634" s="5" t="s">
        <v>3122</v>
      </c>
      <c r="C634" s="6" t="s">
        <v>4389</v>
      </c>
      <c r="E634" s="3" t="s">
        <v>3124</v>
      </c>
      <c r="F634" s="7" t="s">
        <v>3125</v>
      </c>
    </row>
    <row r="635" ht="18" customHeight="1" spans="1:6">
      <c r="A635" s="872" t="s">
        <v>4390</v>
      </c>
      <c r="B635" s="5" t="s">
        <v>3122</v>
      </c>
      <c r="C635" s="6" t="s">
        <v>4391</v>
      </c>
      <c r="E635" s="3" t="s">
        <v>3124</v>
      </c>
      <c r="F635" s="7" t="s">
        <v>3125</v>
      </c>
    </row>
    <row r="636" ht="18" customHeight="1" spans="1:6">
      <c r="A636" s="872" t="s">
        <v>4392</v>
      </c>
      <c r="B636" s="5" t="s">
        <v>3122</v>
      </c>
      <c r="C636" s="6" t="s">
        <v>4393</v>
      </c>
      <c r="E636" s="3" t="s">
        <v>3124</v>
      </c>
      <c r="F636" s="7" t="s">
        <v>3125</v>
      </c>
    </row>
    <row r="637" ht="18" customHeight="1" spans="1:6">
      <c r="A637" s="872" t="s">
        <v>4394</v>
      </c>
      <c r="B637" s="5" t="s">
        <v>3122</v>
      </c>
      <c r="C637" s="6" t="s">
        <v>4395</v>
      </c>
      <c r="E637" s="3" t="s">
        <v>3124</v>
      </c>
      <c r="F637" s="7" t="s">
        <v>3125</v>
      </c>
    </row>
    <row r="638" ht="18" customHeight="1" spans="1:6">
      <c r="A638" s="872" t="s">
        <v>4396</v>
      </c>
      <c r="B638" s="5" t="s">
        <v>3122</v>
      </c>
      <c r="C638" s="6" t="s">
        <v>4397</v>
      </c>
      <c r="E638" s="3" t="s">
        <v>3124</v>
      </c>
      <c r="F638" s="7" t="s">
        <v>3125</v>
      </c>
    </row>
    <row r="639" ht="18" customHeight="1" spans="1:6">
      <c r="A639" s="872" t="s">
        <v>4398</v>
      </c>
      <c r="B639" s="5" t="s">
        <v>3122</v>
      </c>
      <c r="C639" s="6" t="s">
        <v>4399</v>
      </c>
      <c r="E639" s="3" t="s">
        <v>3124</v>
      </c>
      <c r="F639" s="7" t="s">
        <v>3125</v>
      </c>
    </row>
    <row r="640" ht="18" customHeight="1" spans="1:6">
      <c r="A640" s="872" t="s">
        <v>4400</v>
      </c>
      <c r="B640" s="5" t="s">
        <v>3122</v>
      </c>
      <c r="C640" s="6" t="s">
        <v>4401</v>
      </c>
      <c r="E640" s="3" t="s">
        <v>3124</v>
      </c>
      <c r="F640" s="7" t="s">
        <v>3125</v>
      </c>
    </row>
    <row r="641" ht="18" customHeight="1" spans="1:6">
      <c r="A641" s="872" t="s">
        <v>4402</v>
      </c>
      <c r="B641" s="5" t="s">
        <v>3122</v>
      </c>
      <c r="C641" s="6" t="s">
        <v>4403</v>
      </c>
      <c r="E641" s="3" t="s">
        <v>3124</v>
      </c>
      <c r="F641" s="7" t="s">
        <v>3125</v>
      </c>
    </row>
    <row r="642" ht="18" customHeight="1" spans="1:6">
      <c r="A642" s="872" t="s">
        <v>4404</v>
      </c>
      <c r="B642" s="5" t="s">
        <v>3122</v>
      </c>
      <c r="C642" s="6" t="s">
        <v>4405</v>
      </c>
      <c r="E642" s="3" t="s">
        <v>3124</v>
      </c>
      <c r="F642" s="7" t="s">
        <v>3125</v>
      </c>
    </row>
    <row r="643" ht="18" customHeight="1" spans="1:6">
      <c r="A643" s="872" t="s">
        <v>4406</v>
      </c>
      <c r="B643" s="5" t="s">
        <v>3122</v>
      </c>
      <c r="C643" s="6" t="s">
        <v>4407</v>
      </c>
      <c r="E643" s="3" t="s">
        <v>3124</v>
      </c>
      <c r="F643" s="7" t="s">
        <v>3125</v>
      </c>
    </row>
    <row r="644" ht="18" customHeight="1" spans="1:6">
      <c r="A644" s="872" t="s">
        <v>4408</v>
      </c>
      <c r="B644" s="5" t="s">
        <v>3122</v>
      </c>
      <c r="C644" s="6" t="s">
        <v>4409</v>
      </c>
      <c r="E644" s="3" t="s">
        <v>3124</v>
      </c>
      <c r="F644" s="7" t="s">
        <v>3125</v>
      </c>
    </row>
    <row r="645" ht="18" customHeight="1" spans="1:6">
      <c r="A645" s="872" t="s">
        <v>4410</v>
      </c>
      <c r="B645" s="5" t="s">
        <v>3122</v>
      </c>
      <c r="C645" s="6" t="s">
        <v>4411</v>
      </c>
      <c r="E645" s="3" t="s">
        <v>3124</v>
      </c>
      <c r="F645" s="7" t="s">
        <v>3125</v>
      </c>
    </row>
    <row r="646" ht="18" customHeight="1" spans="1:6">
      <c r="A646" s="872" t="s">
        <v>4412</v>
      </c>
      <c r="B646" s="5" t="s">
        <v>3122</v>
      </c>
      <c r="C646" s="6" t="s">
        <v>4413</v>
      </c>
      <c r="E646" s="3" t="s">
        <v>3124</v>
      </c>
      <c r="F646" s="7" t="s">
        <v>3125</v>
      </c>
    </row>
    <row r="647" ht="18" customHeight="1" spans="1:6">
      <c r="A647" s="872" t="s">
        <v>4414</v>
      </c>
      <c r="B647" s="5" t="s">
        <v>3122</v>
      </c>
      <c r="C647" s="6" t="s">
        <v>4415</v>
      </c>
      <c r="E647" s="3" t="s">
        <v>3124</v>
      </c>
      <c r="F647" s="7" t="s">
        <v>3125</v>
      </c>
    </row>
    <row r="648" ht="18" customHeight="1" spans="1:6">
      <c r="A648" s="872" t="s">
        <v>4416</v>
      </c>
      <c r="B648" s="5" t="s">
        <v>3122</v>
      </c>
      <c r="C648" s="6" t="s">
        <v>4417</v>
      </c>
      <c r="E648" s="3" t="s">
        <v>3124</v>
      </c>
      <c r="F648" s="7" t="s">
        <v>3125</v>
      </c>
    </row>
    <row r="649" ht="18" customHeight="1" spans="1:6">
      <c r="A649" s="872" t="s">
        <v>4418</v>
      </c>
      <c r="B649" s="5" t="s">
        <v>3122</v>
      </c>
      <c r="C649" s="6" t="s">
        <v>4419</v>
      </c>
      <c r="E649" s="3" t="s">
        <v>3124</v>
      </c>
      <c r="F649" s="7" t="s">
        <v>3125</v>
      </c>
    </row>
    <row r="650" ht="18" customHeight="1" spans="1:6">
      <c r="A650" s="872" t="s">
        <v>4420</v>
      </c>
      <c r="B650" s="5" t="s">
        <v>3122</v>
      </c>
      <c r="C650" s="6" t="s">
        <v>4421</v>
      </c>
      <c r="E650" s="3" t="s">
        <v>3124</v>
      </c>
      <c r="F650" s="7" t="s">
        <v>3125</v>
      </c>
    </row>
    <row r="651" ht="18" customHeight="1" spans="1:6">
      <c r="A651" s="872" t="s">
        <v>4422</v>
      </c>
      <c r="B651" s="5" t="s">
        <v>3122</v>
      </c>
      <c r="C651" s="6" t="s">
        <v>4423</v>
      </c>
      <c r="E651" s="3" t="s">
        <v>3124</v>
      </c>
      <c r="F651" s="7" t="s">
        <v>3125</v>
      </c>
    </row>
    <row r="652" ht="18" customHeight="1" spans="1:6">
      <c r="A652" s="872" t="s">
        <v>4424</v>
      </c>
      <c r="B652" s="5" t="s">
        <v>3122</v>
      </c>
      <c r="C652" s="6" t="s">
        <v>4425</v>
      </c>
      <c r="E652" s="3" t="s">
        <v>3124</v>
      </c>
      <c r="F652" s="7" t="s">
        <v>3125</v>
      </c>
    </row>
    <row r="653" ht="18" customHeight="1" spans="1:6">
      <c r="A653" s="872" t="s">
        <v>4426</v>
      </c>
      <c r="B653" s="5" t="s">
        <v>3122</v>
      </c>
      <c r="C653" s="6" t="s">
        <v>4427</v>
      </c>
      <c r="E653" s="3" t="s">
        <v>3124</v>
      </c>
      <c r="F653" s="7" t="s">
        <v>3125</v>
      </c>
    </row>
    <row r="654" ht="18" customHeight="1" spans="1:6">
      <c r="A654" s="872" t="s">
        <v>4428</v>
      </c>
      <c r="B654" s="5" t="s">
        <v>3122</v>
      </c>
      <c r="C654" s="6" t="s">
        <v>4429</v>
      </c>
      <c r="E654" s="3" t="s">
        <v>3124</v>
      </c>
      <c r="F654" s="7" t="s">
        <v>3125</v>
      </c>
    </row>
    <row r="655" ht="18" customHeight="1" spans="1:6">
      <c r="A655" s="872" t="s">
        <v>4430</v>
      </c>
      <c r="B655" s="5" t="s">
        <v>3122</v>
      </c>
      <c r="C655" s="6" t="s">
        <v>4431</v>
      </c>
      <c r="E655" s="3" t="s">
        <v>3124</v>
      </c>
      <c r="F655" s="7" t="s">
        <v>3125</v>
      </c>
    </row>
    <row r="656" ht="18" customHeight="1" spans="1:6">
      <c r="A656" s="872" t="s">
        <v>4432</v>
      </c>
      <c r="B656" s="5" t="s">
        <v>3122</v>
      </c>
      <c r="C656" s="6" t="s">
        <v>4433</v>
      </c>
      <c r="E656" s="3" t="s">
        <v>3124</v>
      </c>
      <c r="F656" s="7" t="s">
        <v>3125</v>
      </c>
    </row>
    <row r="657" ht="18" customHeight="1" spans="1:6">
      <c r="A657" s="872" t="s">
        <v>4434</v>
      </c>
      <c r="B657" s="5" t="s">
        <v>3122</v>
      </c>
      <c r="C657" s="6" t="s">
        <v>4435</v>
      </c>
      <c r="E657" s="3" t="s">
        <v>3124</v>
      </c>
      <c r="F657" s="7" t="s">
        <v>3125</v>
      </c>
    </row>
    <row r="658" ht="18" customHeight="1" spans="1:6">
      <c r="A658" s="872" t="s">
        <v>4436</v>
      </c>
      <c r="B658" s="5" t="s">
        <v>3122</v>
      </c>
      <c r="C658" s="6" t="s">
        <v>4437</v>
      </c>
      <c r="E658" s="3" t="s">
        <v>3124</v>
      </c>
      <c r="F658" s="7" t="s">
        <v>3125</v>
      </c>
    </row>
    <row r="659" ht="18" customHeight="1" spans="1:6">
      <c r="A659" s="872" t="s">
        <v>4438</v>
      </c>
      <c r="B659" s="5" t="s">
        <v>3122</v>
      </c>
      <c r="C659" s="6" t="s">
        <v>4439</v>
      </c>
      <c r="E659" s="3" t="s">
        <v>3124</v>
      </c>
      <c r="F659" s="7" t="s">
        <v>3125</v>
      </c>
    </row>
    <row r="660" ht="18" customHeight="1" spans="1:6">
      <c r="A660" s="872" t="s">
        <v>4440</v>
      </c>
      <c r="B660" s="5" t="s">
        <v>3122</v>
      </c>
      <c r="C660" s="6" t="s">
        <v>4441</v>
      </c>
      <c r="E660" s="3" t="s">
        <v>3124</v>
      </c>
      <c r="F660" s="7" t="s">
        <v>3125</v>
      </c>
    </row>
    <row r="661" ht="18" customHeight="1" spans="1:6">
      <c r="A661" s="872" t="s">
        <v>4442</v>
      </c>
      <c r="B661" s="5" t="s">
        <v>3122</v>
      </c>
      <c r="C661" s="6" t="s">
        <v>4443</v>
      </c>
      <c r="E661" s="3" t="s">
        <v>3124</v>
      </c>
      <c r="F661" s="7" t="s">
        <v>3125</v>
      </c>
    </row>
    <row r="662" ht="18" customHeight="1" spans="1:6">
      <c r="A662" s="872" t="s">
        <v>4444</v>
      </c>
      <c r="B662" s="5" t="s">
        <v>3122</v>
      </c>
      <c r="C662" s="6" t="s">
        <v>4445</v>
      </c>
      <c r="E662" s="3" t="s">
        <v>3124</v>
      </c>
      <c r="F662" s="7" t="s">
        <v>3125</v>
      </c>
    </row>
    <row r="663" ht="18" customHeight="1" spans="1:6">
      <c r="A663" s="872" t="s">
        <v>4446</v>
      </c>
      <c r="B663" s="5" t="s">
        <v>3122</v>
      </c>
      <c r="C663" s="6" t="s">
        <v>4447</v>
      </c>
      <c r="E663" s="3" t="s">
        <v>3124</v>
      </c>
      <c r="F663" s="7" t="s">
        <v>3125</v>
      </c>
    </row>
    <row r="664" ht="18" customHeight="1" spans="1:6">
      <c r="A664" s="872" t="s">
        <v>4448</v>
      </c>
      <c r="B664" s="5" t="s">
        <v>3122</v>
      </c>
      <c r="C664" s="6" t="s">
        <v>4449</v>
      </c>
      <c r="E664" s="3" t="s">
        <v>3124</v>
      </c>
      <c r="F664" s="7" t="s">
        <v>3125</v>
      </c>
    </row>
    <row r="665" ht="18" customHeight="1" spans="1:6">
      <c r="A665" s="872" t="s">
        <v>4450</v>
      </c>
      <c r="B665" s="5" t="s">
        <v>3122</v>
      </c>
      <c r="C665" s="6" t="s">
        <v>4451</v>
      </c>
      <c r="E665" s="3" t="s">
        <v>3124</v>
      </c>
      <c r="F665" s="7" t="s">
        <v>3125</v>
      </c>
    </row>
    <row r="666" ht="18" customHeight="1" spans="1:6">
      <c r="A666" s="872" t="s">
        <v>4452</v>
      </c>
      <c r="B666" s="5" t="s">
        <v>3122</v>
      </c>
      <c r="C666" s="6" t="s">
        <v>4453</v>
      </c>
      <c r="E666" s="3" t="s">
        <v>3124</v>
      </c>
      <c r="F666" s="7" t="s">
        <v>3125</v>
      </c>
    </row>
    <row r="667" ht="18" customHeight="1" spans="1:6">
      <c r="A667" s="872" t="s">
        <v>4454</v>
      </c>
      <c r="B667" s="5" t="s">
        <v>3122</v>
      </c>
      <c r="C667" s="6" t="s">
        <v>4455</v>
      </c>
      <c r="E667" s="3" t="s">
        <v>3124</v>
      </c>
      <c r="F667" s="7" t="s">
        <v>3125</v>
      </c>
    </row>
    <row r="668" ht="18" customHeight="1" spans="1:6">
      <c r="A668" s="872" t="s">
        <v>4456</v>
      </c>
      <c r="B668" s="5" t="s">
        <v>3122</v>
      </c>
      <c r="C668" s="6" t="s">
        <v>4457</v>
      </c>
      <c r="E668" s="3" t="s">
        <v>3124</v>
      </c>
      <c r="F668" s="7" t="s">
        <v>3125</v>
      </c>
    </row>
    <row r="669" ht="18" customHeight="1" spans="1:6">
      <c r="A669" s="872" t="s">
        <v>4458</v>
      </c>
      <c r="B669" s="5" t="s">
        <v>3122</v>
      </c>
      <c r="C669" s="6" t="s">
        <v>4459</v>
      </c>
      <c r="E669" s="3" t="s">
        <v>3124</v>
      </c>
      <c r="F669" s="7" t="s">
        <v>3125</v>
      </c>
    </row>
    <row r="670" ht="18" customHeight="1" spans="1:6">
      <c r="A670" s="872" t="s">
        <v>4460</v>
      </c>
      <c r="B670" s="5" t="s">
        <v>3122</v>
      </c>
      <c r="C670" s="6" t="s">
        <v>4461</v>
      </c>
      <c r="E670" s="3" t="s">
        <v>3124</v>
      </c>
      <c r="F670" s="7" t="s">
        <v>3125</v>
      </c>
    </row>
    <row r="671" ht="18" customHeight="1" spans="1:6">
      <c r="A671" s="872" t="s">
        <v>4462</v>
      </c>
      <c r="B671" s="5" t="s">
        <v>3122</v>
      </c>
      <c r="C671" s="6" t="s">
        <v>4463</v>
      </c>
      <c r="E671" s="3" t="s">
        <v>3124</v>
      </c>
      <c r="F671" s="7" t="s">
        <v>3125</v>
      </c>
    </row>
    <row r="672" ht="18" customHeight="1" spans="1:6">
      <c r="A672" s="872" t="s">
        <v>4464</v>
      </c>
      <c r="B672" s="5" t="s">
        <v>3122</v>
      </c>
      <c r="C672" s="6" t="s">
        <v>4465</v>
      </c>
      <c r="E672" s="3" t="s">
        <v>3124</v>
      </c>
      <c r="F672" s="7" t="s">
        <v>3125</v>
      </c>
    </row>
    <row r="673" ht="18" customHeight="1" spans="1:6">
      <c r="A673" s="872" t="s">
        <v>4466</v>
      </c>
      <c r="B673" s="5" t="s">
        <v>3122</v>
      </c>
      <c r="C673" s="6" t="s">
        <v>4467</v>
      </c>
      <c r="E673" s="3" t="s">
        <v>3124</v>
      </c>
      <c r="F673" s="7" t="s">
        <v>3125</v>
      </c>
    </row>
    <row r="674" ht="18" customHeight="1" spans="1:6">
      <c r="A674" s="872" t="s">
        <v>4468</v>
      </c>
      <c r="B674" s="5" t="s">
        <v>3122</v>
      </c>
      <c r="C674" s="6" t="s">
        <v>4469</v>
      </c>
      <c r="E674" s="3" t="s">
        <v>3124</v>
      </c>
      <c r="F674" s="7" t="s">
        <v>3125</v>
      </c>
    </row>
    <row r="675" ht="18" customHeight="1" spans="1:6">
      <c r="A675" s="872" t="s">
        <v>4470</v>
      </c>
      <c r="B675" s="5" t="s">
        <v>3122</v>
      </c>
      <c r="C675" s="6" t="s">
        <v>4471</v>
      </c>
      <c r="E675" s="3" t="s">
        <v>3124</v>
      </c>
      <c r="F675" s="7" t="s">
        <v>3125</v>
      </c>
    </row>
    <row r="676" ht="18" customHeight="1" spans="1:6">
      <c r="A676" s="872" t="s">
        <v>4472</v>
      </c>
      <c r="B676" s="5" t="s">
        <v>3122</v>
      </c>
      <c r="C676" s="6" t="s">
        <v>4473</v>
      </c>
      <c r="E676" s="3" t="s">
        <v>3124</v>
      </c>
      <c r="F676" s="7" t="s">
        <v>3125</v>
      </c>
    </row>
    <row r="677" ht="18" customHeight="1" spans="1:6">
      <c r="A677" s="872" t="s">
        <v>4474</v>
      </c>
      <c r="B677" s="5" t="s">
        <v>3122</v>
      </c>
      <c r="C677" s="6" t="s">
        <v>4475</v>
      </c>
      <c r="E677" s="3" t="s">
        <v>3124</v>
      </c>
      <c r="F677" s="7" t="s">
        <v>3125</v>
      </c>
    </row>
    <row r="678" ht="18" customHeight="1" spans="1:6">
      <c r="A678" s="872" t="s">
        <v>4476</v>
      </c>
      <c r="B678" s="5" t="s">
        <v>3122</v>
      </c>
      <c r="C678" s="6" t="s">
        <v>4477</v>
      </c>
      <c r="E678" s="3" t="s">
        <v>3124</v>
      </c>
      <c r="F678" s="7" t="s">
        <v>3125</v>
      </c>
    </row>
    <row r="679" ht="18" customHeight="1" spans="1:6">
      <c r="A679" s="872" t="s">
        <v>4478</v>
      </c>
      <c r="B679" s="5" t="s">
        <v>3122</v>
      </c>
      <c r="C679" s="6" t="s">
        <v>4479</v>
      </c>
      <c r="E679" s="3" t="s">
        <v>3124</v>
      </c>
      <c r="F679" s="7" t="s">
        <v>3125</v>
      </c>
    </row>
    <row r="680" ht="18" customHeight="1" spans="1:6">
      <c r="A680" s="872" t="s">
        <v>4480</v>
      </c>
      <c r="B680" s="5" t="s">
        <v>3122</v>
      </c>
      <c r="C680" s="6" t="s">
        <v>4481</v>
      </c>
      <c r="E680" s="3" t="s">
        <v>3124</v>
      </c>
      <c r="F680" s="7" t="s">
        <v>3125</v>
      </c>
    </row>
    <row r="681" ht="18" customHeight="1" spans="1:6">
      <c r="A681" s="872" t="s">
        <v>4482</v>
      </c>
      <c r="B681" s="5" t="s">
        <v>3122</v>
      </c>
      <c r="C681" s="6" t="s">
        <v>4483</v>
      </c>
      <c r="E681" s="3" t="s">
        <v>3124</v>
      </c>
      <c r="F681" s="7" t="s">
        <v>3125</v>
      </c>
    </row>
    <row r="682" ht="18" customHeight="1" spans="1:6">
      <c r="A682" s="872" t="s">
        <v>4484</v>
      </c>
      <c r="B682" s="5" t="s">
        <v>3122</v>
      </c>
      <c r="C682" s="6" t="s">
        <v>4485</v>
      </c>
      <c r="E682" s="3" t="s">
        <v>3124</v>
      </c>
      <c r="F682" s="7" t="s">
        <v>3125</v>
      </c>
    </row>
    <row r="683" ht="18" customHeight="1" spans="1:6">
      <c r="A683" s="872" t="s">
        <v>4486</v>
      </c>
      <c r="B683" s="5" t="s">
        <v>3122</v>
      </c>
      <c r="C683" s="6" t="s">
        <v>4487</v>
      </c>
      <c r="E683" s="3" t="s">
        <v>3124</v>
      </c>
      <c r="F683" s="7" t="s">
        <v>3125</v>
      </c>
    </row>
    <row r="684" ht="18" customHeight="1" spans="1:6">
      <c r="A684" s="872" t="s">
        <v>4488</v>
      </c>
      <c r="B684" s="5" t="s">
        <v>3122</v>
      </c>
      <c r="C684" s="6" t="s">
        <v>4489</v>
      </c>
      <c r="E684" s="3" t="s">
        <v>3124</v>
      </c>
      <c r="F684" s="7" t="s">
        <v>3125</v>
      </c>
    </row>
    <row r="685" ht="18" customHeight="1" spans="1:6">
      <c r="A685" s="872" t="s">
        <v>4490</v>
      </c>
      <c r="B685" s="5" t="s">
        <v>3122</v>
      </c>
      <c r="C685" s="6" t="s">
        <v>4491</v>
      </c>
      <c r="E685" s="3" t="s">
        <v>3124</v>
      </c>
      <c r="F685" s="7" t="s">
        <v>3125</v>
      </c>
    </row>
    <row r="686" ht="18" customHeight="1" spans="1:6">
      <c r="A686" s="872" t="s">
        <v>4492</v>
      </c>
      <c r="B686" s="5" t="s">
        <v>3122</v>
      </c>
      <c r="C686" s="6" t="s">
        <v>4493</v>
      </c>
      <c r="E686" s="3" t="s">
        <v>3124</v>
      </c>
      <c r="F686" s="7" t="s">
        <v>3125</v>
      </c>
    </row>
    <row r="687" ht="18" customHeight="1" spans="1:6">
      <c r="A687" s="872" t="s">
        <v>4494</v>
      </c>
      <c r="B687" s="5" t="s">
        <v>3122</v>
      </c>
      <c r="C687" s="6" t="s">
        <v>4495</v>
      </c>
      <c r="E687" s="3" t="s">
        <v>3124</v>
      </c>
      <c r="F687" s="7" t="s">
        <v>3125</v>
      </c>
    </row>
    <row r="688" ht="18" customHeight="1" spans="1:6">
      <c r="A688" s="872" t="s">
        <v>4496</v>
      </c>
      <c r="B688" s="5" t="s">
        <v>3122</v>
      </c>
      <c r="C688" s="6" t="s">
        <v>4497</v>
      </c>
      <c r="E688" s="3" t="s">
        <v>3124</v>
      </c>
      <c r="F688" s="7" t="s">
        <v>3125</v>
      </c>
    </row>
    <row r="689" ht="18" customHeight="1" spans="1:6">
      <c r="A689" s="872" t="s">
        <v>4498</v>
      </c>
      <c r="B689" s="5" t="s">
        <v>3122</v>
      </c>
      <c r="C689" s="6" t="s">
        <v>4499</v>
      </c>
      <c r="E689" s="3" t="s">
        <v>3124</v>
      </c>
      <c r="F689" s="7" t="s">
        <v>3125</v>
      </c>
    </row>
    <row r="690" ht="18" customHeight="1" spans="1:6">
      <c r="A690" s="872" t="s">
        <v>4500</v>
      </c>
      <c r="B690" s="5" t="s">
        <v>3122</v>
      </c>
      <c r="C690" s="6" t="s">
        <v>4501</v>
      </c>
      <c r="E690" s="3" t="s">
        <v>3124</v>
      </c>
      <c r="F690" s="7" t="s">
        <v>3125</v>
      </c>
    </row>
    <row r="691" ht="18" customHeight="1" spans="1:6">
      <c r="A691" s="872" t="s">
        <v>4502</v>
      </c>
      <c r="B691" s="5" t="s">
        <v>3122</v>
      </c>
      <c r="C691" s="6" t="s">
        <v>4503</v>
      </c>
      <c r="E691" s="3" t="s">
        <v>3124</v>
      </c>
      <c r="F691" s="7" t="s">
        <v>3125</v>
      </c>
    </row>
    <row r="692" ht="18" customHeight="1" spans="1:6">
      <c r="A692" s="872" t="s">
        <v>4504</v>
      </c>
      <c r="B692" s="5" t="s">
        <v>3122</v>
      </c>
      <c r="C692" s="6" t="s">
        <v>4505</v>
      </c>
      <c r="E692" s="3" t="s">
        <v>3124</v>
      </c>
      <c r="F692" s="7" t="s">
        <v>3125</v>
      </c>
    </row>
    <row r="693" ht="18" customHeight="1" spans="1:6">
      <c r="A693" s="872" t="s">
        <v>4506</v>
      </c>
      <c r="B693" s="5" t="s">
        <v>3122</v>
      </c>
      <c r="C693" s="6" t="s">
        <v>4507</v>
      </c>
      <c r="E693" s="3" t="s">
        <v>3124</v>
      </c>
      <c r="F693" s="7" t="s">
        <v>3125</v>
      </c>
    </row>
    <row r="694" ht="18" customHeight="1" spans="1:6">
      <c r="A694" s="872" t="s">
        <v>4508</v>
      </c>
      <c r="B694" s="5" t="s">
        <v>3122</v>
      </c>
      <c r="C694" s="6" t="s">
        <v>4509</v>
      </c>
      <c r="E694" s="3" t="s">
        <v>3124</v>
      </c>
      <c r="F694" s="7" t="s">
        <v>3125</v>
      </c>
    </row>
    <row r="695" ht="18" customHeight="1" spans="1:6">
      <c r="A695" s="872" t="s">
        <v>4510</v>
      </c>
      <c r="B695" s="5" t="s">
        <v>3122</v>
      </c>
      <c r="C695" s="6" t="s">
        <v>4511</v>
      </c>
      <c r="E695" s="3" t="s">
        <v>3124</v>
      </c>
      <c r="F695" s="7" t="s">
        <v>3125</v>
      </c>
    </row>
    <row r="696" ht="18" customHeight="1" spans="1:6">
      <c r="A696" s="872" t="s">
        <v>4512</v>
      </c>
      <c r="B696" s="5" t="s">
        <v>3122</v>
      </c>
      <c r="C696" s="6" t="s">
        <v>4513</v>
      </c>
      <c r="E696" s="3" t="s">
        <v>3124</v>
      </c>
      <c r="F696" s="7" t="s">
        <v>3125</v>
      </c>
    </row>
    <row r="697" ht="18" customHeight="1" spans="1:6">
      <c r="A697" s="872" t="s">
        <v>4514</v>
      </c>
      <c r="B697" s="5" t="s">
        <v>3122</v>
      </c>
      <c r="C697" s="6" t="s">
        <v>4515</v>
      </c>
      <c r="E697" s="3" t="s">
        <v>3124</v>
      </c>
      <c r="F697" s="7" t="s">
        <v>3125</v>
      </c>
    </row>
    <row r="698" ht="18" customHeight="1" spans="1:6">
      <c r="A698" s="872" t="s">
        <v>4516</v>
      </c>
      <c r="B698" s="5" t="s">
        <v>3122</v>
      </c>
      <c r="C698" s="6" t="s">
        <v>4517</v>
      </c>
      <c r="E698" s="3" t="s">
        <v>3124</v>
      </c>
      <c r="F698" s="7" t="s">
        <v>3125</v>
      </c>
    </row>
    <row r="699" ht="18" customHeight="1" spans="1:6">
      <c r="A699" s="872" t="s">
        <v>4518</v>
      </c>
      <c r="B699" s="5" t="s">
        <v>3122</v>
      </c>
      <c r="C699" s="6" t="s">
        <v>4519</v>
      </c>
      <c r="E699" s="3" t="s">
        <v>3124</v>
      </c>
      <c r="F699" s="7" t="s">
        <v>3125</v>
      </c>
    </row>
    <row r="700" ht="18" customHeight="1" spans="1:6">
      <c r="A700" s="872" t="s">
        <v>4520</v>
      </c>
      <c r="B700" s="5" t="s">
        <v>3122</v>
      </c>
      <c r="C700" s="6" t="s">
        <v>4521</v>
      </c>
      <c r="E700" s="3" t="s">
        <v>3124</v>
      </c>
      <c r="F700" s="7" t="s">
        <v>3125</v>
      </c>
    </row>
    <row r="701" ht="18" customHeight="1" spans="1:6">
      <c r="A701" s="872" t="s">
        <v>4522</v>
      </c>
      <c r="B701" s="5" t="s">
        <v>3122</v>
      </c>
      <c r="C701" s="6" t="s">
        <v>4523</v>
      </c>
      <c r="E701" s="3" t="s">
        <v>3124</v>
      </c>
      <c r="F701" s="7" t="s">
        <v>3125</v>
      </c>
    </row>
    <row r="702" ht="18" customHeight="1" spans="1:6">
      <c r="A702" s="872" t="s">
        <v>4524</v>
      </c>
      <c r="B702" s="5" t="s">
        <v>3122</v>
      </c>
      <c r="C702" s="6" t="s">
        <v>4525</v>
      </c>
      <c r="E702" s="3" t="s">
        <v>3124</v>
      </c>
      <c r="F702" s="7" t="s">
        <v>3125</v>
      </c>
    </row>
    <row r="703" ht="18" customHeight="1" spans="1:6">
      <c r="A703" s="872" t="s">
        <v>4526</v>
      </c>
      <c r="B703" s="5" t="s">
        <v>3122</v>
      </c>
      <c r="C703" s="6" t="s">
        <v>4527</v>
      </c>
      <c r="E703" s="3" t="s">
        <v>3124</v>
      </c>
      <c r="F703" s="7" t="s">
        <v>3125</v>
      </c>
    </row>
    <row r="704" ht="18" customHeight="1" spans="1:6">
      <c r="A704" s="872" t="s">
        <v>4528</v>
      </c>
      <c r="B704" s="5" t="s">
        <v>3122</v>
      </c>
      <c r="C704" s="6" t="s">
        <v>4529</v>
      </c>
      <c r="E704" s="3" t="s">
        <v>3124</v>
      </c>
      <c r="F704" s="7" t="s">
        <v>3125</v>
      </c>
    </row>
    <row r="705" ht="18" customHeight="1" spans="1:6">
      <c r="A705" s="872" t="s">
        <v>4530</v>
      </c>
      <c r="B705" s="5" t="s">
        <v>3122</v>
      </c>
      <c r="C705" s="6" t="s">
        <v>4531</v>
      </c>
      <c r="E705" s="3" t="s">
        <v>3124</v>
      </c>
      <c r="F705" s="7" t="s">
        <v>3125</v>
      </c>
    </row>
    <row r="706" ht="18" customHeight="1" spans="1:6">
      <c r="A706" s="872" t="s">
        <v>4532</v>
      </c>
      <c r="B706" s="5" t="s">
        <v>3122</v>
      </c>
      <c r="C706" s="6" t="s">
        <v>4533</v>
      </c>
      <c r="E706" s="3" t="s">
        <v>3124</v>
      </c>
      <c r="F706" s="7" t="s">
        <v>3125</v>
      </c>
    </row>
    <row r="707" ht="18" customHeight="1" spans="1:6">
      <c r="A707" s="872" t="s">
        <v>4534</v>
      </c>
      <c r="B707" s="5" t="s">
        <v>3122</v>
      </c>
      <c r="C707" s="6" t="s">
        <v>4535</v>
      </c>
      <c r="E707" s="3" t="s">
        <v>3124</v>
      </c>
      <c r="F707" s="7" t="s">
        <v>3125</v>
      </c>
    </row>
    <row r="708" ht="18" customHeight="1" spans="1:6">
      <c r="A708" s="872" t="s">
        <v>4536</v>
      </c>
      <c r="B708" s="5" t="s">
        <v>3122</v>
      </c>
      <c r="C708" s="6" t="s">
        <v>4537</v>
      </c>
      <c r="E708" s="3" t="s">
        <v>3124</v>
      </c>
      <c r="F708" s="7" t="s">
        <v>3125</v>
      </c>
    </row>
    <row r="709" ht="18" customHeight="1" spans="1:6">
      <c r="A709" s="872" t="s">
        <v>4538</v>
      </c>
      <c r="B709" s="5" t="s">
        <v>3122</v>
      </c>
      <c r="C709" s="6" t="s">
        <v>4539</v>
      </c>
      <c r="E709" s="3" t="s">
        <v>3124</v>
      </c>
      <c r="F709" s="7" t="s">
        <v>3125</v>
      </c>
    </row>
    <row r="710" ht="18" customHeight="1" spans="1:6">
      <c r="A710" s="872" t="s">
        <v>4540</v>
      </c>
      <c r="B710" s="5" t="s">
        <v>3122</v>
      </c>
      <c r="C710" s="6" t="s">
        <v>4541</v>
      </c>
      <c r="E710" s="3" t="s">
        <v>3124</v>
      </c>
      <c r="F710" s="7" t="s">
        <v>3125</v>
      </c>
    </row>
    <row r="711" ht="18" customHeight="1" spans="1:6">
      <c r="A711" s="872" t="s">
        <v>4542</v>
      </c>
      <c r="B711" s="5" t="s">
        <v>3122</v>
      </c>
      <c r="C711" s="6" t="s">
        <v>4543</v>
      </c>
      <c r="E711" s="3" t="s">
        <v>3124</v>
      </c>
      <c r="F711" s="7" t="s">
        <v>3125</v>
      </c>
    </row>
    <row r="712" ht="18" customHeight="1" spans="1:6">
      <c r="A712" s="872" t="s">
        <v>4544</v>
      </c>
      <c r="B712" s="5" t="s">
        <v>3122</v>
      </c>
      <c r="C712" s="6" t="s">
        <v>4545</v>
      </c>
      <c r="E712" s="3" t="s">
        <v>3124</v>
      </c>
      <c r="F712" s="7" t="s">
        <v>3125</v>
      </c>
    </row>
    <row r="713" ht="18" customHeight="1" spans="1:6">
      <c r="A713" s="872" t="s">
        <v>4546</v>
      </c>
      <c r="B713" s="5" t="s">
        <v>3122</v>
      </c>
      <c r="C713" s="6" t="s">
        <v>4547</v>
      </c>
      <c r="E713" s="3" t="s">
        <v>3124</v>
      </c>
      <c r="F713" s="7" t="s">
        <v>3125</v>
      </c>
    </row>
    <row r="714" ht="18" customHeight="1" spans="1:6">
      <c r="A714" s="872" t="s">
        <v>4548</v>
      </c>
      <c r="B714" s="5" t="s">
        <v>3122</v>
      </c>
      <c r="C714" s="6" t="s">
        <v>4549</v>
      </c>
      <c r="E714" s="3" t="s">
        <v>3124</v>
      </c>
      <c r="F714" s="7" t="s">
        <v>3125</v>
      </c>
    </row>
    <row r="715" ht="18" customHeight="1" spans="1:6">
      <c r="A715" s="872" t="s">
        <v>4550</v>
      </c>
      <c r="B715" s="5" t="s">
        <v>3122</v>
      </c>
      <c r="C715" s="6" t="s">
        <v>4551</v>
      </c>
      <c r="E715" s="3" t="s">
        <v>3124</v>
      </c>
      <c r="F715" s="7" t="s">
        <v>3125</v>
      </c>
    </row>
    <row r="716" ht="18" customHeight="1" spans="1:6">
      <c r="A716" s="872" t="s">
        <v>4552</v>
      </c>
      <c r="B716" s="5" t="s">
        <v>3122</v>
      </c>
      <c r="C716" s="6" t="s">
        <v>4553</v>
      </c>
      <c r="E716" s="3" t="s">
        <v>3124</v>
      </c>
      <c r="F716" s="7" t="s">
        <v>3125</v>
      </c>
    </row>
    <row r="717" ht="18" customHeight="1" spans="1:6">
      <c r="A717" s="872" t="s">
        <v>4554</v>
      </c>
      <c r="B717" s="5" t="s">
        <v>3122</v>
      </c>
      <c r="C717" s="6" t="s">
        <v>4555</v>
      </c>
      <c r="E717" s="3" t="s">
        <v>3124</v>
      </c>
      <c r="F717" s="7" t="s">
        <v>3125</v>
      </c>
    </row>
    <row r="718" ht="18" customHeight="1" spans="1:6">
      <c r="A718" s="872" t="s">
        <v>4556</v>
      </c>
      <c r="B718" s="5" t="s">
        <v>3122</v>
      </c>
      <c r="C718" s="6" t="s">
        <v>4557</v>
      </c>
      <c r="E718" s="3" t="s">
        <v>3124</v>
      </c>
      <c r="F718" s="7" t="s">
        <v>3125</v>
      </c>
    </row>
    <row r="719" ht="18" customHeight="1" spans="1:6">
      <c r="A719" s="872" t="s">
        <v>4558</v>
      </c>
      <c r="B719" s="5" t="s">
        <v>3122</v>
      </c>
      <c r="C719" s="6" t="s">
        <v>4559</v>
      </c>
      <c r="E719" s="3" t="s">
        <v>3124</v>
      </c>
      <c r="F719" s="7" t="s">
        <v>3125</v>
      </c>
    </row>
    <row r="720" ht="18" customHeight="1" spans="1:6">
      <c r="A720" s="872" t="s">
        <v>4560</v>
      </c>
      <c r="B720" s="5" t="s">
        <v>3122</v>
      </c>
      <c r="C720" s="6" t="s">
        <v>4561</v>
      </c>
      <c r="E720" s="3" t="s">
        <v>3124</v>
      </c>
      <c r="F720" s="7" t="s">
        <v>3125</v>
      </c>
    </row>
    <row r="721" ht="18" customHeight="1" spans="1:6">
      <c r="A721" s="872" t="s">
        <v>4562</v>
      </c>
      <c r="B721" s="5" t="s">
        <v>3122</v>
      </c>
      <c r="C721" s="6" t="s">
        <v>4563</v>
      </c>
      <c r="E721" s="3" t="s">
        <v>3124</v>
      </c>
      <c r="F721" s="7" t="s">
        <v>3125</v>
      </c>
    </row>
    <row r="722" ht="18" customHeight="1" spans="1:6">
      <c r="A722" s="872" t="s">
        <v>4564</v>
      </c>
      <c r="B722" s="5" t="s">
        <v>3122</v>
      </c>
      <c r="C722" s="6" t="s">
        <v>4565</v>
      </c>
      <c r="E722" s="3" t="s">
        <v>3124</v>
      </c>
      <c r="F722" s="7" t="s">
        <v>3125</v>
      </c>
    </row>
    <row r="723" ht="18" customHeight="1" spans="1:6">
      <c r="A723" s="872" t="s">
        <v>4566</v>
      </c>
      <c r="B723" s="5" t="s">
        <v>3122</v>
      </c>
      <c r="C723" s="6" t="s">
        <v>4567</v>
      </c>
      <c r="E723" s="3" t="s">
        <v>3124</v>
      </c>
      <c r="F723" s="7" t="s">
        <v>3125</v>
      </c>
    </row>
    <row r="724" ht="18" customHeight="1" spans="1:6">
      <c r="A724" s="872" t="s">
        <v>4568</v>
      </c>
      <c r="B724" s="5" t="s">
        <v>3122</v>
      </c>
      <c r="C724" s="6" t="s">
        <v>4569</v>
      </c>
      <c r="E724" s="3" t="s">
        <v>3124</v>
      </c>
      <c r="F724" s="7" t="s">
        <v>3125</v>
      </c>
    </row>
    <row r="725" ht="18" customHeight="1" spans="1:6">
      <c r="A725" s="872" t="s">
        <v>4570</v>
      </c>
      <c r="B725" s="5" t="s">
        <v>3122</v>
      </c>
      <c r="C725" s="6" t="s">
        <v>4571</v>
      </c>
      <c r="E725" s="3" t="s">
        <v>3124</v>
      </c>
      <c r="F725" s="7" t="s">
        <v>3125</v>
      </c>
    </row>
    <row r="726" ht="18" customHeight="1" spans="1:6">
      <c r="A726" s="872" t="s">
        <v>4572</v>
      </c>
      <c r="B726" s="5" t="s">
        <v>3122</v>
      </c>
      <c r="C726" s="6" t="s">
        <v>4573</v>
      </c>
      <c r="E726" s="3" t="s">
        <v>3124</v>
      </c>
      <c r="F726" s="7" t="s">
        <v>3125</v>
      </c>
    </row>
    <row r="727" ht="18" customHeight="1" spans="1:6">
      <c r="A727" s="872" t="s">
        <v>4574</v>
      </c>
      <c r="B727" s="5" t="s">
        <v>3122</v>
      </c>
      <c r="C727" s="6" t="s">
        <v>4575</v>
      </c>
      <c r="E727" s="3" t="s">
        <v>3124</v>
      </c>
      <c r="F727" s="7" t="s">
        <v>3125</v>
      </c>
    </row>
    <row r="728" ht="18" customHeight="1" spans="1:6">
      <c r="A728" s="872" t="s">
        <v>4576</v>
      </c>
      <c r="B728" s="5" t="s">
        <v>3122</v>
      </c>
      <c r="C728" s="6" t="s">
        <v>4577</v>
      </c>
      <c r="E728" s="3" t="s">
        <v>3124</v>
      </c>
      <c r="F728" s="7" t="s">
        <v>3125</v>
      </c>
    </row>
    <row r="729" ht="18" customHeight="1" spans="1:6">
      <c r="A729" s="872" t="s">
        <v>4578</v>
      </c>
      <c r="B729" s="5" t="s">
        <v>3122</v>
      </c>
      <c r="C729" s="6" t="s">
        <v>4579</v>
      </c>
      <c r="E729" s="3" t="s">
        <v>3124</v>
      </c>
      <c r="F729" s="7" t="s">
        <v>3125</v>
      </c>
    </row>
    <row r="730" ht="18" customHeight="1" spans="1:6">
      <c r="A730" s="872" t="s">
        <v>4580</v>
      </c>
      <c r="B730" s="5" t="s">
        <v>3122</v>
      </c>
      <c r="C730" s="6" t="s">
        <v>4581</v>
      </c>
      <c r="E730" s="3" t="s">
        <v>3124</v>
      </c>
      <c r="F730" s="7" t="s">
        <v>3125</v>
      </c>
    </row>
    <row r="731" ht="18" customHeight="1" spans="1:6">
      <c r="A731" s="872" t="s">
        <v>4582</v>
      </c>
      <c r="B731" s="5" t="s">
        <v>3122</v>
      </c>
      <c r="C731" s="6" t="s">
        <v>4583</v>
      </c>
      <c r="E731" s="3" t="s">
        <v>3124</v>
      </c>
      <c r="F731" s="7" t="s">
        <v>3125</v>
      </c>
    </row>
    <row r="732" ht="18" customHeight="1" spans="1:6">
      <c r="A732" s="872" t="s">
        <v>4584</v>
      </c>
      <c r="B732" s="5" t="s">
        <v>3122</v>
      </c>
      <c r="C732" s="6" t="s">
        <v>4585</v>
      </c>
      <c r="E732" s="3" t="s">
        <v>3124</v>
      </c>
      <c r="F732" s="7" t="s">
        <v>3125</v>
      </c>
    </row>
    <row r="733" ht="18" customHeight="1" spans="1:6">
      <c r="A733" s="872" t="s">
        <v>4586</v>
      </c>
      <c r="B733" s="5" t="s">
        <v>3122</v>
      </c>
      <c r="C733" s="6" t="s">
        <v>4587</v>
      </c>
      <c r="E733" s="3" t="s">
        <v>3124</v>
      </c>
      <c r="F733" s="7" t="s">
        <v>3125</v>
      </c>
    </row>
    <row r="734" ht="18" customHeight="1" spans="1:6">
      <c r="A734" s="872" t="s">
        <v>4588</v>
      </c>
      <c r="B734" s="5" t="s">
        <v>3122</v>
      </c>
      <c r="C734" s="6" t="s">
        <v>4589</v>
      </c>
      <c r="E734" s="3" t="s">
        <v>3124</v>
      </c>
      <c r="F734" s="7" t="s">
        <v>3125</v>
      </c>
    </row>
    <row r="735" ht="18" customHeight="1" spans="1:6">
      <c r="A735" s="872" t="s">
        <v>4590</v>
      </c>
      <c r="B735" s="5" t="s">
        <v>3122</v>
      </c>
      <c r="C735" s="6" t="s">
        <v>4591</v>
      </c>
      <c r="E735" s="3" t="s">
        <v>3124</v>
      </c>
      <c r="F735" s="7" t="s">
        <v>3125</v>
      </c>
    </row>
    <row r="736" ht="18" customHeight="1" spans="1:6">
      <c r="A736" s="872" t="s">
        <v>4592</v>
      </c>
      <c r="B736" s="5" t="s">
        <v>3122</v>
      </c>
      <c r="C736" s="6" t="s">
        <v>4593</v>
      </c>
      <c r="E736" s="3" t="s">
        <v>3124</v>
      </c>
      <c r="F736" s="7" t="s">
        <v>3125</v>
      </c>
    </row>
    <row r="737" ht="18" customHeight="1" spans="1:6">
      <c r="A737" s="872" t="s">
        <v>4594</v>
      </c>
      <c r="B737" s="5" t="s">
        <v>3122</v>
      </c>
      <c r="C737" s="6" t="s">
        <v>4595</v>
      </c>
      <c r="E737" s="3" t="s">
        <v>3124</v>
      </c>
      <c r="F737" s="7" t="s">
        <v>3125</v>
      </c>
    </row>
    <row r="738" ht="18" customHeight="1" spans="1:6">
      <c r="A738" s="872" t="s">
        <v>4596</v>
      </c>
      <c r="B738" s="5" t="s">
        <v>3122</v>
      </c>
      <c r="C738" s="6" t="s">
        <v>4597</v>
      </c>
      <c r="E738" s="3" t="s">
        <v>3124</v>
      </c>
      <c r="F738" s="7" t="s">
        <v>3125</v>
      </c>
    </row>
    <row r="739" ht="18" customHeight="1" spans="1:6">
      <c r="A739" s="872" t="s">
        <v>4598</v>
      </c>
      <c r="B739" s="5" t="s">
        <v>3122</v>
      </c>
      <c r="C739" s="6" t="s">
        <v>4599</v>
      </c>
      <c r="E739" s="3" t="s">
        <v>3124</v>
      </c>
      <c r="F739" s="7" t="s">
        <v>3125</v>
      </c>
    </row>
    <row r="740" ht="18" customHeight="1" spans="1:6">
      <c r="A740" s="872" t="s">
        <v>4600</v>
      </c>
      <c r="B740" s="5" t="s">
        <v>3122</v>
      </c>
      <c r="C740" s="6" t="s">
        <v>4601</v>
      </c>
      <c r="E740" s="3" t="s">
        <v>3124</v>
      </c>
      <c r="F740" s="7" t="s">
        <v>3125</v>
      </c>
    </row>
    <row r="741" ht="18" customHeight="1" spans="1:6">
      <c r="A741" s="872" t="s">
        <v>4602</v>
      </c>
      <c r="B741" s="5" t="s">
        <v>3122</v>
      </c>
      <c r="C741" s="6" t="s">
        <v>4603</v>
      </c>
      <c r="E741" s="3" t="s">
        <v>3124</v>
      </c>
      <c r="F741" s="7" t="s">
        <v>3125</v>
      </c>
    </row>
    <row r="742" ht="18" customHeight="1" spans="1:6">
      <c r="A742" s="872" t="s">
        <v>4604</v>
      </c>
      <c r="B742" s="5" t="s">
        <v>3122</v>
      </c>
      <c r="C742" s="6" t="s">
        <v>4605</v>
      </c>
      <c r="E742" s="3" t="s">
        <v>3124</v>
      </c>
      <c r="F742" s="7" t="s">
        <v>3125</v>
      </c>
    </row>
    <row r="743" ht="18" customHeight="1" spans="1:6">
      <c r="A743" s="872" t="s">
        <v>4606</v>
      </c>
      <c r="B743" s="5" t="s">
        <v>3122</v>
      </c>
      <c r="C743" s="6" t="s">
        <v>4607</v>
      </c>
      <c r="E743" s="3" t="s">
        <v>3124</v>
      </c>
      <c r="F743" s="7" t="s">
        <v>3125</v>
      </c>
    </row>
    <row r="744" ht="18" customHeight="1" spans="1:6">
      <c r="A744" s="872" t="s">
        <v>4608</v>
      </c>
      <c r="B744" s="5" t="s">
        <v>3122</v>
      </c>
      <c r="C744" s="6" t="s">
        <v>4609</v>
      </c>
      <c r="E744" s="3" t="s">
        <v>3124</v>
      </c>
      <c r="F744" s="7" t="s">
        <v>3125</v>
      </c>
    </row>
    <row r="745" ht="18" customHeight="1" spans="1:6">
      <c r="A745" s="872" t="s">
        <v>4610</v>
      </c>
      <c r="B745" s="5" t="s">
        <v>3122</v>
      </c>
      <c r="C745" s="6" t="s">
        <v>4611</v>
      </c>
      <c r="E745" s="3" t="s">
        <v>3124</v>
      </c>
      <c r="F745" s="7" t="s">
        <v>3125</v>
      </c>
    </row>
    <row r="746" ht="18" customHeight="1" spans="1:6">
      <c r="A746" s="872" t="s">
        <v>4612</v>
      </c>
      <c r="B746" s="5" t="s">
        <v>3122</v>
      </c>
      <c r="C746" s="6" t="s">
        <v>4613</v>
      </c>
      <c r="E746" s="3" t="s">
        <v>3124</v>
      </c>
      <c r="F746" s="7" t="s">
        <v>3125</v>
      </c>
    </row>
    <row r="747" ht="18" customHeight="1" spans="1:6">
      <c r="A747" s="872" t="s">
        <v>4614</v>
      </c>
      <c r="B747" s="5" t="s">
        <v>3122</v>
      </c>
      <c r="C747" s="6" t="s">
        <v>4615</v>
      </c>
      <c r="E747" s="3" t="s">
        <v>3124</v>
      </c>
      <c r="F747" s="7" t="s">
        <v>3125</v>
      </c>
    </row>
    <row r="748" ht="18" customHeight="1" spans="1:6">
      <c r="A748" s="872" t="s">
        <v>4616</v>
      </c>
      <c r="B748" s="5" t="s">
        <v>3122</v>
      </c>
      <c r="C748" s="6" t="s">
        <v>4617</v>
      </c>
      <c r="E748" s="3" t="s">
        <v>3124</v>
      </c>
      <c r="F748" s="7" t="s">
        <v>3125</v>
      </c>
    </row>
    <row r="749" ht="18" customHeight="1" spans="1:6">
      <c r="A749" s="872" t="s">
        <v>4618</v>
      </c>
      <c r="B749" s="5" t="s">
        <v>3122</v>
      </c>
      <c r="C749" s="6" t="s">
        <v>4619</v>
      </c>
      <c r="E749" s="3" t="s">
        <v>3124</v>
      </c>
      <c r="F749" s="7" t="s">
        <v>3125</v>
      </c>
    </row>
    <row r="750" ht="18" customHeight="1" spans="1:6">
      <c r="A750" s="872" t="s">
        <v>4620</v>
      </c>
      <c r="B750" s="5" t="s">
        <v>3122</v>
      </c>
      <c r="C750" s="6" t="s">
        <v>4621</v>
      </c>
      <c r="E750" s="3" t="s">
        <v>3124</v>
      </c>
      <c r="F750" s="7" t="s">
        <v>3125</v>
      </c>
    </row>
    <row r="751" ht="18" customHeight="1" spans="1:6">
      <c r="A751" s="872" t="s">
        <v>4622</v>
      </c>
      <c r="B751" s="5" t="s">
        <v>3122</v>
      </c>
      <c r="C751" s="6" t="s">
        <v>4623</v>
      </c>
      <c r="E751" s="3" t="s">
        <v>3124</v>
      </c>
      <c r="F751" s="7" t="s">
        <v>3125</v>
      </c>
    </row>
    <row r="752" ht="18" customHeight="1" spans="1:6">
      <c r="A752" s="872" t="s">
        <v>4624</v>
      </c>
      <c r="B752" s="5" t="s">
        <v>3122</v>
      </c>
      <c r="C752" s="6" t="s">
        <v>4625</v>
      </c>
      <c r="E752" s="3" t="s">
        <v>3124</v>
      </c>
      <c r="F752" s="7" t="s">
        <v>3125</v>
      </c>
    </row>
    <row r="753" ht="18" customHeight="1" spans="1:6">
      <c r="A753" s="872" t="s">
        <v>4626</v>
      </c>
      <c r="B753" s="5" t="s">
        <v>3122</v>
      </c>
      <c r="C753" s="6" t="s">
        <v>4627</v>
      </c>
      <c r="E753" s="3" t="s">
        <v>3124</v>
      </c>
      <c r="F753" s="7" t="s">
        <v>3125</v>
      </c>
    </row>
    <row r="754" ht="18" customHeight="1" spans="1:6">
      <c r="A754" s="872" t="s">
        <v>4628</v>
      </c>
      <c r="B754" s="5" t="s">
        <v>3122</v>
      </c>
      <c r="C754" s="6" t="s">
        <v>4629</v>
      </c>
      <c r="E754" s="3" t="s">
        <v>3124</v>
      </c>
      <c r="F754" s="7" t="s">
        <v>3125</v>
      </c>
    </row>
    <row r="755" ht="18" customHeight="1" spans="1:6">
      <c r="A755" s="872" t="s">
        <v>4630</v>
      </c>
      <c r="B755" s="5" t="s">
        <v>3122</v>
      </c>
      <c r="C755" s="6" t="s">
        <v>4631</v>
      </c>
      <c r="E755" s="3" t="s">
        <v>3124</v>
      </c>
      <c r="F755" s="7" t="s">
        <v>3125</v>
      </c>
    </row>
    <row r="756" ht="18" customHeight="1" spans="1:6">
      <c r="A756" s="872" t="s">
        <v>4632</v>
      </c>
      <c r="B756" s="5" t="s">
        <v>3122</v>
      </c>
      <c r="C756" s="6" t="s">
        <v>4633</v>
      </c>
      <c r="E756" s="3" t="s">
        <v>3124</v>
      </c>
      <c r="F756" s="7" t="s">
        <v>3125</v>
      </c>
    </row>
    <row r="757" ht="18" customHeight="1" spans="1:6">
      <c r="A757" s="872" t="s">
        <v>4634</v>
      </c>
      <c r="B757" s="5" t="s">
        <v>3122</v>
      </c>
      <c r="C757" s="6" t="s">
        <v>4635</v>
      </c>
      <c r="E757" s="3" t="s">
        <v>3124</v>
      </c>
      <c r="F757" s="7" t="s">
        <v>3125</v>
      </c>
    </row>
    <row r="758" ht="18" customHeight="1" spans="1:6">
      <c r="A758" s="872" t="s">
        <v>4636</v>
      </c>
      <c r="B758" s="5" t="s">
        <v>3122</v>
      </c>
      <c r="C758" s="6" t="s">
        <v>4637</v>
      </c>
      <c r="E758" s="3" t="s">
        <v>3124</v>
      </c>
      <c r="F758" s="7" t="s">
        <v>3125</v>
      </c>
    </row>
    <row r="759" ht="18" customHeight="1" spans="1:6">
      <c r="A759" s="872" t="s">
        <v>4638</v>
      </c>
      <c r="B759" s="5" t="s">
        <v>3122</v>
      </c>
      <c r="C759" s="6" t="s">
        <v>4639</v>
      </c>
      <c r="E759" s="3" t="s">
        <v>3124</v>
      </c>
      <c r="F759" s="7" t="s">
        <v>3125</v>
      </c>
    </row>
    <row r="760" ht="18" customHeight="1" spans="1:6">
      <c r="A760" s="872" t="s">
        <v>4640</v>
      </c>
      <c r="B760" s="5" t="s">
        <v>3122</v>
      </c>
      <c r="C760" s="6" t="s">
        <v>4641</v>
      </c>
      <c r="E760" s="3" t="s">
        <v>3124</v>
      </c>
      <c r="F760" s="7" t="s">
        <v>3125</v>
      </c>
    </row>
    <row r="761" ht="18" customHeight="1" spans="1:6">
      <c r="A761" s="872" t="s">
        <v>4642</v>
      </c>
      <c r="B761" s="5" t="s">
        <v>3122</v>
      </c>
      <c r="C761" s="6" t="s">
        <v>4643</v>
      </c>
      <c r="E761" s="3" t="s">
        <v>3124</v>
      </c>
      <c r="F761" s="7" t="s">
        <v>3125</v>
      </c>
    </row>
    <row r="762" ht="18" customHeight="1" spans="1:6">
      <c r="A762" s="872" t="s">
        <v>4644</v>
      </c>
      <c r="B762" s="5" t="s">
        <v>3122</v>
      </c>
      <c r="C762" s="6" t="s">
        <v>4645</v>
      </c>
      <c r="E762" s="3" t="s">
        <v>3124</v>
      </c>
      <c r="F762" s="7" t="s">
        <v>3125</v>
      </c>
    </row>
    <row r="763" ht="18" customHeight="1" spans="1:6">
      <c r="A763" s="872" t="s">
        <v>4646</v>
      </c>
      <c r="B763" s="5" t="s">
        <v>3122</v>
      </c>
      <c r="C763" s="6" t="s">
        <v>4647</v>
      </c>
      <c r="E763" s="3" t="s">
        <v>3124</v>
      </c>
      <c r="F763" s="7" t="s">
        <v>3125</v>
      </c>
    </row>
    <row r="764" ht="18" customHeight="1" spans="1:6">
      <c r="A764" s="872" t="s">
        <v>4648</v>
      </c>
      <c r="B764" s="5" t="s">
        <v>3122</v>
      </c>
      <c r="C764" s="6" t="s">
        <v>4649</v>
      </c>
      <c r="E764" s="3" t="s">
        <v>3124</v>
      </c>
      <c r="F764" s="7" t="s">
        <v>3125</v>
      </c>
    </row>
    <row r="765" ht="18" customHeight="1" spans="1:6">
      <c r="A765" s="872" t="s">
        <v>4650</v>
      </c>
      <c r="B765" s="5" t="s">
        <v>3122</v>
      </c>
      <c r="C765" s="6" t="s">
        <v>4651</v>
      </c>
      <c r="E765" s="3" t="s">
        <v>3124</v>
      </c>
      <c r="F765" s="7" t="s">
        <v>3125</v>
      </c>
    </row>
    <row r="766" ht="18" customHeight="1" spans="1:6">
      <c r="A766" s="872" t="s">
        <v>4652</v>
      </c>
      <c r="B766" s="5" t="s">
        <v>3122</v>
      </c>
      <c r="C766" s="6" t="s">
        <v>4653</v>
      </c>
      <c r="E766" s="3" t="s">
        <v>3124</v>
      </c>
      <c r="F766" s="7" t="s">
        <v>3125</v>
      </c>
    </row>
    <row r="767" ht="18" customHeight="1" spans="1:6">
      <c r="A767" s="872" t="s">
        <v>4654</v>
      </c>
      <c r="B767" s="5" t="s">
        <v>3122</v>
      </c>
      <c r="C767" s="6" t="s">
        <v>4655</v>
      </c>
      <c r="E767" s="3" t="s">
        <v>3124</v>
      </c>
      <c r="F767" s="7" t="s">
        <v>3125</v>
      </c>
    </row>
    <row r="768" ht="18" customHeight="1" spans="1:6">
      <c r="A768" s="872" t="s">
        <v>4656</v>
      </c>
      <c r="B768" s="5" t="s">
        <v>3122</v>
      </c>
      <c r="C768" s="6" t="s">
        <v>4657</v>
      </c>
      <c r="E768" s="3" t="s">
        <v>3124</v>
      </c>
      <c r="F768" s="7" t="s">
        <v>3125</v>
      </c>
    </row>
    <row r="769" ht="18" customHeight="1" spans="1:6">
      <c r="A769" s="872" t="s">
        <v>4658</v>
      </c>
      <c r="B769" s="5" t="s">
        <v>3122</v>
      </c>
      <c r="C769" s="6" t="s">
        <v>4659</v>
      </c>
      <c r="E769" s="3" t="s">
        <v>3124</v>
      </c>
      <c r="F769" s="7" t="s">
        <v>3125</v>
      </c>
    </row>
    <row r="770" ht="18" customHeight="1" spans="1:6">
      <c r="A770" s="872" t="s">
        <v>4660</v>
      </c>
      <c r="B770" s="5" t="s">
        <v>3122</v>
      </c>
      <c r="C770" s="6" t="s">
        <v>4661</v>
      </c>
      <c r="E770" s="3" t="s">
        <v>3124</v>
      </c>
      <c r="F770" s="7" t="s">
        <v>3125</v>
      </c>
    </row>
    <row r="771" ht="18" customHeight="1" spans="1:6">
      <c r="A771" s="872" t="s">
        <v>4662</v>
      </c>
      <c r="B771" s="5" t="s">
        <v>3122</v>
      </c>
      <c r="C771" s="6" t="s">
        <v>4663</v>
      </c>
      <c r="E771" s="3" t="s">
        <v>3124</v>
      </c>
      <c r="F771" s="7" t="s">
        <v>3125</v>
      </c>
    </row>
    <row r="772" ht="18" customHeight="1" spans="1:6">
      <c r="A772" s="872" t="s">
        <v>4664</v>
      </c>
      <c r="B772" s="5" t="s">
        <v>3122</v>
      </c>
      <c r="C772" s="6" t="s">
        <v>4665</v>
      </c>
      <c r="E772" s="3" t="s">
        <v>3124</v>
      </c>
      <c r="F772" s="7" t="s">
        <v>3125</v>
      </c>
    </row>
    <row r="773" ht="18" customHeight="1" spans="1:6">
      <c r="A773" s="872" t="s">
        <v>4666</v>
      </c>
      <c r="B773" s="5" t="s">
        <v>3122</v>
      </c>
      <c r="C773" s="6" t="s">
        <v>4667</v>
      </c>
      <c r="E773" s="3" t="s">
        <v>3124</v>
      </c>
      <c r="F773" s="7" t="s">
        <v>3125</v>
      </c>
    </row>
    <row r="774" ht="18" customHeight="1" spans="1:6">
      <c r="A774" s="872" t="s">
        <v>4668</v>
      </c>
      <c r="B774" s="5" t="s">
        <v>3122</v>
      </c>
      <c r="C774" s="6" t="s">
        <v>4669</v>
      </c>
      <c r="E774" s="3" t="s">
        <v>3124</v>
      </c>
      <c r="F774" s="7" t="s">
        <v>3125</v>
      </c>
    </row>
    <row r="775" ht="18" customHeight="1" spans="1:6">
      <c r="A775" s="872" t="s">
        <v>4670</v>
      </c>
      <c r="B775" s="5" t="s">
        <v>3122</v>
      </c>
      <c r="C775" s="6" t="s">
        <v>4671</v>
      </c>
      <c r="E775" s="3" t="s">
        <v>3124</v>
      </c>
      <c r="F775" s="7" t="s">
        <v>3125</v>
      </c>
    </row>
    <row r="776" ht="18" customHeight="1" spans="1:6">
      <c r="A776" s="872" t="s">
        <v>4672</v>
      </c>
      <c r="B776" s="5" t="s">
        <v>3122</v>
      </c>
      <c r="C776" s="6" t="s">
        <v>4673</v>
      </c>
      <c r="E776" s="3" t="s">
        <v>3124</v>
      </c>
      <c r="F776" s="7" t="s">
        <v>3125</v>
      </c>
    </row>
    <row r="777" ht="18" customHeight="1" spans="1:6">
      <c r="A777" s="872" t="s">
        <v>4674</v>
      </c>
      <c r="B777" s="5" t="s">
        <v>3122</v>
      </c>
      <c r="C777" s="6" t="s">
        <v>4675</v>
      </c>
      <c r="E777" s="3" t="s">
        <v>3124</v>
      </c>
      <c r="F777" s="7" t="s">
        <v>3125</v>
      </c>
    </row>
    <row r="778" ht="18" customHeight="1" spans="1:6">
      <c r="A778" s="872" t="s">
        <v>4676</v>
      </c>
      <c r="B778" s="5" t="s">
        <v>3122</v>
      </c>
      <c r="C778" s="6" t="s">
        <v>4677</v>
      </c>
      <c r="E778" s="3" t="s">
        <v>3124</v>
      </c>
      <c r="F778" s="7" t="s">
        <v>3125</v>
      </c>
    </row>
    <row r="779" ht="18" customHeight="1" spans="1:6">
      <c r="A779" s="872" t="s">
        <v>4678</v>
      </c>
      <c r="B779" s="5" t="s">
        <v>3122</v>
      </c>
      <c r="C779" s="6" t="s">
        <v>4679</v>
      </c>
      <c r="E779" s="3" t="s">
        <v>3124</v>
      </c>
      <c r="F779" s="7" t="s">
        <v>3125</v>
      </c>
    </row>
    <row r="780" ht="18" customHeight="1" spans="1:6">
      <c r="A780" s="872" t="s">
        <v>4680</v>
      </c>
      <c r="B780" s="5" t="s">
        <v>3122</v>
      </c>
      <c r="C780" s="6" t="s">
        <v>4681</v>
      </c>
      <c r="E780" s="3" t="s">
        <v>3124</v>
      </c>
      <c r="F780" s="7" t="s">
        <v>3125</v>
      </c>
    </row>
    <row r="781" ht="18" customHeight="1" spans="1:6">
      <c r="A781" s="872" t="s">
        <v>4682</v>
      </c>
      <c r="B781" s="5" t="s">
        <v>3122</v>
      </c>
      <c r="C781" s="6" t="s">
        <v>4683</v>
      </c>
      <c r="E781" s="3" t="s">
        <v>3124</v>
      </c>
      <c r="F781" s="7" t="s">
        <v>3125</v>
      </c>
    </row>
    <row r="782" ht="18" customHeight="1" spans="1:6">
      <c r="A782" s="872" t="s">
        <v>4684</v>
      </c>
      <c r="B782" s="5" t="s">
        <v>3122</v>
      </c>
      <c r="C782" s="6" t="s">
        <v>4685</v>
      </c>
      <c r="E782" s="3" t="s">
        <v>3124</v>
      </c>
      <c r="F782" s="7" t="s">
        <v>3125</v>
      </c>
    </row>
    <row r="783" ht="18" customHeight="1" spans="1:6">
      <c r="A783" s="872" t="s">
        <v>4686</v>
      </c>
      <c r="B783" s="5" t="s">
        <v>3122</v>
      </c>
      <c r="C783" s="6" t="s">
        <v>4687</v>
      </c>
      <c r="E783" s="3" t="s">
        <v>3124</v>
      </c>
      <c r="F783" s="7" t="s">
        <v>3125</v>
      </c>
    </row>
    <row r="784" ht="18" customHeight="1" spans="1:6">
      <c r="A784" s="872" t="s">
        <v>4688</v>
      </c>
      <c r="B784" s="5" t="s">
        <v>3122</v>
      </c>
      <c r="C784" s="6" t="s">
        <v>4689</v>
      </c>
      <c r="E784" s="3" t="s">
        <v>3124</v>
      </c>
      <c r="F784" s="7" t="s">
        <v>3125</v>
      </c>
    </row>
    <row r="785" ht="18" customHeight="1" spans="1:6">
      <c r="A785" s="872" t="s">
        <v>4690</v>
      </c>
      <c r="B785" s="5" t="s">
        <v>3122</v>
      </c>
      <c r="C785" s="6" t="s">
        <v>4691</v>
      </c>
      <c r="E785" s="3" t="s">
        <v>3124</v>
      </c>
      <c r="F785" s="7" t="s">
        <v>3125</v>
      </c>
    </row>
    <row r="786" ht="18" customHeight="1" spans="1:6">
      <c r="A786" s="872" t="s">
        <v>4692</v>
      </c>
      <c r="B786" s="5" t="s">
        <v>3122</v>
      </c>
      <c r="C786" s="6" t="s">
        <v>4693</v>
      </c>
      <c r="E786" s="3" t="s">
        <v>3124</v>
      </c>
      <c r="F786" s="7" t="s">
        <v>3125</v>
      </c>
    </row>
    <row r="787" ht="18" customHeight="1" spans="1:6">
      <c r="A787" s="872" t="s">
        <v>4694</v>
      </c>
      <c r="B787" s="5" t="s">
        <v>3122</v>
      </c>
      <c r="C787" s="6" t="s">
        <v>4695</v>
      </c>
      <c r="E787" s="3" t="s">
        <v>3124</v>
      </c>
      <c r="F787" s="7" t="s">
        <v>3125</v>
      </c>
    </row>
    <row r="788" ht="18" customHeight="1" spans="1:6">
      <c r="A788" s="872" t="s">
        <v>4696</v>
      </c>
      <c r="B788" s="5" t="s">
        <v>3122</v>
      </c>
      <c r="C788" s="6" t="s">
        <v>4697</v>
      </c>
      <c r="E788" s="3" t="s">
        <v>3124</v>
      </c>
      <c r="F788" s="7" t="s">
        <v>3125</v>
      </c>
    </row>
    <row r="789" ht="18" customHeight="1" spans="1:6">
      <c r="A789" s="872" t="s">
        <v>4698</v>
      </c>
      <c r="B789" s="5" t="s">
        <v>3122</v>
      </c>
      <c r="C789" s="6" t="s">
        <v>4699</v>
      </c>
      <c r="E789" s="3" t="s">
        <v>3124</v>
      </c>
      <c r="F789" s="7" t="s">
        <v>3125</v>
      </c>
    </row>
    <row r="790" ht="18" customHeight="1" spans="1:6">
      <c r="A790" s="872" t="s">
        <v>4700</v>
      </c>
      <c r="B790" s="5" t="s">
        <v>3122</v>
      </c>
      <c r="C790" s="6" t="s">
        <v>4701</v>
      </c>
      <c r="E790" s="3" t="s">
        <v>3124</v>
      </c>
      <c r="F790" s="7" t="s">
        <v>3125</v>
      </c>
    </row>
    <row r="791" ht="18" customHeight="1" spans="1:6">
      <c r="A791" s="872" t="s">
        <v>4702</v>
      </c>
      <c r="B791" s="5" t="s">
        <v>3122</v>
      </c>
      <c r="C791" s="6" t="s">
        <v>4703</v>
      </c>
      <c r="E791" s="3" t="s">
        <v>3124</v>
      </c>
      <c r="F791" s="7" t="s">
        <v>3125</v>
      </c>
    </row>
    <row r="792" ht="18" customHeight="1" spans="1:6">
      <c r="A792" s="872" t="s">
        <v>4704</v>
      </c>
      <c r="B792" s="5" t="s">
        <v>3122</v>
      </c>
      <c r="C792" s="6" t="s">
        <v>4705</v>
      </c>
      <c r="E792" s="3" t="s">
        <v>3124</v>
      </c>
      <c r="F792" s="7" t="s">
        <v>3125</v>
      </c>
    </row>
    <row r="793" ht="18" customHeight="1" spans="1:6">
      <c r="A793" s="872" t="s">
        <v>4706</v>
      </c>
      <c r="B793" s="5" t="s">
        <v>3122</v>
      </c>
      <c r="C793" s="6" t="s">
        <v>4707</v>
      </c>
      <c r="E793" s="3" t="s">
        <v>3124</v>
      </c>
      <c r="F793" s="7" t="s">
        <v>3125</v>
      </c>
    </row>
    <row r="794" ht="18" customHeight="1" spans="1:6">
      <c r="A794" s="872" t="s">
        <v>4708</v>
      </c>
      <c r="B794" s="5" t="s">
        <v>3122</v>
      </c>
      <c r="C794" s="6" t="s">
        <v>4709</v>
      </c>
      <c r="E794" s="3" t="s">
        <v>3124</v>
      </c>
      <c r="F794" s="7" t="s">
        <v>3125</v>
      </c>
    </row>
    <row r="795" ht="18" customHeight="1" spans="1:6">
      <c r="A795" s="872" t="s">
        <v>4710</v>
      </c>
      <c r="B795" s="5" t="s">
        <v>3122</v>
      </c>
      <c r="C795" s="6" t="s">
        <v>4711</v>
      </c>
      <c r="E795" s="3" t="s">
        <v>3124</v>
      </c>
      <c r="F795" s="7" t="s">
        <v>3125</v>
      </c>
    </row>
    <row r="796" ht="18" customHeight="1" spans="1:6">
      <c r="A796" s="872" t="s">
        <v>4712</v>
      </c>
      <c r="B796" s="5" t="s">
        <v>3122</v>
      </c>
      <c r="C796" s="6" t="s">
        <v>4713</v>
      </c>
      <c r="E796" s="3" t="s">
        <v>3124</v>
      </c>
      <c r="F796" s="7" t="s">
        <v>3125</v>
      </c>
    </row>
    <row r="797" ht="18" customHeight="1" spans="1:6">
      <c r="A797" s="872" t="s">
        <v>4714</v>
      </c>
      <c r="B797" s="5" t="s">
        <v>3122</v>
      </c>
      <c r="C797" s="6" t="s">
        <v>4715</v>
      </c>
      <c r="E797" s="3" t="s">
        <v>3124</v>
      </c>
      <c r="F797" s="7" t="s">
        <v>3125</v>
      </c>
    </row>
    <row r="798" ht="18" customHeight="1" spans="1:6">
      <c r="A798" s="872" t="s">
        <v>4716</v>
      </c>
      <c r="B798" s="5" t="s">
        <v>3122</v>
      </c>
      <c r="C798" s="6" t="s">
        <v>4717</v>
      </c>
      <c r="E798" s="3" t="s">
        <v>3124</v>
      </c>
      <c r="F798" s="7" t="s">
        <v>3125</v>
      </c>
    </row>
    <row r="799" ht="18" customHeight="1" spans="1:6">
      <c r="A799" s="872" t="s">
        <v>4718</v>
      </c>
      <c r="B799" s="5" t="s">
        <v>3122</v>
      </c>
      <c r="C799" s="6" t="s">
        <v>4719</v>
      </c>
      <c r="E799" s="3" t="s">
        <v>3124</v>
      </c>
      <c r="F799" s="7" t="s">
        <v>3125</v>
      </c>
    </row>
    <row r="800" ht="18" customHeight="1" spans="1:6">
      <c r="A800" s="872" t="s">
        <v>4720</v>
      </c>
      <c r="B800" s="5" t="s">
        <v>3122</v>
      </c>
      <c r="C800" s="6" t="s">
        <v>4721</v>
      </c>
      <c r="E800" s="3" t="s">
        <v>3124</v>
      </c>
      <c r="F800" s="7" t="s">
        <v>3125</v>
      </c>
    </row>
    <row r="801" ht="18" customHeight="1" spans="1:6">
      <c r="A801" s="872" t="s">
        <v>4722</v>
      </c>
      <c r="B801" s="5" t="s">
        <v>3122</v>
      </c>
      <c r="C801" s="6" t="s">
        <v>4723</v>
      </c>
      <c r="E801" s="3" t="s">
        <v>3124</v>
      </c>
      <c r="F801" s="7" t="s">
        <v>3125</v>
      </c>
    </row>
    <row r="802" ht="18" customHeight="1" spans="1:6">
      <c r="A802" s="872" t="s">
        <v>4724</v>
      </c>
      <c r="B802" s="5" t="s">
        <v>3122</v>
      </c>
      <c r="C802" s="6" t="s">
        <v>4725</v>
      </c>
      <c r="E802" s="3" t="s">
        <v>3124</v>
      </c>
      <c r="F802" s="7" t="s">
        <v>3125</v>
      </c>
    </row>
    <row r="803" ht="18" customHeight="1" spans="1:6">
      <c r="A803" s="872" t="s">
        <v>4726</v>
      </c>
      <c r="B803" s="5" t="s">
        <v>3122</v>
      </c>
      <c r="C803" s="6" t="s">
        <v>4727</v>
      </c>
      <c r="E803" s="3" t="s">
        <v>3124</v>
      </c>
      <c r="F803" s="7" t="s">
        <v>3125</v>
      </c>
    </row>
    <row r="804" ht="18" customHeight="1" spans="1:6">
      <c r="A804" s="872" t="s">
        <v>4728</v>
      </c>
      <c r="B804" s="5" t="s">
        <v>3122</v>
      </c>
      <c r="C804" s="6" t="s">
        <v>4729</v>
      </c>
      <c r="E804" s="3" t="s">
        <v>3124</v>
      </c>
      <c r="F804" s="7" t="s">
        <v>3125</v>
      </c>
    </row>
    <row r="805" ht="18" customHeight="1" spans="1:6">
      <c r="A805" s="872" t="s">
        <v>4730</v>
      </c>
      <c r="B805" s="5" t="s">
        <v>3122</v>
      </c>
      <c r="C805" s="6" t="s">
        <v>4731</v>
      </c>
      <c r="E805" s="3" t="s">
        <v>3124</v>
      </c>
      <c r="F805" s="7" t="s">
        <v>3125</v>
      </c>
    </row>
    <row r="806" ht="18" customHeight="1" spans="1:6">
      <c r="A806" s="872" t="s">
        <v>4732</v>
      </c>
      <c r="B806" s="5" t="s">
        <v>3122</v>
      </c>
      <c r="C806" s="6" t="s">
        <v>4733</v>
      </c>
      <c r="E806" s="3" t="s">
        <v>3124</v>
      </c>
      <c r="F806" s="7" t="s">
        <v>3125</v>
      </c>
    </row>
    <row r="807" ht="18" customHeight="1" spans="1:6">
      <c r="A807" s="872" t="s">
        <v>4734</v>
      </c>
      <c r="B807" s="5" t="s">
        <v>3122</v>
      </c>
      <c r="C807" s="6" t="s">
        <v>4735</v>
      </c>
      <c r="E807" s="3" t="s">
        <v>3124</v>
      </c>
      <c r="F807" s="7" t="s">
        <v>3125</v>
      </c>
    </row>
    <row r="808" ht="18" customHeight="1" spans="1:6">
      <c r="A808" s="872" t="s">
        <v>4736</v>
      </c>
      <c r="B808" s="5" t="s">
        <v>3122</v>
      </c>
      <c r="C808" s="6" t="s">
        <v>4737</v>
      </c>
      <c r="E808" s="3" t="s">
        <v>3124</v>
      </c>
      <c r="F808" s="7" t="s">
        <v>3125</v>
      </c>
    </row>
    <row r="810" ht="18" customHeight="1" spans="1:2">
      <c r="A810" s="872" t="s">
        <v>4756</v>
      </c>
      <c r="B810" s="2" t="s">
        <v>4768</v>
      </c>
    </row>
    <row r="811" ht="18" customHeight="1" spans="1:2">
      <c r="A811" s="872" t="s">
        <v>4758</v>
      </c>
      <c r="B811" s="2" t="s">
        <v>4769</v>
      </c>
    </row>
    <row r="812" ht="18" customHeight="1" spans="1:2">
      <c r="A812" s="872" t="s">
        <v>4760</v>
      </c>
      <c r="B812" s="2" t="s">
        <v>4770</v>
      </c>
    </row>
    <row r="813" ht="18" customHeight="1" spans="1:2">
      <c r="A813" s="872" t="s">
        <v>4762</v>
      </c>
      <c r="B813" s="2" t="s">
        <v>4771</v>
      </c>
    </row>
    <row r="815" spans="2:2">
      <c r="B815" s="2" t="s">
        <v>4772</v>
      </c>
    </row>
  </sheetData>
  <sheetProtection sheet="1" objects="1" scenarios="1"/>
  <dataValidations count="1">
    <dataValidation type="list" allowBlank="1" showInputMessage="1" showErrorMessage="1" sqref="E$1:E$1048576">
      <formula1>"复核无误,已修改"</formula1>
    </dataValidation>
  </dataValidations>
  <hyperlinks>
    <hyperlink ref="A1" location="'2-分类汇总'!G73" display="2-分类汇总'!G73"/>
    <hyperlink ref="A3" location="'4-8-7电子设备'!R8" display="4-8-7电子设备'!R8"/>
    <hyperlink ref="A4" location="'4-8-7电子设备'!R9" display="4-8-7电子设备'!R9"/>
    <hyperlink ref="A5" location="'4-8-7电子设备'!R10" display="4-8-7电子设备'!R10"/>
    <hyperlink ref="A6" location="'4-8-7电子设备'!R11" display="4-8-7电子设备'!R11"/>
    <hyperlink ref="A7" location="'4-8-7电子设备'!R12" display="4-8-7电子设备'!R12"/>
    <hyperlink ref="A8" location="'4-8-7电子设备'!R13" display="4-8-7电子设备'!R13"/>
    <hyperlink ref="A9" location="'4-8-7电子设备'!R14" display="4-8-7电子设备'!R14"/>
    <hyperlink ref="A10" location="'4-8-7电子设备'!R15" display="4-8-7电子设备'!R15"/>
    <hyperlink ref="A11" location="'4-8-7电子设备'!R16" display="4-8-7电子设备'!R16"/>
    <hyperlink ref="A12" location="'4-8-7电子设备'!R17" display="4-8-7电子设备'!R17"/>
    <hyperlink ref="A13" location="'4-8-7电子设备'!R18" display="4-8-7电子设备'!R18"/>
    <hyperlink ref="A14" location="'4-8-7电子设备'!R19" display="4-8-7电子设备'!R19"/>
    <hyperlink ref="A15" location="'4-8-7电子设备'!R20" display="4-8-7电子设备'!R20"/>
    <hyperlink ref="A16" location="'4-8-7电子设备'!R21" display="4-8-7电子设备'!R21"/>
    <hyperlink ref="A17" location="'4-8-7电子设备'!R22" display="4-8-7电子设备'!R22"/>
    <hyperlink ref="A18" location="'4-8-7电子设备'!R23" display="4-8-7电子设备'!R23"/>
    <hyperlink ref="A19" location="'4-8-7电子设备'!R24" display="4-8-7电子设备'!R24"/>
    <hyperlink ref="A20" location="'4-8-7电子设备'!R25" display="4-8-7电子设备'!R25"/>
    <hyperlink ref="A21" location="'4-8-7电子设备'!R26" display="4-8-7电子设备'!R26"/>
    <hyperlink ref="A22" location="'4-8-7电子设备'!R27" display="4-8-7电子设备'!R27"/>
    <hyperlink ref="A23" location="'4-8-7电子设备'!R28" display="4-8-7电子设备'!R28"/>
    <hyperlink ref="A24" location="'4-8-7电子设备'!R29" display="4-8-7电子设备'!R29"/>
    <hyperlink ref="A25" location="'4-8-7电子设备'!R30" display="4-8-7电子设备'!R30"/>
    <hyperlink ref="A26" location="'4-8-7电子设备'!R31" display="4-8-7电子设备'!R31"/>
    <hyperlink ref="A27" location="'4-8-7电子设备'!R32" display="4-8-7电子设备'!R32"/>
    <hyperlink ref="A28" location="'4-8-7电子设备'!R33" display="4-8-7电子设备'!R33"/>
    <hyperlink ref="A29" location="'4-8-7电子设备'!R34" display="4-8-7电子设备'!R34"/>
    <hyperlink ref="A30" location="'4-8-7电子设备'!R35" display="4-8-7电子设备'!R35"/>
    <hyperlink ref="A31" location="'4-8-7电子设备'!R36" display="4-8-7电子设备'!R36"/>
    <hyperlink ref="A32" location="'4-8-7电子设备'!R37" display="4-8-7电子设备'!R37"/>
    <hyperlink ref="A33" location="'4-8-7电子设备'!R38" display="4-8-7电子设备'!R38"/>
    <hyperlink ref="A34" location="'4-8-7电子设备'!R39" display="4-8-7电子设备'!R39"/>
    <hyperlink ref="A35" location="'4-8-7电子设备'!R40" display="4-8-7电子设备'!R40"/>
    <hyperlink ref="A36" location="'4-8-7电子设备'!R41" display="4-8-7电子设备'!R41"/>
    <hyperlink ref="A37" location="'4-8-7电子设备'!R42" display="4-8-7电子设备'!R42"/>
    <hyperlink ref="A38" location="'4-8-7电子设备'!R43" display="4-8-7电子设备'!R43"/>
    <hyperlink ref="A39" location="'4-8-7电子设备'!R44" display="4-8-7电子设备'!R44"/>
    <hyperlink ref="A40" location="'4-8-7电子设备'!R45" display="4-8-7电子设备'!R45"/>
    <hyperlink ref="A41" location="'4-8-7电子设备'!R46" display="4-8-7电子设备'!R46"/>
    <hyperlink ref="A42" location="'4-8-7电子设备'!R47" display="4-8-7电子设备'!R47"/>
    <hyperlink ref="A43" location="'4-8-7电子设备'!R48" display="4-8-7电子设备'!R48"/>
    <hyperlink ref="A44" location="'4-8-7电子设备'!R49" display="4-8-7电子设备'!R49"/>
    <hyperlink ref="A45" location="'4-8-7电子设备'!R50" display="4-8-7电子设备'!R50"/>
    <hyperlink ref="A46" location="'4-8-7电子设备'!R51" display="4-8-7电子设备'!R51"/>
    <hyperlink ref="A47" location="'4-8-7电子设备'!R52" display="4-8-7电子设备'!R52"/>
    <hyperlink ref="A48" location="'4-8-7电子设备'!R53" display="4-8-7电子设备'!R53"/>
    <hyperlink ref="A49" location="'4-8-7电子设备'!R54" display="4-8-7电子设备'!R54"/>
    <hyperlink ref="A50" location="'4-8-7电子设备'!R55" display="4-8-7电子设备'!R55"/>
    <hyperlink ref="A51" location="'4-8-7电子设备'!R56" display="4-8-7电子设备'!R56"/>
    <hyperlink ref="A52" location="'4-8-7电子设备'!R57" display="4-8-7电子设备'!R57"/>
    <hyperlink ref="A53" location="'4-8-7电子设备'!R58" display="4-8-7电子设备'!R58"/>
    <hyperlink ref="A54" location="'4-8-7电子设备'!R59" display="4-8-7电子设备'!R59"/>
    <hyperlink ref="A55" location="'4-8-7电子设备'!R60" display="4-8-7电子设备'!R60"/>
    <hyperlink ref="A56" location="'4-8-7电子设备'!R61" display="4-8-7电子设备'!R61"/>
    <hyperlink ref="A57" location="'4-8-7电子设备'!R62" display="4-8-7电子设备'!R62"/>
    <hyperlink ref="A58" location="'4-8-7电子设备'!R63" display="4-8-7电子设备'!R63"/>
    <hyperlink ref="A59" location="'4-8-7电子设备'!R64" display="4-8-7电子设备'!R64"/>
    <hyperlink ref="A60" location="'4-8-7电子设备'!R65" display="4-8-7电子设备'!R65"/>
    <hyperlink ref="A61" location="'4-8-7电子设备'!R66" display="4-8-7电子设备'!R66"/>
    <hyperlink ref="A62" location="'4-8-7电子设备'!R67" display="4-8-7电子设备'!R67"/>
    <hyperlink ref="A63" location="'4-8-7电子设备'!R68" display="4-8-7电子设备'!R68"/>
    <hyperlink ref="A64" location="'4-8-7电子设备'!R69" display="4-8-7电子设备'!R69"/>
    <hyperlink ref="A65" location="'4-8-7电子设备'!R70" display="4-8-7电子设备'!R70"/>
    <hyperlink ref="A66" location="'4-8-7电子设备'!R71" display="4-8-7电子设备'!R71"/>
    <hyperlink ref="A67" location="'4-8-7电子设备'!R72" display="4-8-7电子设备'!R72"/>
    <hyperlink ref="A68" location="'4-8-7电子设备'!R73" display="4-8-7电子设备'!R73"/>
    <hyperlink ref="A69" location="'4-8-7电子设备'!R74" display="4-8-7电子设备'!R74"/>
    <hyperlink ref="A70" location="'4-8-7电子设备'!R75" display="4-8-7电子设备'!R75"/>
    <hyperlink ref="A71" location="'4-8-7电子设备'!R76" display="4-8-7电子设备'!R76"/>
    <hyperlink ref="A72" location="'4-8-7电子设备'!R77" display="4-8-7电子设备'!R77"/>
    <hyperlink ref="A73" location="'4-8-7电子设备'!R78" display="4-8-7电子设备'!R78"/>
    <hyperlink ref="A74" location="'4-8-7电子设备'!R79" display="4-8-7电子设备'!R79"/>
    <hyperlink ref="A75" location="'4-8-7电子设备'!R80" display="4-8-7电子设备'!R80"/>
    <hyperlink ref="A76" location="'4-8-7电子设备'!R81" display="4-8-7电子设备'!R81"/>
    <hyperlink ref="A77" location="'4-8-7电子设备'!R82" display="4-8-7电子设备'!R82"/>
    <hyperlink ref="A78" location="'4-8-7电子设备'!R83" display="4-8-7电子设备'!R83"/>
    <hyperlink ref="A79" location="'4-8-7电子设备'!R84" display="4-8-7电子设备'!R84"/>
    <hyperlink ref="A80" location="'4-8-7电子设备'!R85" display="4-8-7电子设备'!R85"/>
    <hyperlink ref="A81" location="'4-8-7电子设备'!R86" display="4-8-7电子设备'!R86"/>
    <hyperlink ref="A82" location="'4-8-7电子设备'!R87" display="4-8-7电子设备'!R87"/>
    <hyperlink ref="A83" location="'4-8-7电子设备'!R88" display="4-8-7电子设备'!R88"/>
    <hyperlink ref="A84" location="'4-8-7电子设备'!R89" display="4-8-7电子设备'!R89"/>
    <hyperlink ref="A85" location="'4-8-7电子设备'!R90" display="4-8-7电子设备'!R90"/>
    <hyperlink ref="A86" location="'4-8-7电子设备'!R91" display="4-8-7电子设备'!R91"/>
    <hyperlink ref="A87" location="'4-8-7电子设备'!R92" display="4-8-7电子设备'!R92"/>
    <hyperlink ref="A88" location="'4-8-7电子设备'!R93" display="4-8-7电子设备'!R93"/>
    <hyperlink ref="A89" location="'4-8-7电子设备'!R94" display="4-8-7电子设备'!R94"/>
    <hyperlink ref="A90" location="'4-8-7电子设备'!R95" display="4-8-7电子设备'!R95"/>
    <hyperlink ref="A91" location="'4-8-7电子设备'!R96" display="4-8-7电子设备'!R96"/>
    <hyperlink ref="A92" location="'4-8-7电子设备'!R97" display="4-8-7电子设备'!R97"/>
    <hyperlink ref="A93" location="'4-8-7电子设备'!R98" display="4-8-7电子设备'!R98"/>
    <hyperlink ref="A94" location="'4-8-7电子设备'!R99" display="4-8-7电子设备'!R99"/>
    <hyperlink ref="A95" location="'4-8-7电子设备'!R100" display="4-8-7电子设备'!R100"/>
    <hyperlink ref="A96" location="'4-8-7电子设备'!R101" display="4-8-7电子设备'!R101"/>
    <hyperlink ref="A97" location="'4-8-7电子设备'!R102" display="4-8-7电子设备'!R102"/>
    <hyperlink ref="A98" location="'4-8-7电子设备'!R103" display="4-8-7电子设备'!R103"/>
    <hyperlink ref="A99" location="'4-8-7电子设备'!R104" display="4-8-7电子设备'!R104"/>
    <hyperlink ref="A100" location="'4-8-7电子设备'!R105" display="4-8-7电子设备'!R105"/>
    <hyperlink ref="A101" location="'4-8-7电子设备'!R106" display="4-8-7电子设备'!R106"/>
    <hyperlink ref="A102" location="'4-8-7电子设备'!R107" display="4-8-7电子设备'!R107"/>
    <hyperlink ref="A103" location="'4-8-7电子设备'!R108" display="4-8-7电子设备'!R108"/>
    <hyperlink ref="A104" location="'4-8-7电子设备'!R109" display="4-8-7电子设备'!R109"/>
    <hyperlink ref="A105" location="'4-8-7电子设备'!R110" display="4-8-7电子设备'!R110"/>
    <hyperlink ref="A106" location="'4-8-7电子设备'!R111" display="4-8-7电子设备'!R111"/>
    <hyperlink ref="A107" location="'4-8-7电子设备'!R112" display="4-8-7电子设备'!R112"/>
    <hyperlink ref="A108" location="'4-8-7电子设备'!R113" display="4-8-7电子设备'!R113"/>
    <hyperlink ref="A109" location="'4-8-7电子设备'!R114" display="4-8-7电子设备'!R114"/>
    <hyperlink ref="A110" location="'4-8-7电子设备'!R115" display="4-8-7电子设备'!R115"/>
    <hyperlink ref="A111" location="'4-8-7电子设备'!R116" display="4-8-7电子设备'!R116"/>
    <hyperlink ref="A112" location="'4-8-7电子设备'!R117" display="4-8-7电子设备'!R117"/>
    <hyperlink ref="A113" location="'4-8-7电子设备'!R118" display="4-8-7电子设备'!R118"/>
    <hyperlink ref="A114" location="'4-8-7电子设备'!R119" display="4-8-7电子设备'!R119"/>
    <hyperlink ref="A115" location="'4-8-7电子设备'!R120" display="4-8-7电子设备'!R120"/>
    <hyperlink ref="A116" location="'4-8-7电子设备'!R121" display="4-8-7电子设备'!R121"/>
    <hyperlink ref="A117" location="'4-8-7电子设备'!R122" display="4-8-7电子设备'!R122"/>
    <hyperlink ref="A118" location="'4-8-7电子设备'!R123" display="4-8-7电子设备'!R123"/>
    <hyperlink ref="A119" location="'4-8-7电子设备'!R124" display="4-8-7电子设备'!R124"/>
    <hyperlink ref="A120" location="'4-8-7电子设备'!R125" display="4-8-7电子设备'!R125"/>
    <hyperlink ref="A121" location="'4-8-7电子设备'!R126" display="4-8-7电子设备'!R126"/>
    <hyperlink ref="A122" location="'4-8-7电子设备'!R127" display="4-8-7电子设备'!R127"/>
    <hyperlink ref="A123" location="'4-8-7电子设备'!R128" display="4-8-7电子设备'!R128"/>
    <hyperlink ref="A124" location="'4-8-7电子设备'!R129" display="4-8-7电子设备'!R129"/>
    <hyperlink ref="A125" location="'4-8-7电子设备'!R130" display="4-8-7电子设备'!R130"/>
    <hyperlink ref="A126" location="'4-8-7电子设备'!R131" display="4-8-7电子设备'!R131"/>
    <hyperlink ref="A127" location="'4-8-7电子设备'!R132" display="4-8-7电子设备'!R132"/>
    <hyperlink ref="A128" location="'4-8-7电子设备'!R133" display="4-8-7电子设备'!R133"/>
    <hyperlink ref="A129" location="'4-8-7电子设备'!R134" display="4-8-7电子设备'!R134"/>
    <hyperlink ref="A130" location="'4-8-7电子设备'!R135" display="4-8-7电子设备'!R135"/>
    <hyperlink ref="A131" location="'4-8-7电子设备'!R136" display="4-8-7电子设备'!R136"/>
    <hyperlink ref="A132" location="'4-8-7电子设备'!R137" display="4-8-7电子设备'!R137"/>
    <hyperlink ref="A133" location="'4-8-7电子设备'!R138" display="4-8-7电子设备'!R138"/>
    <hyperlink ref="A134" location="'4-8-7电子设备'!R139" display="4-8-7电子设备'!R139"/>
    <hyperlink ref="A135" location="'4-8-7电子设备'!R140" display="4-8-7电子设备'!R140"/>
    <hyperlink ref="A136" location="'4-8-7电子设备'!R141" display="4-8-7电子设备'!R141"/>
    <hyperlink ref="A137" location="'4-8-7电子设备'!R142" display="4-8-7电子设备'!R142"/>
    <hyperlink ref="A138" location="'4-8-7电子设备'!R143" display="4-8-7电子设备'!R143"/>
    <hyperlink ref="A139" location="'4-8-7电子设备'!R144" display="4-8-7电子设备'!R144"/>
    <hyperlink ref="A140" location="'4-8-7电子设备'!R145" display="4-8-7电子设备'!R145"/>
    <hyperlink ref="A141" location="'4-8-7电子设备'!R146" display="4-8-7电子设备'!R146"/>
    <hyperlink ref="A142" location="'4-8-7电子设备'!R147" display="4-8-7电子设备'!R147"/>
    <hyperlink ref="A143" location="'4-8-7电子设备'!R148" display="4-8-7电子设备'!R148"/>
    <hyperlink ref="A144" location="'4-8-7电子设备'!R149" display="4-8-7电子设备'!R149"/>
    <hyperlink ref="A145" location="'4-8-7电子设备'!R150" display="4-8-7电子设备'!R150"/>
    <hyperlink ref="A146" location="'4-8-7电子设备'!R151" display="4-8-7电子设备'!R151"/>
    <hyperlink ref="A147" location="'4-8-7电子设备'!R152" display="4-8-7电子设备'!R152"/>
    <hyperlink ref="A148" location="'4-8-7电子设备'!R153" display="4-8-7电子设备'!R153"/>
    <hyperlink ref="A149" location="'4-8-7电子设备'!R154" display="4-8-7电子设备'!R154"/>
    <hyperlink ref="A150" location="'4-8-7电子设备'!R155" display="4-8-7电子设备'!R155"/>
    <hyperlink ref="A151" location="'4-8-7电子设备'!R156" display="4-8-7电子设备'!R156"/>
    <hyperlink ref="A152" location="'4-8-7电子设备'!R157" display="4-8-7电子设备'!R157"/>
    <hyperlink ref="A153" location="'4-8-7电子设备'!R158" display="4-8-7电子设备'!R158"/>
    <hyperlink ref="A154" location="'4-8-7电子设备'!R159" display="4-8-7电子设备'!R159"/>
    <hyperlink ref="A155" location="'4-8-7电子设备'!R160" display="4-8-7电子设备'!R160"/>
    <hyperlink ref="A156" location="'4-8-7电子设备'!R161" display="4-8-7电子设备'!R161"/>
    <hyperlink ref="A157" location="'4-8-7电子设备'!R162" display="4-8-7电子设备'!R162"/>
    <hyperlink ref="A158" location="'4-8-7电子设备'!R163" display="4-8-7电子设备'!R163"/>
    <hyperlink ref="A159" location="'4-8-7电子设备'!R164" display="4-8-7电子设备'!R164"/>
    <hyperlink ref="A160" location="'4-8-7电子设备'!R165" display="4-8-7电子设备'!R165"/>
    <hyperlink ref="A161" location="'4-8-7电子设备'!R166" display="4-8-7电子设备'!R166"/>
    <hyperlink ref="A162" location="'4-8-7电子设备'!R167" display="4-8-7电子设备'!R167"/>
    <hyperlink ref="A163" location="'4-8-7电子设备'!R168" display="4-8-7电子设备'!R168"/>
    <hyperlink ref="A164" location="'4-8-7电子设备'!R169" display="4-8-7电子设备'!R169"/>
    <hyperlink ref="A165" location="'4-8-7电子设备'!R170" display="4-8-7电子设备'!R170"/>
    <hyperlink ref="A166" location="'4-8-7电子设备'!R171" display="4-8-7电子设备'!R171"/>
    <hyperlink ref="A167" location="'4-8-7电子设备'!R172" display="4-8-7电子设备'!R172"/>
    <hyperlink ref="A168" location="'4-8-7电子设备'!R173" display="4-8-7电子设备'!R173"/>
    <hyperlink ref="A169" location="'4-8-7电子设备'!R174" display="4-8-7电子设备'!R174"/>
    <hyperlink ref="A170" location="'4-8-7电子设备'!R175" display="4-8-7电子设备'!R175"/>
    <hyperlink ref="A171" location="'4-8-7电子设备'!R176" display="4-8-7电子设备'!R176"/>
    <hyperlink ref="A172" location="'4-8-7电子设备'!R177" display="4-8-7电子设备'!R177"/>
    <hyperlink ref="A173" location="'4-8-7电子设备'!R178" display="4-8-7电子设备'!R178"/>
    <hyperlink ref="A174" location="'4-8-7电子设备'!R179" display="4-8-7电子设备'!R179"/>
    <hyperlink ref="A175" location="'4-8-7电子设备'!R180" display="4-8-7电子设备'!R180"/>
    <hyperlink ref="A176" location="'4-8-7电子设备'!R181" display="4-8-7电子设备'!R181"/>
    <hyperlink ref="A177" location="'4-8-7电子设备'!R182" display="4-8-7电子设备'!R182"/>
    <hyperlink ref="A178" location="'4-8-7电子设备'!R183" display="4-8-7电子设备'!R183"/>
    <hyperlink ref="A179" location="'4-8-7电子设备'!R184" display="4-8-7电子设备'!R184"/>
    <hyperlink ref="A180" location="'4-8-7电子设备'!R185" display="4-8-7电子设备'!R185"/>
    <hyperlink ref="A181" location="'4-8-7电子设备'!R186" display="4-8-7电子设备'!R186"/>
    <hyperlink ref="A182" location="'4-8-7电子设备'!R187" display="4-8-7电子设备'!R187"/>
    <hyperlink ref="A183" location="'4-8-7电子设备'!R188" display="4-8-7电子设备'!R188"/>
    <hyperlink ref="A184" location="'4-8-7电子设备'!R189" display="4-8-7电子设备'!R189"/>
    <hyperlink ref="A185" location="'4-8-7电子设备'!R190" display="4-8-7电子设备'!R190"/>
    <hyperlink ref="A186" location="'4-8-7电子设备'!R191" display="4-8-7电子设备'!R191"/>
    <hyperlink ref="A187" location="'4-8-7电子设备'!R192" display="4-8-7电子设备'!R192"/>
    <hyperlink ref="A188" location="'4-8-7电子设备'!R193" display="4-8-7电子设备'!R193"/>
    <hyperlink ref="A189" location="'4-8-7电子设备'!R194" display="4-8-7电子设备'!R194"/>
    <hyperlink ref="A190" location="'4-8-7电子设备'!R195" display="4-8-7电子设备'!R195"/>
    <hyperlink ref="A191" location="'4-8-7电子设备'!R196" display="4-8-7电子设备'!R196"/>
    <hyperlink ref="A192" location="'4-8-7电子设备'!R197" display="4-8-7电子设备'!R197"/>
    <hyperlink ref="A193" location="'4-8-7电子设备'!R198" display="4-8-7电子设备'!R198"/>
    <hyperlink ref="A194" location="'4-8-7电子设备'!R199" display="4-8-7电子设备'!R199"/>
    <hyperlink ref="A195" location="'4-8-7电子设备'!R200" display="4-8-7电子设备'!R200"/>
    <hyperlink ref="A196" location="'4-8-7电子设备'!R201" display="4-8-7电子设备'!R201"/>
    <hyperlink ref="A197" location="'4-8-7电子设备'!R202" display="4-8-7电子设备'!R202"/>
    <hyperlink ref="A198" location="'4-8-7电子设备'!R203" display="4-8-7电子设备'!R203"/>
    <hyperlink ref="A199" location="'4-8-7电子设备'!R204" display="4-8-7电子设备'!R204"/>
    <hyperlink ref="A200" location="'4-8-7电子设备'!R205" display="4-8-7电子设备'!R205"/>
    <hyperlink ref="A201" location="'4-8-7电子设备'!R206" display="4-8-7电子设备'!R206"/>
    <hyperlink ref="A202" location="'4-8-7电子设备'!R207" display="4-8-7电子设备'!R207"/>
    <hyperlink ref="A203" location="'4-8-7电子设备'!R208" display="4-8-7电子设备'!R208"/>
    <hyperlink ref="A204" location="'4-8-7电子设备'!R209" display="4-8-7电子设备'!R209"/>
    <hyperlink ref="A205" location="'4-8-7电子设备'!R210" display="4-8-7电子设备'!R210"/>
    <hyperlink ref="A206" location="'4-8-7电子设备'!R211" display="4-8-7电子设备'!R211"/>
    <hyperlink ref="A207" location="'4-8-7电子设备'!R212" display="4-8-7电子设备'!R212"/>
    <hyperlink ref="A208" location="'4-8-7电子设备'!R213" display="4-8-7电子设备'!R213"/>
    <hyperlink ref="A209" location="'4-8-7电子设备'!R214" display="4-8-7电子设备'!R214"/>
    <hyperlink ref="A210" location="'4-8-7电子设备'!R215" display="4-8-7电子设备'!R215"/>
    <hyperlink ref="A211" location="'4-8-7电子设备'!R216" display="4-8-7电子设备'!R216"/>
    <hyperlink ref="A212" location="'4-8-7电子设备'!R217" display="4-8-7电子设备'!R217"/>
    <hyperlink ref="A213" location="'4-8-7电子设备'!R218" display="4-8-7电子设备'!R218"/>
    <hyperlink ref="A214" location="'4-8-7电子设备'!R219" display="4-8-7电子设备'!R219"/>
    <hyperlink ref="A215" location="'4-8-7电子设备'!R220" display="4-8-7电子设备'!R220"/>
    <hyperlink ref="A216" location="'4-8-7电子设备'!R221" display="4-8-7电子设备'!R221"/>
    <hyperlink ref="A217" location="'4-8-7电子设备'!R222" display="4-8-7电子设备'!R222"/>
    <hyperlink ref="A218" location="'4-8-7电子设备'!R223" display="4-8-7电子设备'!R223"/>
    <hyperlink ref="A219" location="'4-8-7电子设备'!R224" display="4-8-7电子设备'!R224"/>
    <hyperlink ref="A220" location="'4-8-7电子设备'!R225" display="4-8-7电子设备'!R225"/>
    <hyperlink ref="A221" location="'4-8-7电子设备'!R226" display="4-8-7电子设备'!R226"/>
    <hyperlink ref="A222" location="'4-8-7电子设备'!R227" display="4-8-7电子设备'!R227"/>
    <hyperlink ref="A223" location="'4-8-7电子设备'!R228" display="4-8-7电子设备'!R228"/>
    <hyperlink ref="A224" location="'4-8-7电子设备'!R229" display="4-8-7电子设备'!R229"/>
    <hyperlink ref="A225" location="'4-8-7电子设备'!R230" display="4-8-7电子设备'!R230"/>
    <hyperlink ref="A226" location="'4-8-7电子设备'!R231" display="4-8-7电子设备'!R231"/>
    <hyperlink ref="A227" location="'4-8-7电子设备'!R232" display="4-8-7电子设备'!R232"/>
    <hyperlink ref="A228" location="'4-8-7电子设备'!R233" display="4-8-7电子设备'!R233"/>
    <hyperlink ref="A229" location="'4-8-7电子设备'!R234" display="4-8-7电子设备'!R234"/>
    <hyperlink ref="A230" location="'4-8-7电子设备'!R235" display="4-8-7电子设备'!R235"/>
    <hyperlink ref="A231" location="'4-8-7电子设备'!R236" display="4-8-7电子设备'!R236"/>
    <hyperlink ref="A232" location="'4-8-7电子设备'!R237" display="4-8-7电子设备'!R237"/>
    <hyperlink ref="A233" location="'4-8-7电子设备'!R238" display="4-8-7电子设备'!R238"/>
    <hyperlink ref="A234" location="'4-8-7电子设备'!R239" display="4-8-7电子设备'!R239"/>
    <hyperlink ref="A235" location="'4-8-7电子设备'!R240" display="4-8-7电子设备'!R240"/>
    <hyperlink ref="A236" location="'4-8-7电子设备'!R241" display="4-8-7电子设备'!R241"/>
    <hyperlink ref="A237" location="'4-8-7电子设备'!R242" display="4-8-7电子设备'!R242"/>
    <hyperlink ref="A238" location="'4-8-7电子设备'!R243" display="4-8-7电子设备'!R243"/>
    <hyperlink ref="A239" location="'4-8-7电子设备'!R244" display="4-8-7电子设备'!R244"/>
    <hyperlink ref="A240" location="'4-8-7电子设备'!R245" display="4-8-7电子设备'!R245"/>
    <hyperlink ref="A241" location="'4-8-7电子设备'!R246" display="4-8-7电子设备'!R246"/>
    <hyperlink ref="A242" location="'4-8-7电子设备'!R247" display="4-8-7电子设备'!R247"/>
    <hyperlink ref="A243" location="'4-8-7电子设备'!R248" display="4-8-7电子设备'!R248"/>
    <hyperlink ref="A244" location="'4-8-7电子设备'!R249" display="4-8-7电子设备'!R249"/>
    <hyperlink ref="A245" location="'4-8-7电子设备'!R250" display="4-8-7电子设备'!R250"/>
    <hyperlink ref="A246" location="'4-8-7电子设备'!R251" display="4-8-7电子设备'!R251"/>
    <hyperlink ref="A247" location="'4-8-7电子设备'!R252" display="4-8-7电子设备'!R252"/>
    <hyperlink ref="A248" location="'4-8-7电子设备'!R253" display="4-8-7电子设备'!R253"/>
    <hyperlink ref="A249" location="'4-8-7电子设备'!R254" display="4-8-7电子设备'!R254"/>
    <hyperlink ref="A250" location="'4-8-7电子设备'!R255" display="4-8-7电子设备'!R255"/>
    <hyperlink ref="A251" location="'4-8-7电子设备'!R256" display="4-8-7电子设备'!R256"/>
    <hyperlink ref="A252" location="'4-8-7电子设备'!R257" display="4-8-7电子设备'!R257"/>
    <hyperlink ref="A253" location="'4-8-7电子设备'!R258" display="4-8-7电子设备'!R258"/>
    <hyperlink ref="A254" location="'4-8-7电子设备'!R259" display="4-8-7电子设备'!R259"/>
    <hyperlink ref="A255" location="'4-8-7电子设备'!R260" display="4-8-7电子设备'!R260"/>
    <hyperlink ref="A256" location="'4-8-7电子设备'!R261" display="4-8-7电子设备'!R261"/>
    <hyperlink ref="A257" location="'4-8-7电子设备'!R262" display="4-8-7电子设备'!R262"/>
    <hyperlink ref="A258" location="'4-8-7电子设备'!R263" display="4-8-7电子设备'!R263"/>
    <hyperlink ref="A259" location="'4-8-7电子设备'!R264" display="4-8-7电子设备'!R264"/>
    <hyperlink ref="A260" location="'4-8-7电子设备'!R265" display="4-8-7电子设备'!R265"/>
    <hyperlink ref="A261" location="'4-8-7电子设备'!R266" display="4-8-7电子设备'!R266"/>
    <hyperlink ref="A262" location="'4-8-7电子设备'!R267" display="4-8-7电子设备'!R267"/>
    <hyperlink ref="A263" location="'4-8-7电子设备'!R268" display="4-8-7电子设备'!R268"/>
    <hyperlink ref="A264" location="'4-8-7电子设备'!R269" display="4-8-7电子设备'!R269"/>
    <hyperlink ref="A265" location="'4-8-7电子设备'!R270" display="4-8-7电子设备'!R270"/>
    <hyperlink ref="A266" location="'4-8-7电子设备'!R271" display="4-8-7电子设备'!R271"/>
    <hyperlink ref="A267" location="'4-8-7电子设备'!R272" display="4-8-7电子设备'!R272"/>
    <hyperlink ref="A268" location="'4-8-7电子设备'!R273" display="4-8-7电子设备'!R273"/>
    <hyperlink ref="A269" location="'4-8-7电子设备'!R274" display="4-8-7电子设备'!R274"/>
    <hyperlink ref="A270" location="'4-8-7电子设备'!R275" display="4-8-7电子设备'!R275"/>
    <hyperlink ref="A271" location="'4-8-7电子设备'!R276" display="4-8-7电子设备'!R276"/>
    <hyperlink ref="A272" location="'4-8-7电子设备'!R277" display="4-8-7电子设备'!R277"/>
    <hyperlink ref="A273" location="'4-8-7电子设备'!R278" display="4-8-7电子设备'!R278"/>
    <hyperlink ref="A274" location="'4-8-7电子设备'!R279" display="4-8-7电子设备'!R279"/>
    <hyperlink ref="A275" location="'4-8-7电子设备'!R280" display="4-8-7电子设备'!R280"/>
    <hyperlink ref="A276" location="'4-8-7电子设备'!R281" display="4-8-7电子设备'!R281"/>
    <hyperlink ref="A277" location="'4-8-7电子设备'!R282" display="4-8-7电子设备'!R282"/>
    <hyperlink ref="A278" location="'4-8-7电子设备'!R283" display="4-8-7电子设备'!R283"/>
    <hyperlink ref="A279" location="'4-8-7电子设备'!R284" display="4-8-7电子设备'!R284"/>
    <hyperlink ref="A280" location="'4-8-7电子设备'!R285" display="4-8-7电子设备'!R285"/>
    <hyperlink ref="A281" location="'4-8-7电子设备'!R286" display="4-8-7电子设备'!R286"/>
    <hyperlink ref="A282" location="'4-8-7电子设备'!R287" display="4-8-7电子设备'!R287"/>
    <hyperlink ref="A283" location="'4-8-7电子设备'!R288" display="4-8-7电子设备'!R288"/>
    <hyperlink ref="A284" location="'4-8-7电子设备'!R289" display="4-8-7电子设备'!R289"/>
    <hyperlink ref="A285" location="'4-8-7电子设备'!R290" display="4-8-7电子设备'!R290"/>
    <hyperlink ref="A286" location="'4-8-7电子设备'!R291" display="4-8-7电子设备'!R291"/>
    <hyperlink ref="A287" location="'4-8-7电子设备'!R292" display="4-8-7电子设备'!R292"/>
    <hyperlink ref="A288" location="'4-8-7电子设备'!R293" display="4-8-7电子设备'!R293"/>
    <hyperlink ref="A289" location="'4-8-7电子设备'!R294" display="4-8-7电子设备'!R294"/>
    <hyperlink ref="A290" location="'4-8-7电子设备'!R295" display="4-8-7电子设备'!R295"/>
    <hyperlink ref="A291" location="'4-8-7电子设备'!R296" display="4-8-7电子设备'!R296"/>
    <hyperlink ref="A292" location="'4-8-7电子设备'!R297" display="4-8-7电子设备'!R297"/>
    <hyperlink ref="A293" location="'4-8-7电子设备'!R298" display="4-8-7电子设备'!R298"/>
    <hyperlink ref="A294" location="'4-8-7电子设备'!R299" display="4-8-7电子设备'!R299"/>
    <hyperlink ref="A295" location="'4-8-7电子设备'!R300" display="4-8-7电子设备'!R300"/>
    <hyperlink ref="A296" location="'4-8-7电子设备'!R301" display="4-8-7电子设备'!R301"/>
    <hyperlink ref="A297" location="'4-8-7电子设备'!R302" display="4-8-7电子设备'!R302"/>
    <hyperlink ref="A298" location="'4-8-7电子设备'!R303" display="4-8-7电子设备'!R303"/>
    <hyperlink ref="A299" location="'4-8-7电子设备'!R304" display="4-8-7电子设备'!R304"/>
    <hyperlink ref="A300" location="'4-8-7电子设备'!R305" display="4-8-7电子设备'!R305"/>
    <hyperlink ref="A301" location="'4-8-7电子设备'!R306" display="4-8-7电子设备'!R306"/>
    <hyperlink ref="A302" location="'4-8-7电子设备'!R307" display="4-8-7电子设备'!R307"/>
    <hyperlink ref="A303" location="'4-8-7电子设备'!R308" display="4-8-7电子设备'!R308"/>
    <hyperlink ref="A304" location="'4-8-7电子设备'!R309" display="4-8-7电子设备'!R309"/>
    <hyperlink ref="A305" location="'4-8-7电子设备'!R310" display="4-8-7电子设备'!R310"/>
    <hyperlink ref="A306" location="'4-8-7电子设备'!R311" display="4-8-7电子设备'!R311"/>
    <hyperlink ref="A307" location="'4-8-7电子设备'!R312" display="4-8-7电子设备'!R312"/>
    <hyperlink ref="A308" location="'4-8-7电子设备'!R313" display="4-8-7电子设备'!R313"/>
    <hyperlink ref="A309" location="'4-8-7电子设备'!R314" display="4-8-7电子设备'!R314"/>
    <hyperlink ref="A310" location="'4-8-7电子设备'!R315" display="4-8-7电子设备'!R315"/>
    <hyperlink ref="A311" location="'4-8-7电子设备'!R316" display="4-8-7电子设备'!R316"/>
    <hyperlink ref="A312" location="'4-8-7电子设备'!R317" display="4-8-7电子设备'!R317"/>
    <hyperlink ref="A313" location="'4-8-7电子设备'!R318" display="4-8-7电子设备'!R318"/>
    <hyperlink ref="A314" location="'4-8-7电子设备'!R319" display="4-8-7电子设备'!R319"/>
    <hyperlink ref="A315" location="'4-8-7电子设备'!R320" display="4-8-7电子设备'!R320"/>
    <hyperlink ref="A316" location="'4-8-7电子设备'!R321" display="4-8-7电子设备'!R321"/>
    <hyperlink ref="A317" location="'4-8-7电子设备'!R322" display="4-8-7电子设备'!R322"/>
    <hyperlink ref="A318" location="'4-8-7电子设备'!R323" display="4-8-7电子设备'!R323"/>
    <hyperlink ref="A319" location="'4-8-7电子设备'!R324" display="4-8-7电子设备'!R324"/>
    <hyperlink ref="A320" location="'4-8-7电子设备'!R325" display="4-8-7电子设备'!R325"/>
    <hyperlink ref="A321" location="'4-8-7电子设备'!R326" display="4-8-7电子设备'!R326"/>
    <hyperlink ref="A322" location="'4-8-7电子设备'!R327" display="4-8-7电子设备'!R327"/>
    <hyperlink ref="A323" location="'4-8-7电子设备'!R328" display="4-8-7电子设备'!R328"/>
    <hyperlink ref="A324" location="'4-8-7电子设备'!R329" display="4-8-7电子设备'!R329"/>
    <hyperlink ref="A325" location="'4-8-7电子设备'!R330" display="4-8-7电子设备'!R330"/>
    <hyperlink ref="A326" location="'4-8-7电子设备'!R331" display="4-8-7电子设备'!R331"/>
    <hyperlink ref="A327" location="'4-8-7电子设备'!R332" display="4-8-7电子设备'!R332"/>
    <hyperlink ref="A328" location="'4-8-7电子设备'!R333" display="4-8-7电子设备'!R333"/>
    <hyperlink ref="A329" location="'4-8-7电子设备'!R334" display="4-8-7电子设备'!R334"/>
    <hyperlink ref="A330" location="'4-8-7电子设备'!R335" display="4-8-7电子设备'!R335"/>
    <hyperlink ref="A331" location="'4-8-7电子设备'!R336" display="4-8-7电子设备'!R336"/>
    <hyperlink ref="A332" location="'4-8-7电子设备'!R337" display="4-8-7电子设备'!R337"/>
    <hyperlink ref="A333" location="'4-8-7电子设备'!R338" display="4-8-7电子设备'!R338"/>
    <hyperlink ref="A334" location="'4-8-7电子设备'!R339" display="4-8-7电子设备'!R339"/>
    <hyperlink ref="A335" location="'4-8-7电子设备'!R340" display="4-8-7电子设备'!R340"/>
    <hyperlink ref="A336" location="'4-8-7电子设备'!R341" display="4-8-7电子设备'!R341"/>
    <hyperlink ref="A337" location="'4-8-7电子设备'!R342" display="4-8-7电子设备'!R342"/>
    <hyperlink ref="A338" location="'4-8-7电子设备'!R343" display="4-8-7电子设备'!R343"/>
    <hyperlink ref="A339" location="'4-8-7电子设备'!R344" display="4-8-7电子设备'!R344"/>
    <hyperlink ref="A340" location="'4-8-7电子设备'!R345" display="4-8-7电子设备'!R345"/>
    <hyperlink ref="A341" location="'4-8-7电子设备'!R346" display="4-8-7电子设备'!R346"/>
    <hyperlink ref="A342" location="'4-8-7电子设备'!R347" display="4-8-7电子设备'!R347"/>
    <hyperlink ref="A343" location="'4-8-7电子设备'!R348" display="4-8-7电子设备'!R348"/>
    <hyperlink ref="A344" location="'4-8-7电子设备'!R349" display="4-8-7电子设备'!R349"/>
    <hyperlink ref="A345" location="'4-8-7电子设备'!R350" display="4-8-7电子设备'!R350"/>
    <hyperlink ref="A346" location="'4-8-7电子设备'!R351" display="4-8-7电子设备'!R351"/>
    <hyperlink ref="A347" location="'4-8-7电子设备'!R352" display="4-8-7电子设备'!R352"/>
    <hyperlink ref="A348" location="'4-8-7电子设备'!R353" display="4-8-7电子设备'!R353"/>
    <hyperlink ref="A349" location="'4-8-7电子设备'!R354" display="4-8-7电子设备'!R354"/>
    <hyperlink ref="A350" location="'4-8-7电子设备'!R355" display="4-8-7电子设备'!R355"/>
    <hyperlink ref="A351" location="'4-8-7电子设备'!R356" display="4-8-7电子设备'!R356"/>
    <hyperlink ref="A352" location="'4-8-7电子设备'!R357" display="4-8-7电子设备'!R357"/>
    <hyperlink ref="A353" location="'4-8-7电子设备'!R358" display="4-8-7电子设备'!R358"/>
    <hyperlink ref="A354" location="'4-8-7电子设备'!R359" display="4-8-7电子设备'!R359"/>
    <hyperlink ref="A355" location="'4-8-7电子设备'!R360" display="4-8-7电子设备'!R360"/>
    <hyperlink ref="A356" location="'4-8-7电子设备'!R361" display="4-8-7电子设备'!R361"/>
    <hyperlink ref="A357" location="'4-8-7电子设备'!R362" display="4-8-7电子设备'!R362"/>
    <hyperlink ref="A358" location="'4-8-7电子设备'!R363" display="4-8-7电子设备'!R363"/>
    <hyperlink ref="A359" location="'4-8-7电子设备'!R364" display="4-8-7电子设备'!R364"/>
    <hyperlink ref="A360" location="'4-8-7电子设备'!R365" display="4-8-7电子设备'!R365"/>
    <hyperlink ref="A361" location="'4-8-7电子设备'!R366" display="4-8-7电子设备'!R366"/>
    <hyperlink ref="A362" location="'4-8-7电子设备'!R367" display="4-8-7电子设备'!R367"/>
    <hyperlink ref="A363" location="'4-8-7电子设备'!R368" display="4-8-7电子设备'!R368"/>
    <hyperlink ref="A364" location="'4-8-7电子设备'!R369" display="4-8-7电子设备'!R369"/>
    <hyperlink ref="A365" location="'4-8-7电子设备'!R370" display="4-8-7电子设备'!R370"/>
    <hyperlink ref="A366" location="'4-8-7电子设备'!R371" display="4-8-7电子设备'!R371"/>
    <hyperlink ref="A367" location="'4-8-7电子设备'!R372" display="4-8-7电子设备'!R372"/>
    <hyperlink ref="A368" location="'4-8-7电子设备'!R373" display="4-8-7电子设备'!R373"/>
    <hyperlink ref="A369" location="'4-8-7电子设备'!R374" display="4-8-7电子设备'!R374"/>
    <hyperlink ref="A370" location="'4-8-7电子设备'!R375" display="4-8-7电子设备'!R375"/>
    <hyperlink ref="A371" location="'4-8-7电子设备'!R376" display="4-8-7电子设备'!R376"/>
    <hyperlink ref="A372" location="'4-8-7电子设备'!R377" display="4-8-7电子设备'!R377"/>
    <hyperlink ref="A373" location="'4-8-7电子设备'!R378" display="4-8-7电子设备'!R378"/>
    <hyperlink ref="A374" location="'4-8-7电子设备'!R379" display="4-8-7电子设备'!R379"/>
    <hyperlink ref="A375" location="'4-8-7电子设备'!R380" display="4-8-7电子设备'!R380"/>
    <hyperlink ref="A376" location="'4-8-7电子设备'!R381" display="4-8-7电子设备'!R381"/>
    <hyperlink ref="A377" location="'4-8-7电子设备'!R382" display="4-8-7电子设备'!R382"/>
    <hyperlink ref="A378" location="'4-8-7电子设备'!R383" display="4-8-7电子设备'!R383"/>
    <hyperlink ref="A379" location="'4-8-7电子设备'!R384" display="4-8-7电子设备'!R384"/>
    <hyperlink ref="A380" location="'4-8-7电子设备'!R385" display="4-8-7电子设备'!R385"/>
    <hyperlink ref="A381" location="'4-8-7电子设备'!R386" display="4-8-7电子设备'!R386"/>
    <hyperlink ref="A382" location="'4-8-7电子设备'!R387" display="4-8-7电子设备'!R387"/>
    <hyperlink ref="A383" location="'4-8-7电子设备'!R388" display="4-8-7电子设备'!R388"/>
    <hyperlink ref="A384" location="'4-8-7电子设备'!R389" display="4-8-7电子设备'!R389"/>
    <hyperlink ref="A385" location="'4-8-7电子设备'!R390" display="4-8-7电子设备'!R390"/>
    <hyperlink ref="A386" location="'4-8-7电子设备'!R391" display="4-8-7电子设备'!R391"/>
    <hyperlink ref="A387" location="'4-8-7电子设备'!R392" display="4-8-7电子设备'!R392"/>
    <hyperlink ref="A388" location="'4-8-7电子设备'!R393" display="4-8-7电子设备'!R393"/>
    <hyperlink ref="A389" location="'4-8-7电子设备'!R394" display="4-8-7电子设备'!R394"/>
    <hyperlink ref="A390" location="'4-8-7电子设备'!R395" display="4-8-7电子设备'!R395"/>
    <hyperlink ref="A391" location="'4-8-7电子设备'!R396" display="4-8-7电子设备'!R396"/>
    <hyperlink ref="A392" location="'4-8-7电子设备'!R397" display="4-8-7电子设备'!R397"/>
    <hyperlink ref="A393" location="'4-8-7电子设备'!R398" display="4-8-7电子设备'!R398"/>
    <hyperlink ref="A394" location="'4-8-7电子设备'!R399" display="4-8-7电子设备'!R399"/>
    <hyperlink ref="A395" location="'4-8-7电子设备'!R400" display="4-8-7电子设备'!R400"/>
    <hyperlink ref="A396" location="'4-8-7电子设备'!R401" display="4-8-7电子设备'!R401"/>
    <hyperlink ref="A397" location="'4-8-7电子设备'!R402" display="4-8-7电子设备'!R402"/>
    <hyperlink ref="A398" location="'4-8-7电子设备'!R403" display="4-8-7电子设备'!R403"/>
    <hyperlink ref="A399" location="'4-8-7电子设备'!R404" display="4-8-7电子设备'!R404"/>
    <hyperlink ref="A400" location="'4-8-7电子设备'!R405" display="4-8-7电子设备'!R405"/>
    <hyperlink ref="A401" location="'4-8-7电子设备'!R406" display="4-8-7电子设备'!R406"/>
    <hyperlink ref="A402" location="'4-8-7电子设备'!R407" display="4-8-7电子设备'!R407"/>
    <hyperlink ref="A403" location="'4-8-7电子设备'!R408" display="4-8-7电子设备'!R408"/>
    <hyperlink ref="A404" location="'4-8-7电子设备'!R409" display="4-8-7电子设备'!R409"/>
    <hyperlink ref="A405" location="'4-8-7电子设备'!R410" display="4-8-7电子设备'!R410"/>
    <hyperlink ref="A406" location="'4-8-7电子设备'!R411" display="4-8-7电子设备'!R411"/>
    <hyperlink ref="A407" location="'4-8-7电子设备'!R412" display="4-8-7电子设备'!R412"/>
    <hyperlink ref="A408" location="'4-8-7电子设备'!R413" display="4-8-7电子设备'!R413"/>
    <hyperlink ref="A409" location="'4-8-7电子设备'!R414" display="4-8-7电子设备'!R414"/>
    <hyperlink ref="A410" location="'4-8-7电子设备'!R415" display="4-8-7电子设备'!R415"/>
    <hyperlink ref="A411" location="'4-8-7电子设备'!R416" display="4-8-7电子设备'!R416"/>
    <hyperlink ref="A412" location="'4-8-7电子设备'!R417" display="4-8-7电子设备'!R417"/>
    <hyperlink ref="A413" location="'4-8-7电子设备'!R418" display="4-8-7电子设备'!R418"/>
    <hyperlink ref="A414" location="'4-8-7电子设备'!R419" display="4-8-7电子设备'!R419"/>
    <hyperlink ref="A415" location="'4-8-7电子设备'!R420" display="4-8-7电子设备'!R420"/>
    <hyperlink ref="A416" location="'4-8-7电子设备'!R421" display="4-8-7电子设备'!R421"/>
    <hyperlink ref="A417" location="'4-8-7电子设备'!R422" display="4-8-7电子设备'!R422"/>
    <hyperlink ref="A418" location="'4-8-7电子设备'!R423" display="4-8-7电子设备'!R423"/>
    <hyperlink ref="A419" location="'4-8-7电子设备'!R424" display="4-8-7电子设备'!R424"/>
    <hyperlink ref="A420" location="'4-8-7电子设备'!R425" display="4-8-7电子设备'!R425"/>
    <hyperlink ref="A421" location="'4-8-7电子设备'!R426" display="4-8-7电子设备'!R426"/>
    <hyperlink ref="A422" location="'4-8-7电子设备'!R427" display="4-8-7电子设备'!R427"/>
    <hyperlink ref="A423" location="'4-8-7电子设备'!R428" display="4-8-7电子设备'!R428"/>
    <hyperlink ref="A424" location="'4-8-7电子设备'!R429" display="4-8-7电子设备'!R429"/>
    <hyperlink ref="A425" location="'4-8-7电子设备'!R430" display="4-8-7电子设备'!R430"/>
    <hyperlink ref="A426" location="'4-8-7电子设备'!R431" display="4-8-7电子设备'!R431"/>
    <hyperlink ref="A427" location="'4-8-7电子设备'!R432" display="4-8-7电子设备'!R432"/>
    <hyperlink ref="A428" location="'4-8-7电子设备'!R433" display="4-8-7电子设备'!R433"/>
    <hyperlink ref="A429" location="'4-8-7电子设备'!R434" display="4-8-7电子设备'!R434"/>
    <hyperlink ref="A430" location="'4-8-7电子设备'!R435" display="4-8-7电子设备'!R435"/>
    <hyperlink ref="A431" location="'4-8-7电子设备'!R436" display="4-8-7电子设备'!R436"/>
    <hyperlink ref="A432" location="'4-8-7电子设备'!R437" display="4-8-7电子设备'!R437"/>
    <hyperlink ref="A433" location="'4-8-7电子设备'!R438" display="4-8-7电子设备'!R438"/>
    <hyperlink ref="A434" location="'4-8-7电子设备'!R439" display="4-8-7电子设备'!R439"/>
    <hyperlink ref="A435" location="'4-8-7电子设备'!R440" display="4-8-7电子设备'!R440"/>
    <hyperlink ref="A436" location="'4-8-7电子设备'!R441" display="4-8-7电子设备'!R441"/>
    <hyperlink ref="A437" location="'4-8-7电子设备'!R442" display="4-8-7电子设备'!R442"/>
    <hyperlink ref="A438" location="'4-8-7电子设备'!R443" display="4-8-7电子设备'!R443"/>
    <hyperlink ref="A439" location="'4-8-7电子设备'!R444" display="4-8-7电子设备'!R444"/>
    <hyperlink ref="A440" location="'4-8-7电子设备'!R445" display="4-8-7电子设备'!R445"/>
    <hyperlink ref="A441" location="'4-8-7电子设备'!R446" display="4-8-7电子设备'!R446"/>
    <hyperlink ref="A442" location="'4-8-7电子设备'!R447" display="4-8-7电子设备'!R447"/>
    <hyperlink ref="A443" location="'4-8-7电子设备'!R448" display="4-8-7电子设备'!R448"/>
    <hyperlink ref="A444" location="'4-8-7电子设备'!R449" display="4-8-7电子设备'!R449"/>
    <hyperlink ref="A445" location="'4-8-7电子设备'!R450" display="4-8-7电子设备'!R450"/>
    <hyperlink ref="A446" location="'4-8-7电子设备'!R451" display="4-8-7电子设备'!R451"/>
    <hyperlink ref="A447" location="'4-8-7电子设备'!R452" display="4-8-7电子设备'!R452"/>
    <hyperlink ref="A448" location="'4-8-7电子设备'!R453" display="4-8-7电子设备'!R453"/>
    <hyperlink ref="A449" location="'4-8-7电子设备'!R454" display="4-8-7电子设备'!R454"/>
    <hyperlink ref="A450" location="'4-8-7电子设备'!R455" display="4-8-7电子设备'!R455"/>
    <hyperlink ref="A451" location="'4-8-7电子设备'!R456" display="4-8-7电子设备'!R456"/>
    <hyperlink ref="A452" location="'4-8-7电子设备'!R457" display="4-8-7电子设备'!R457"/>
    <hyperlink ref="A453" location="'4-8-7电子设备'!R458" display="4-8-7电子设备'!R458"/>
    <hyperlink ref="A454" location="'4-8-7电子设备'!R459" display="4-8-7电子设备'!R459"/>
    <hyperlink ref="A455" location="'4-8-7电子设备'!R460" display="4-8-7电子设备'!R460"/>
    <hyperlink ref="A456" location="'4-8-7电子设备'!R461" display="4-8-7电子设备'!R461"/>
    <hyperlink ref="A457" location="'4-8-7电子设备'!R462" display="4-8-7电子设备'!R462"/>
    <hyperlink ref="A458" location="'4-8-7电子设备'!R463" display="4-8-7电子设备'!R463"/>
    <hyperlink ref="A459" location="'4-8-7电子设备'!R464" display="4-8-7电子设备'!R464"/>
    <hyperlink ref="A460" location="'4-8-7电子设备'!R465" display="4-8-7电子设备'!R465"/>
    <hyperlink ref="A461" location="'4-8-7电子设备'!R466" display="4-8-7电子设备'!R466"/>
    <hyperlink ref="A462" location="'4-8-7电子设备'!R467" display="4-8-7电子设备'!R467"/>
    <hyperlink ref="A463" location="'4-8-7电子设备'!R468" display="4-8-7电子设备'!R468"/>
    <hyperlink ref="A464" location="'4-8-7电子设备'!R469" display="4-8-7电子设备'!R469"/>
    <hyperlink ref="A465" location="'4-8-7电子设备'!R470" display="4-8-7电子设备'!R470"/>
    <hyperlink ref="A466" location="'4-8-7电子设备'!R471" display="4-8-7电子设备'!R471"/>
    <hyperlink ref="A467" location="'4-8-7电子设备'!R472" display="4-8-7电子设备'!R472"/>
    <hyperlink ref="A468" location="'4-8-7电子设备'!R473" display="4-8-7电子设备'!R473"/>
    <hyperlink ref="A469" location="'4-8-7电子设备'!R474" display="4-8-7电子设备'!R474"/>
    <hyperlink ref="A470" location="'4-8-7电子设备'!R475" display="4-8-7电子设备'!R475"/>
    <hyperlink ref="A471" location="'4-8-7电子设备'!R476" display="4-8-7电子设备'!R476"/>
    <hyperlink ref="A472" location="'4-8-7电子设备'!R477" display="4-8-7电子设备'!R477"/>
    <hyperlink ref="A473" location="'4-8-7电子设备'!R478" display="4-8-7电子设备'!R478"/>
    <hyperlink ref="A474" location="'4-8-7电子设备'!R479" display="4-8-7电子设备'!R479"/>
    <hyperlink ref="A475" location="'4-8-7电子设备'!R480" display="4-8-7电子设备'!R480"/>
    <hyperlink ref="A476" location="'4-8-7电子设备'!R481" display="4-8-7电子设备'!R481"/>
    <hyperlink ref="A477" location="'4-8-7电子设备'!R482" display="4-8-7电子设备'!R482"/>
    <hyperlink ref="A478" location="'4-8-7电子设备'!R483" display="4-8-7电子设备'!R483"/>
    <hyperlink ref="A479" location="'4-8-7电子设备'!R484" display="4-8-7电子设备'!R484"/>
    <hyperlink ref="A480" location="'4-8-7电子设备'!R485" display="4-8-7电子设备'!R485"/>
    <hyperlink ref="A481" location="'4-8-7电子设备'!R486" display="4-8-7电子设备'!R486"/>
    <hyperlink ref="A482" location="'4-8-7电子设备'!R487" display="4-8-7电子设备'!R487"/>
    <hyperlink ref="A483" location="'4-8-7电子设备'!R488" display="4-8-7电子设备'!R488"/>
    <hyperlink ref="A484" location="'4-8-7电子设备'!R489" display="4-8-7电子设备'!R489"/>
    <hyperlink ref="A485" location="'4-8-7电子设备'!R490" display="4-8-7电子设备'!R490"/>
    <hyperlink ref="A486" location="'4-8-7电子设备'!R491" display="4-8-7电子设备'!R491"/>
    <hyperlink ref="A487" location="'4-8-7电子设备'!R492" display="4-8-7电子设备'!R492"/>
    <hyperlink ref="A488" location="'4-8-7电子设备'!R493" display="4-8-7电子设备'!R493"/>
    <hyperlink ref="A489" location="'4-8-7电子设备'!R494" display="4-8-7电子设备'!R494"/>
    <hyperlink ref="A490" location="'4-8-7电子设备'!R495" display="4-8-7电子设备'!R495"/>
    <hyperlink ref="A491" location="'4-8-7电子设备'!R496" display="4-8-7电子设备'!R496"/>
    <hyperlink ref="A492" location="'4-8-7电子设备'!R497" display="4-8-7电子设备'!R497"/>
    <hyperlink ref="A493" location="'4-8-7电子设备'!R498" display="4-8-7电子设备'!R498"/>
    <hyperlink ref="A494" location="'4-8-7电子设备'!R499" display="4-8-7电子设备'!R499"/>
    <hyperlink ref="A495" location="'4-8-7电子设备'!R500" display="4-8-7电子设备'!R500"/>
    <hyperlink ref="A496" location="'4-8-7电子设备'!R501" display="4-8-7电子设备'!R501"/>
    <hyperlink ref="A497" location="'4-8-7电子设备'!R502" display="4-8-7电子设备'!R502"/>
    <hyperlink ref="A498" location="'4-8-7电子设备'!R503" display="4-8-7电子设备'!R503"/>
    <hyperlink ref="A499" location="'4-8-7电子设备'!R504" display="4-8-7电子设备'!R504"/>
    <hyperlink ref="A500" location="'4-8-7电子设备'!R505" display="4-8-7电子设备'!R505"/>
    <hyperlink ref="A501" location="'4-8-7电子设备'!R506" display="4-8-7电子设备'!R506"/>
    <hyperlink ref="A502" location="'4-8-7电子设备'!R507" display="4-8-7电子设备'!R507"/>
    <hyperlink ref="A503" location="'4-8-7电子设备'!R508" display="4-8-7电子设备'!R508"/>
    <hyperlink ref="A504" location="'4-8-7电子设备'!R509" display="4-8-7电子设备'!R509"/>
    <hyperlink ref="A505" location="'4-8-7电子设备'!R510" display="4-8-7电子设备'!R510"/>
    <hyperlink ref="A506" location="'4-8-7电子设备'!R511" display="4-8-7电子设备'!R511"/>
    <hyperlink ref="A507" location="'4-8-7电子设备'!R512" display="4-8-7电子设备'!R512"/>
    <hyperlink ref="A508" location="'4-8-7电子设备'!R513" display="4-8-7电子设备'!R513"/>
    <hyperlink ref="A509" location="'4-8-7电子设备'!R514" display="4-8-7电子设备'!R514"/>
    <hyperlink ref="A510" location="'4-8-7电子设备'!R515" display="4-8-7电子设备'!R515"/>
    <hyperlink ref="A511" location="'4-8-7电子设备'!R516" display="4-8-7电子设备'!R516"/>
    <hyperlink ref="A512" location="'4-8-7电子设备'!R517" display="4-8-7电子设备'!R517"/>
    <hyperlink ref="A513" location="'4-8-7电子设备'!R518" display="4-8-7电子设备'!R518"/>
    <hyperlink ref="A514" location="'4-8-7电子设备'!R519" display="4-8-7电子设备'!R519"/>
    <hyperlink ref="A515" location="'4-8-7电子设备'!R520" display="4-8-7电子设备'!R520"/>
    <hyperlink ref="A516" location="'4-8-7电子设备'!R521" display="4-8-7电子设备'!R521"/>
    <hyperlink ref="A517" location="'4-8-7电子设备'!R522" display="4-8-7电子设备'!R522"/>
    <hyperlink ref="A518" location="'4-8-7电子设备'!R523" display="4-8-7电子设备'!R523"/>
    <hyperlink ref="A519" location="'4-8-7电子设备'!R524" display="4-8-7电子设备'!R524"/>
    <hyperlink ref="A520" location="'4-8-7电子设备'!R525" display="4-8-7电子设备'!R525"/>
    <hyperlink ref="A521" location="'4-8-7电子设备'!R526" display="4-8-7电子设备'!R526"/>
    <hyperlink ref="A522" location="'4-8-7电子设备'!R527" display="4-8-7电子设备'!R527"/>
    <hyperlink ref="A523" location="'4-8-7电子设备'!R528" display="4-8-7电子设备'!R528"/>
    <hyperlink ref="A524" location="'4-8-7电子设备'!R529" display="4-8-7电子设备'!R529"/>
    <hyperlink ref="A525" location="'4-8-7电子设备'!R530" display="4-8-7电子设备'!R530"/>
    <hyperlink ref="A526" location="'4-8-7电子设备'!R531" display="4-8-7电子设备'!R531"/>
    <hyperlink ref="A527" location="'4-8-7电子设备'!R532" display="4-8-7电子设备'!R532"/>
    <hyperlink ref="A528" location="'4-8-7电子设备'!R533" display="4-8-7电子设备'!R533"/>
    <hyperlink ref="A529" location="'4-8-7电子设备'!R534" display="4-8-7电子设备'!R534"/>
    <hyperlink ref="A530" location="'4-8-7电子设备'!R535" display="4-8-7电子设备'!R535"/>
    <hyperlink ref="A531" location="'4-8-7电子设备'!R536" display="4-8-7电子设备'!R536"/>
    <hyperlink ref="A532" location="'4-8-7电子设备'!R537" display="4-8-7电子设备'!R537"/>
    <hyperlink ref="A533" location="'4-8-7电子设备'!R538" display="4-8-7电子设备'!R538"/>
    <hyperlink ref="A534" location="'4-8-7电子设备'!R539" display="4-8-7电子设备'!R539"/>
    <hyperlink ref="A535" location="'4-8-7电子设备'!R540" display="4-8-7电子设备'!R540"/>
    <hyperlink ref="A536" location="'4-8-7电子设备'!R541" display="4-8-7电子设备'!R541"/>
    <hyperlink ref="A537" location="'4-8-7电子设备'!R542" display="4-8-7电子设备'!R542"/>
    <hyperlink ref="A538" location="'4-8-7电子设备'!R543" display="4-8-7电子设备'!R543"/>
    <hyperlink ref="A539" location="'4-8-7电子设备'!R544" display="4-8-7电子设备'!R544"/>
    <hyperlink ref="A540" location="'4-8-7电子设备'!R545" display="4-8-7电子设备'!R545"/>
    <hyperlink ref="A541" location="'4-8-7电子设备'!R546" display="4-8-7电子设备'!R546"/>
    <hyperlink ref="A542" location="'4-8-7电子设备'!R547" display="4-8-7电子设备'!R547"/>
    <hyperlink ref="A543" location="'4-8-7电子设备'!R548" display="4-8-7电子设备'!R548"/>
    <hyperlink ref="A544" location="'4-8-7电子设备'!R549" display="4-8-7电子设备'!R549"/>
    <hyperlink ref="A545" location="'4-8-7电子设备'!R550" display="4-8-7电子设备'!R550"/>
    <hyperlink ref="A546" location="'4-8-7电子设备'!R551" display="4-8-7电子设备'!R551"/>
    <hyperlink ref="A547" location="'4-8-7电子设备'!R552" display="4-8-7电子设备'!R552"/>
    <hyperlink ref="A548" location="'4-8-7电子设备'!R553" display="4-8-7电子设备'!R553"/>
    <hyperlink ref="A549" location="'4-8-7电子设备'!R554" display="4-8-7电子设备'!R554"/>
    <hyperlink ref="A550" location="'4-8-7电子设备'!R555" display="4-8-7电子设备'!R555"/>
    <hyperlink ref="A551" location="'4-8-7电子设备'!R556" display="4-8-7电子设备'!R556"/>
    <hyperlink ref="A552" location="'4-8-7电子设备'!R557" display="4-8-7电子设备'!R557"/>
    <hyperlink ref="A553" location="'4-8-7电子设备'!R558" display="4-8-7电子设备'!R558"/>
    <hyperlink ref="A554" location="'4-8-7电子设备'!R559" display="4-8-7电子设备'!R559"/>
    <hyperlink ref="A555" location="'4-8-7电子设备'!R560" display="4-8-7电子设备'!R560"/>
    <hyperlink ref="A556" location="'4-8-7电子设备'!R561" display="4-8-7电子设备'!R561"/>
    <hyperlink ref="A557" location="'4-8-7电子设备'!R562" display="4-8-7电子设备'!R562"/>
    <hyperlink ref="A558" location="'4-8-7电子设备'!R563" display="4-8-7电子设备'!R563"/>
    <hyperlink ref="A559" location="'4-8-7电子设备'!R564" display="4-8-7电子设备'!R564"/>
    <hyperlink ref="A560" location="'4-8-7电子设备'!R565" display="4-8-7电子设备'!R565"/>
    <hyperlink ref="A561" location="'4-8-7电子设备'!R566" display="4-8-7电子设备'!R566"/>
    <hyperlink ref="A562" location="'4-8-7电子设备'!R567" display="4-8-7电子设备'!R567"/>
    <hyperlink ref="A563" location="'4-8-7电子设备'!R568" display="4-8-7电子设备'!R568"/>
    <hyperlink ref="A564" location="'4-8-7电子设备'!R569" display="4-8-7电子设备'!R569"/>
    <hyperlink ref="A565" location="'4-8-7电子设备'!R570" display="4-8-7电子设备'!R570"/>
    <hyperlink ref="A566" location="'4-8-7电子设备'!R571" display="4-8-7电子设备'!R571"/>
    <hyperlink ref="A567" location="'4-8-7电子设备'!R572" display="4-8-7电子设备'!R572"/>
    <hyperlink ref="A568" location="'4-8-7电子设备'!R573" display="4-8-7电子设备'!R573"/>
    <hyperlink ref="A569" location="'4-8-7电子设备'!R574" display="4-8-7电子设备'!R574"/>
    <hyperlink ref="A570" location="'4-8-7电子设备'!R575" display="4-8-7电子设备'!R575"/>
    <hyperlink ref="A571" location="'4-8-7电子设备'!R576" display="4-8-7电子设备'!R576"/>
    <hyperlink ref="A572" location="'4-8-7电子设备'!R577" display="4-8-7电子设备'!R577"/>
    <hyperlink ref="A573" location="'4-8-7电子设备'!R578" display="4-8-7电子设备'!R578"/>
    <hyperlink ref="A574" location="'4-8-7电子设备'!R579" display="4-8-7电子设备'!R579"/>
    <hyperlink ref="A575" location="'4-8-7电子设备'!R580" display="4-8-7电子设备'!R580"/>
    <hyperlink ref="A576" location="'4-8-7电子设备'!R581" display="4-8-7电子设备'!R581"/>
    <hyperlink ref="A577" location="'4-8-7电子设备'!R582" display="4-8-7电子设备'!R582"/>
    <hyperlink ref="A578" location="'4-8-7电子设备'!R583" display="4-8-7电子设备'!R583"/>
    <hyperlink ref="A579" location="'4-8-7电子设备'!R584" display="4-8-7电子设备'!R584"/>
    <hyperlink ref="A580" location="'4-8-7电子设备'!R585" display="4-8-7电子设备'!R585"/>
    <hyperlink ref="A581" location="'4-8-7电子设备'!R586" display="4-8-7电子设备'!R586"/>
    <hyperlink ref="A582" location="'4-8-7电子设备'!R587" display="4-8-7电子设备'!R587"/>
    <hyperlink ref="A583" location="'4-8-7电子设备'!R588" display="4-8-7电子设备'!R588"/>
    <hyperlink ref="A584" location="'4-8-7电子设备'!R589" display="4-8-7电子设备'!R589"/>
    <hyperlink ref="A585" location="'4-8-7电子设备'!R590" display="4-8-7电子设备'!R590"/>
    <hyperlink ref="A586" location="'4-8-7电子设备'!R591" display="4-8-7电子设备'!R591"/>
    <hyperlink ref="A587" location="'4-8-7电子设备'!R592" display="4-8-7电子设备'!R592"/>
    <hyperlink ref="A588" location="'4-8-7电子设备'!R593" display="4-8-7电子设备'!R593"/>
    <hyperlink ref="A589" location="'4-8-7电子设备'!R594" display="4-8-7电子设备'!R594"/>
    <hyperlink ref="A590" location="'4-8-7电子设备'!R595" display="4-8-7电子设备'!R595"/>
    <hyperlink ref="A591" location="'4-8-7电子设备'!R596" display="4-8-7电子设备'!R596"/>
    <hyperlink ref="A592" location="'4-8-7电子设备'!R597" display="4-8-7电子设备'!R597"/>
    <hyperlink ref="A593" location="'4-8-7电子设备'!R598" display="4-8-7电子设备'!R598"/>
    <hyperlink ref="A594" location="'4-8-7电子设备'!R599" display="4-8-7电子设备'!R599"/>
    <hyperlink ref="A595" location="'4-8-7电子设备'!R600" display="4-8-7电子设备'!R600"/>
    <hyperlink ref="A596" location="'4-8-7电子设备'!R601" display="4-8-7电子设备'!R601"/>
    <hyperlink ref="A597" location="'4-8-7电子设备'!R602" display="4-8-7电子设备'!R602"/>
    <hyperlink ref="A598" location="'4-8-7电子设备'!R603" display="4-8-7电子设备'!R603"/>
    <hyperlink ref="A599" location="'4-8-7电子设备'!R604" display="4-8-7电子设备'!R604"/>
    <hyperlink ref="A600" location="'4-8-7电子设备'!R605" display="4-8-7电子设备'!R605"/>
    <hyperlink ref="A601" location="'4-8-7电子设备'!R606" display="4-8-7电子设备'!R606"/>
    <hyperlink ref="A602" location="'4-8-7电子设备'!R607" display="4-8-7电子设备'!R607"/>
    <hyperlink ref="A603" location="'4-8-7电子设备'!R608" display="4-8-7电子设备'!R608"/>
    <hyperlink ref="A604" location="'4-8-7电子设备'!R609" display="4-8-7电子设备'!R609"/>
    <hyperlink ref="A605" location="'4-8-7电子设备'!R610" display="4-8-7电子设备'!R610"/>
    <hyperlink ref="A606" location="'4-8-7电子设备'!R611" display="4-8-7电子设备'!R611"/>
    <hyperlink ref="A607" location="'4-8-7电子设备'!R612" display="4-8-7电子设备'!R612"/>
    <hyperlink ref="A608" location="'4-8-7电子设备'!R613" display="4-8-7电子设备'!R613"/>
    <hyperlink ref="A609" location="'4-8-7电子设备'!R614" display="4-8-7电子设备'!R614"/>
    <hyperlink ref="A610" location="'4-8-7电子设备'!R615" display="4-8-7电子设备'!R615"/>
    <hyperlink ref="A611" location="'4-8-7电子设备'!R616" display="4-8-7电子设备'!R616"/>
    <hyperlink ref="A612" location="'4-8-7电子设备'!R617" display="4-8-7电子设备'!R617"/>
    <hyperlink ref="A613" location="'4-8-7电子设备'!R618" display="4-8-7电子设备'!R618"/>
    <hyperlink ref="A614" location="'4-8-7电子设备'!R619" display="4-8-7电子设备'!R619"/>
    <hyperlink ref="A615" location="'4-8-7电子设备'!R620" display="4-8-7电子设备'!R620"/>
    <hyperlink ref="A616" location="'4-8-7电子设备'!R621" display="4-8-7电子设备'!R621"/>
    <hyperlink ref="A617" location="'4-8-7电子设备'!R622" display="4-8-7电子设备'!R622"/>
    <hyperlink ref="A618" location="'4-8-7电子设备'!R623" display="4-8-7电子设备'!R623"/>
    <hyperlink ref="A619" location="'4-8-7电子设备'!R624" display="4-8-7电子设备'!R624"/>
    <hyperlink ref="A620" location="'4-8-7电子设备'!R625" display="4-8-7电子设备'!R625"/>
    <hyperlink ref="A621" location="'4-8-7电子设备'!R626" display="4-8-7电子设备'!R626"/>
    <hyperlink ref="A622" location="'4-8-7电子设备'!R627" display="4-8-7电子设备'!R627"/>
    <hyperlink ref="A623" location="'4-8-7电子设备'!R628" display="4-8-7电子设备'!R628"/>
    <hyperlink ref="A624" location="'4-8-7电子设备'!R629" display="4-8-7电子设备'!R629"/>
    <hyperlink ref="A625" location="'4-8-7电子设备'!R630" display="4-8-7电子设备'!R630"/>
    <hyperlink ref="A626" location="'4-8-7电子设备'!R631" display="4-8-7电子设备'!R631"/>
    <hyperlink ref="A627" location="'4-8-7电子设备'!R632" display="4-8-7电子设备'!R632"/>
    <hyperlink ref="A628" location="'4-8-7电子设备'!R633" display="4-8-7电子设备'!R633"/>
    <hyperlink ref="A629" location="'4-8-7电子设备'!R634" display="4-8-7电子设备'!R634"/>
    <hyperlink ref="A630" location="'4-8-7电子设备'!R635" display="4-8-7电子设备'!R635"/>
    <hyperlink ref="A631" location="'4-8-7电子设备'!R636" display="4-8-7电子设备'!R636"/>
    <hyperlink ref="A632" location="'4-8-7电子设备'!R637" display="4-8-7电子设备'!R637"/>
    <hyperlink ref="A633" location="'4-8-7电子设备'!R638" display="4-8-7电子设备'!R638"/>
    <hyperlink ref="A634" location="'4-8-7电子设备'!R639" display="4-8-7电子设备'!R639"/>
    <hyperlink ref="A635" location="'4-8-7电子设备'!R640" display="4-8-7电子设备'!R640"/>
    <hyperlink ref="A636" location="'4-8-7电子设备'!R641" display="4-8-7电子设备'!R641"/>
    <hyperlink ref="A637" location="'4-8-7电子设备'!R642" display="4-8-7电子设备'!R642"/>
    <hyperlink ref="A638" location="'4-8-7电子设备'!R643" display="4-8-7电子设备'!R643"/>
    <hyperlink ref="A639" location="'4-8-7电子设备'!R644" display="4-8-7电子设备'!R644"/>
    <hyperlink ref="A640" location="'4-8-7电子设备'!R645" display="4-8-7电子设备'!R645"/>
    <hyperlink ref="A641" location="'4-8-7电子设备'!R646" display="4-8-7电子设备'!R646"/>
    <hyperlink ref="A642" location="'4-8-7电子设备'!R647" display="4-8-7电子设备'!R647"/>
    <hyperlink ref="A643" location="'4-8-7电子设备'!R648" display="4-8-7电子设备'!R648"/>
    <hyperlink ref="A644" location="'4-8-7电子设备'!R649" display="4-8-7电子设备'!R649"/>
    <hyperlink ref="A645" location="'4-8-7电子设备'!R650" display="4-8-7电子设备'!R650"/>
    <hyperlink ref="A646" location="'4-8-7电子设备'!R651" display="4-8-7电子设备'!R651"/>
    <hyperlink ref="A647" location="'4-8-7电子设备'!R652" display="4-8-7电子设备'!R652"/>
    <hyperlink ref="A648" location="'4-8-7电子设备'!R653" display="4-8-7电子设备'!R653"/>
    <hyperlink ref="A649" location="'4-8-7电子设备'!R654" display="4-8-7电子设备'!R654"/>
    <hyperlink ref="A650" location="'4-8-7电子设备'!R655" display="4-8-7电子设备'!R655"/>
    <hyperlink ref="A651" location="'4-8-7电子设备'!R656" display="4-8-7电子设备'!R656"/>
    <hyperlink ref="A652" location="'4-8-7电子设备'!R657" display="4-8-7电子设备'!R657"/>
    <hyperlink ref="A653" location="'4-8-7电子设备'!R658" display="4-8-7电子设备'!R658"/>
    <hyperlink ref="A654" location="'4-8-7电子设备'!R659" display="4-8-7电子设备'!R659"/>
    <hyperlink ref="A655" location="'4-8-7电子设备'!R660" display="4-8-7电子设备'!R660"/>
    <hyperlink ref="A656" location="'4-8-7电子设备'!R661" display="4-8-7电子设备'!R661"/>
    <hyperlink ref="A657" location="'4-8-7电子设备'!R662" display="4-8-7电子设备'!R662"/>
    <hyperlink ref="A658" location="'4-8-7电子设备'!R663" display="4-8-7电子设备'!R663"/>
    <hyperlink ref="A659" location="'4-8-7电子设备'!R664" display="4-8-7电子设备'!R664"/>
    <hyperlink ref="A660" location="'4-8-7电子设备'!R665" display="4-8-7电子设备'!R665"/>
    <hyperlink ref="A661" location="'4-8-7电子设备'!R666" display="4-8-7电子设备'!R666"/>
    <hyperlink ref="A662" location="'4-8-7电子设备'!R667" display="4-8-7电子设备'!R667"/>
    <hyperlink ref="A663" location="'4-8-7电子设备'!R668" display="4-8-7电子设备'!R668"/>
    <hyperlink ref="A664" location="'4-8-7电子设备'!R669" display="4-8-7电子设备'!R669"/>
    <hyperlink ref="A665" location="'4-8-7电子设备'!R670" display="4-8-7电子设备'!R670"/>
    <hyperlink ref="A666" location="'4-8-7电子设备'!R671" display="4-8-7电子设备'!R671"/>
    <hyperlink ref="A667" location="'4-8-7电子设备'!R672" display="4-8-7电子设备'!R672"/>
    <hyperlink ref="A668" location="'4-8-7电子设备'!R673" display="4-8-7电子设备'!R673"/>
    <hyperlink ref="A669" location="'4-8-7电子设备'!R674" display="4-8-7电子设备'!R674"/>
    <hyperlink ref="A670" location="'4-8-7电子设备'!R675" display="4-8-7电子设备'!R675"/>
    <hyperlink ref="A671" location="'4-8-7电子设备'!R676" display="4-8-7电子设备'!R676"/>
    <hyperlink ref="A672" location="'4-8-7电子设备'!R677" display="4-8-7电子设备'!R677"/>
    <hyperlink ref="A673" location="'4-8-7电子设备'!R678" display="4-8-7电子设备'!R678"/>
    <hyperlink ref="A674" location="'4-8-7电子设备'!R679" display="4-8-7电子设备'!R679"/>
    <hyperlink ref="A675" location="'4-8-7电子设备'!R680" display="4-8-7电子设备'!R680"/>
    <hyperlink ref="A676" location="'4-8-7电子设备'!R681" display="4-8-7电子设备'!R681"/>
    <hyperlink ref="A677" location="'4-8-7电子设备'!R682" display="4-8-7电子设备'!R682"/>
    <hyperlink ref="A678" location="'4-8-7电子设备'!R683" display="4-8-7电子设备'!R683"/>
    <hyperlink ref="A679" location="'4-8-7电子设备'!R684" display="4-8-7电子设备'!R684"/>
    <hyperlink ref="A680" location="'4-8-7电子设备'!R685" display="4-8-7电子设备'!R685"/>
    <hyperlink ref="A681" location="'4-8-7电子设备'!R686" display="4-8-7电子设备'!R686"/>
    <hyperlink ref="A682" location="'4-8-7电子设备'!R687" display="4-8-7电子设备'!R687"/>
    <hyperlink ref="A683" location="'4-8-7电子设备'!R688" display="4-8-7电子设备'!R688"/>
    <hyperlink ref="A684" location="'4-8-7电子设备'!R689" display="4-8-7电子设备'!R689"/>
    <hyperlink ref="A685" location="'4-8-7电子设备'!R690" display="4-8-7电子设备'!R690"/>
    <hyperlink ref="A686" location="'4-8-7电子设备'!R691" display="4-8-7电子设备'!R691"/>
    <hyperlink ref="A687" location="'4-8-7电子设备'!R692" display="4-8-7电子设备'!R692"/>
    <hyperlink ref="A688" location="'4-8-7电子设备'!R693" display="4-8-7电子设备'!R693"/>
    <hyperlink ref="A689" location="'4-8-7电子设备'!R694" display="4-8-7电子设备'!R694"/>
    <hyperlink ref="A690" location="'4-8-7电子设备'!R695" display="4-8-7电子设备'!R695"/>
    <hyperlink ref="A691" location="'4-8-7电子设备'!R696" display="4-8-7电子设备'!R696"/>
    <hyperlink ref="A692" location="'4-8-7电子设备'!R697" display="4-8-7电子设备'!R697"/>
    <hyperlink ref="A693" location="'4-8-7电子设备'!R698" display="4-8-7电子设备'!R698"/>
    <hyperlink ref="A694" location="'4-8-7电子设备'!R699" display="4-8-7电子设备'!R699"/>
    <hyperlink ref="A695" location="'4-8-7电子设备'!R700" display="4-8-7电子设备'!R700"/>
    <hyperlink ref="A696" location="'4-8-7电子设备'!R701" display="4-8-7电子设备'!R701"/>
    <hyperlink ref="A697" location="'4-8-7电子设备'!R702" display="4-8-7电子设备'!R702"/>
    <hyperlink ref="A698" location="'4-8-7电子设备'!R703" display="4-8-7电子设备'!R703"/>
    <hyperlink ref="A699" location="'4-8-7电子设备'!R704" display="4-8-7电子设备'!R704"/>
    <hyperlink ref="A700" location="'4-8-7电子设备'!R705" display="4-8-7电子设备'!R705"/>
    <hyperlink ref="A701" location="'4-8-7电子设备'!R706" display="4-8-7电子设备'!R706"/>
    <hyperlink ref="A702" location="'4-8-7电子设备'!R707" display="4-8-7电子设备'!R707"/>
    <hyperlink ref="A703" location="'4-8-7电子设备'!R708" display="4-8-7电子设备'!R708"/>
    <hyperlink ref="A704" location="'4-8-7电子设备'!R709" display="4-8-7电子设备'!R709"/>
    <hyperlink ref="A705" location="'4-8-7电子设备'!R710" display="4-8-7电子设备'!R710"/>
    <hyperlink ref="A706" location="'4-8-7电子设备'!R711" display="4-8-7电子设备'!R711"/>
    <hyperlink ref="A707" location="'4-8-7电子设备'!R712" display="4-8-7电子设备'!R712"/>
    <hyperlink ref="A708" location="'4-8-7电子设备'!R713" display="4-8-7电子设备'!R713"/>
    <hyperlink ref="A709" location="'4-8-7电子设备'!R714" display="4-8-7电子设备'!R714"/>
    <hyperlink ref="A710" location="'4-8-7电子设备'!R715" display="4-8-7电子设备'!R715"/>
    <hyperlink ref="A711" location="'4-8-7电子设备'!R716" display="4-8-7电子设备'!R716"/>
    <hyperlink ref="A712" location="'4-8-7电子设备'!R717" display="4-8-7电子设备'!R717"/>
    <hyperlink ref="A713" location="'4-8-7电子设备'!R718" display="4-8-7电子设备'!R718"/>
    <hyperlink ref="A714" location="'4-8-7电子设备'!R719" display="4-8-7电子设备'!R719"/>
    <hyperlink ref="A715" location="'4-8-7电子设备'!R720" display="4-8-7电子设备'!R720"/>
    <hyperlink ref="A716" location="'4-8-7电子设备'!R721" display="4-8-7电子设备'!R721"/>
    <hyperlink ref="A717" location="'4-8-7电子设备'!R722" display="4-8-7电子设备'!R722"/>
    <hyperlink ref="A718" location="'4-8-7电子设备'!R723" display="4-8-7电子设备'!R723"/>
    <hyperlink ref="A719" location="'4-8-7电子设备'!R724" display="4-8-7电子设备'!R724"/>
    <hyperlink ref="A720" location="'4-8-7电子设备'!R725" display="4-8-7电子设备'!R725"/>
    <hyperlink ref="A721" location="'4-8-7电子设备'!R726" display="4-8-7电子设备'!R726"/>
    <hyperlink ref="A722" location="'4-8-7电子设备'!R727" display="4-8-7电子设备'!R727"/>
    <hyperlink ref="A723" location="'4-8-7电子设备'!R728" display="4-8-7电子设备'!R728"/>
    <hyperlink ref="A724" location="'4-8-7电子设备'!R729" display="4-8-7电子设备'!R729"/>
    <hyperlink ref="A725" location="'4-8-7电子设备'!R730" display="4-8-7电子设备'!R730"/>
    <hyperlink ref="A726" location="'4-8-7电子设备'!R731" display="4-8-7电子设备'!R731"/>
    <hyperlink ref="A727" location="'4-8-7电子设备'!R732" display="4-8-7电子设备'!R732"/>
    <hyperlink ref="A728" location="'4-8-7电子设备'!R733" display="4-8-7电子设备'!R733"/>
    <hyperlink ref="A729" location="'4-8-7电子设备'!R734" display="4-8-7电子设备'!R734"/>
    <hyperlink ref="A730" location="'4-8-7电子设备'!R735" display="4-8-7电子设备'!R735"/>
    <hyperlink ref="A731" location="'4-8-7电子设备'!R736" display="4-8-7电子设备'!R736"/>
    <hyperlink ref="A732" location="'4-8-7电子设备'!R737" display="4-8-7电子设备'!R737"/>
    <hyperlink ref="A733" location="'4-8-7电子设备'!R738" display="4-8-7电子设备'!R738"/>
    <hyperlink ref="A734" location="'4-8-7电子设备'!R739" display="4-8-7电子设备'!R739"/>
    <hyperlink ref="A735" location="'4-8-7电子设备'!R740" display="4-8-7电子设备'!R740"/>
    <hyperlink ref="A736" location="'4-8-7电子设备'!R741" display="4-8-7电子设备'!R741"/>
    <hyperlink ref="A737" location="'4-8-7电子设备'!R742" display="4-8-7电子设备'!R742"/>
    <hyperlink ref="A738" location="'4-8-7电子设备'!R743" display="4-8-7电子设备'!R743"/>
    <hyperlink ref="A739" location="'4-8-7电子设备'!R744" display="4-8-7电子设备'!R744"/>
    <hyperlink ref="A740" location="'4-8-7电子设备'!R745" display="4-8-7电子设备'!R745"/>
    <hyperlink ref="A741" location="'4-8-7电子设备'!R746" display="4-8-7电子设备'!R746"/>
    <hyperlink ref="A742" location="'4-8-7电子设备'!R747" display="4-8-7电子设备'!R747"/>
    <hyperlink ref="A743" location="'4-8-7电子设备'!R748" display="4-8-7电子设备'!R748"/>
    <hyperlink ref="A744" location="'4-8-7电子设备'!R749" display="4-8-7电子设备'!R749"/>
    <hyperlink ref="A745" location="'4-8-7电子设备'!R750" display="4-8-7电子设备'!R750"/>
    <hyperlink ref="A746" location="'4-8-7电子设备'!R751" display="4-8-7电子设备'!R751"/>
    <hyperlink ref="A747" location="'4-8-7电子设备'!R752" display="4-8-7电子设备'!R752"/>
    <hyperlink ref="A748" location="'4-8-7电子设备'!R753" display="4-8-7电子设备'!R753"/>
    <hyperlink ref="A749" location="'4-8-7电子设备'!R754" display="4-8-7电子设备'!R754"/>
    <hyperlink ref="A750" location="'4-8-7电子设备'!R755" display="4-8-7电子设备'!R755"/>
    <hyperlink ref="A751" location="'4-8-7电子设备'!R756" display="4-8-7电子设备'!R756"/>
    <hyperlink ref="A752" location="'4-8-7电子设备'!R757" display="4-8-7电子设备'!R757"/>
    <hyperlink ref="A753" location="'4-8-7电子设备'!R758" display="4-8-7电子设备'!R758"/>
    <hyperlink ref="A754" location="'4-8-7电子设备'!R759" display="4-8-7电子设备'!R759"/>
    <hyperlink ref="A755" location="'4-8-7电子设备'!R760" display="4-8-7电子设备'!R760"/>
    <hyperlink ref="A756" location="'4-8-7电子设备'!R761" display="4-8-7电子设备'!R761"/>
    <hyperlink ref="A757" location="'4-8-7电子设备'!R762" display="4-8-7电子设备'!R762"/>
    <hyperlink ref="A758" location="'4-8-7电子设备'!R763" display="4-8-7电子设备'!R763"/>
    <hyperlink ref="A759" location="'4-8-7电子设备'!R764" display="4-8-7电子设备'!R764"/>
    <hyperlink ref="A760" location="'4-8-7电子设备'!R765" display="4-8-7电子设备'!R765"/>
    <hyperlink ref="A761" location="'4-8-7电子设备'!R766" display="4-8-7电子设备'!R766"/>
    <hyperlink ref="A762" location="'4-8-7电子设备'!R767" display="4-8-7电子设备'!R767"/>
    <hyperlink ref="A763" location="'4-8-7电子设备'!R768" display="4-8-7电子设备'!R768"/>
    <hyperlink ref="A764" location="'4-8-7电子设备'!R769" display="4-8-7电子设备'!R769"/>
    <hyperlink ref="A765" location="'4-8-7电子设备'!R770" display="4-8-7电子设备'!R770"/>
    <hyperlink ref="A766" location="'4-8-7电子设备'!R771" display="4-8-7电子设备'!R771"/>
    <hyperlink ref="A767" location="'4-8-7电子设备'!R772" display="4-8-7电子设备'!R772"/>
    <hyperlink ref="A768" location="'4-8-7电子设备'!R773" display="4-8-7电子设备'!R773"/>
    <hyperlink ref="A769" location="'4-8-7电子设备'!R774" display="4-8-7电子设备'!R774"/>
    <hyperlink ref="A770" location="'4-8-7电子设备'!R775" display="4-8-7电子设备'!R775"/>
    <hyperlink ref="A771" location="'4-8-7电子设备'!R776" display="4-8-7电子设备'!R776"/>
    <hyperlink ref="A772" location="'4-8-7电子设备'!R777" display="4-8-7电子设备'!R777"/>
    <hyperlink ref="A773" location="'4-8-7电子设备'!R778" display="4-8-7电子设备'!R778"/>
    <hyperlink ref="A774" location="'4-8-7电子设备'!R779" display="4-8-7电子设备'!R779"/>
    <hyperlink ref="A775" location="'4-8-7电子设备'!R780" display="4-8-7电子设备'!R780"/>
    <hyperlink ref="A776" location="'4-8-7电子设备'!R781" display="4-8-7电子设备'!R781"/>
    <hyperlink ref="A777" location="'4-8-7电子设备'!R782" display="4-8-7电子设备'!R782"/>
    <hyperlink ref="A778" location="'4-8-7电子设备'!R783" display="4-8-7电子设备'!R783"/>
    <hyperlink ref="A779" location="'4-8-7电子设备'!R784" display="4-8-7电子设备'!R784"/>
    <hyperlink ref="A780" location="'4-8-7电子设备'!R785" display="4-8-7电子设备'!R785"/>
    <hyperlink ref="A781" location="'4-8-7电子设备'!R786" display="4-8-7电子设备'!R786"/>
    <hyperlink ref="A782" location="'4-8-7电子设备'!R787" display="4-8-7电子设备'!R787"/>
    <hyperlink ref="A783" location="'4-8-7电子设备'!R788" display="4-8-7电子设备'!R788"/>
    <hyperlink ref="A784" location="'4-8-7电子设备'!R789" display="4-8-7电子设备'!R789"/>
    <hyperlink ref="A785" location="'4-8-7电子设备'!R790" display="4-8-7电子设备'!R790"/>
    <hyperlink ref="A786" location="'4-8-7电子设备'!R791" display="4-8-7电子设备'!R791"/>
    <hyperlink ref="A787" location="'4-8-7电子设备'!R792" display="4-8-7电子设备'!R792"/>
    <hyperlink ref="A788" location="'4-8-7电子设备'!R793" display="4-8-7电子设备'!R793"/>
    <hyperlink ref="A789" location="'4-8-7电子设备'!R794" display="4-8-7电子设备'!R794"/>
    <hyperlink ref="A790" location="'4-8-7电子设备'!R795" display="4-8-7电子设备'!R795"/>
    <hyperlink ref="A791" location="'4-8-7电子设备'!R796" display="4-8-7电子设备'!R796"/>
    <hyperlink ref="A792" location="'4-8-7电子设备'!R797" display="4-8-7电子设备'!R797"/>
    <hyperlink ref="A793" location="'4-8-7电子设备'!R798" display="4-8-7电子设备'!R798"/>
    <hyperlink ref="A794" location="'4-8-7电子设备'!R799" display="4-8-7电子设备'!R799"/>
    <hyperlink ref="A795" location="'4-8-7电子设备'!R800" display="4-8-7电子设备'!R800"/>
    <hyperlink ref="A796" location="'4-8-7电子设备'!R801" display="4-8-7电子设备'!R801"/>
    <hyperlink ref="A797" location="'4-8-7电子设备'!R802" display="4-8-7电子设备'!R802"/>
    <hyperlink ref="A798" location="'4-8-7电子设备'!R803" display="4-8-7电子设备'!R803"/>
    <hyperlink ref="A799" location="'4-8-7电子设备'!R804" display="4-8-7电子设备'!R804"/>
    <hyperlink ref="A800" location="'4-8-7电子设备'!R805" display="4-8-7电子设备'!R805"/>
    <hyperlink ref="A801" location="'4-8-7电子设备'!R806" display="4-8-7电子设备'!R806"/>
    <hyperlink ref="A802" location="'4-8-7电子设备'!R807" display="4-8-7电子设备'!R807"/>
    <hyperlink ref="A803" location="'4-8-7电子设备'!R808" display="4-8-7电子设备'!R808"/>
    <hyperlink ref="A804" location="'4-8-7电子设备'!R809" display="4-8-7电子设备'!R809"/>
    <hyperlink ref="A805" location="'4-8-7电子设备'!R810" display="4-8-7电子设备'!R810"/>
    <hyperlink ref="A806" location="'4-8-7电子设备'!R811" display="4-8-7电子设备'!R811"/>
    <hyperlink ref="A807" location="'4-8-7电子设备'!R812" display="4-8-7电子设备'!R812"/>
    <hyperlink ref="A808" location="'4-8-7电子设备'!R813" display="4-8-7电子设备'!R813"/>
    <hyperlink ref="A810" location="'1-汇总表'!C22" display="1-汇总表'!C22"/>
    <hyperlink ref="A811" location="'1-汇总表'!D22" display="1-汇总表'!D22"/>
    <hyperlink ref="A812" location="'2-分类汇总'!C76" display="2-分类汇总'!C76"/>
    <hyperlink ref="A813" location="'2-分类汇总'!D76" display="2-分类汇总'!D76"/>
  </hyperlinks>
  <pageMargins left="0.7" right="0.7" top="0.75" bottom="0.75" header="0.3" footer="0.3"/>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
  <sheetViews>
    <sheetView workbookViewId="0">
      <selection activeCell="P15" sqref="P15"/>
    </sheetView>
  </sheetViews>
  <sheetFormatPr defaultColWidth="9" defaultRowHeight="15.75" outlineLevelRow="1" outlineLevelCol="1"/>
  <cols>
    <col min="1" max="1" width="8.8" style="1"/>
    <col min="2" max="4" width="8.8" style="2"/>
    <col min="5" max="5" width="8.8" style="3"/>
    <col min="6" max="16384" width="8.8" style="1"/>
  </cols>
  <sheetData>
    <row r="2" spans="2:2">
      <c r="B2" s="2" t="s">
        <v>4772</v>
      </c>
    </row>
  </sheetData>
  <sheetProtection sheet="1" objects="1" scenarios="1"/>
  <dataValidations count="1">
    <dataValidation type="list" allowBlank="1" showInputMessage="1" showErrorMessage="1" sqref="E$1:E$1048576">
      <formula1>"复核无误,已修改"</formula1>
    </dataValidation>
  </dataValidation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23" master="" otherUserPermission="visible"/>
  <rangeList sheetStid="119" master="" otherUserPermission="visible"/>
  <rangeList sheetStid="120" master="" otherUserPermission="visible"/>
  <rangeList sheetStid="1" master="" otherUserPermission="visible"/>
  <rangeList sheetStid="2" master="" otherUserPermission="visible"/>
  <rangeList sheetStid="121" master="" otherUserPermission="visible"/>
  <rangeList sheetStid="5" master="" otherUserPermission="visible"/>
  <rangeList sheetStid="6" master="" otherUserPermission="visible"/>
  <rangeList sheetStid="124" master="" otherUserPermission="visible"/>
  <rangeList sheetStid="7" master="" otherUserPermission="visible"/>
  <rangeList sheetStid="12" master="" otherUserPermission="visible"/>
  <rangeList sheetStid="13" master="" otherUserPermission="visible"/>
  <rangeList sheetStid="14" master="" otherUserPermission="visible"/>
  <rangeList sheetStid="15" master="" otherUserPermission="visible"/>
  <rangeList sheetStid="16" master="" otherUserPermission="visible"/>
  <rangeList sheetStid="17" master="" otherUserPermission="visible"/>
  <rangeList sheetStid="18" master="" otherUserPermission="visible"/>
  <rangeList sheetStid="19" master="" otherUserPermission="visible"/>
  <rangeList sheetStid="20" master="" otherUserPermission="visible"/>
  <rangeList sheetStid="118" master="" otherUserPermission="visible"/>
  <rangeList sheetStid="105" master="" otherUserPermission="visible"/>
  <rangeList sheetStid="21" master="" otherUserPermission="visible"/>
  <rangeList sheetStid="22" master="" otherUserPermission="visible"/>
  <rangeList sheetStid="24" master="" otherUserPermission="visible"/>
  <rangeList sheetStid="23" master="" otherUserPermission="visible"/>
  <rangeList sheetStid="26" master="" otherUserPermission="visible"/>
  <rangeList sheetStid="27" master="" otherUserPermission="visible"/>
  <rangeList sheetStid="28" master="" otherUserPermission="visible"/>
  <rangeList sheetStid="29" master="" otherUserPermission="visible"/>
  <rangeList sheetStid="30" master="" otherUserPermission="visible"/>
  <rangeList sheetStid="31" master="" otherUserPermission="visible"/>
  <rangeList sheetStid="32" master="" otherUserPermission="visible"/>
  <rangeList sheetStid="33" master="" otherUserPermission="visible"/>
  <rangeList sheetStid="34" master="" otherUserPermission="visible"/>
  <rangeList sheetStid="35" master="" otherUserPermission="visible"/>
  <rangeList sheetStid="36" master="" otherUserPermission="visible"/>
  <rangeList sheetStid="37" master="" otherUserPermission="visible"/>
  <rangeList sheetStid="38" master="" otherUserPermission="visible"/>
  <rangeList sheetStid="39" master="" otherUserPermission="visible"/>
  <rangeList sheetStid="42" master="" otherUserPermission="visible"/>
  <rangeList sheetStid="107" master="" otherUserPermission="visible"/>
  <rangeList sheetStid="40" master="" otherUserPermission="visible"/>
  <rangeList sheetStid="41" master="" otherUserPermission="visible"/>
  <rangeList sheetStid="46" master="" otherUserPermission="visible"/>
  <rangeList sheetStid="108" master="" otherUserPermission="visible"/>
  <rangeList sheetStid="49" master="" otherUserPermission="visible"/>
  <rangeList sheetStid="50" master="" otherUserPermission="visible"/>
  <rangeList sheetStid="47" master="" otherUserPermission="visible"/>
  <rangeList sheetStid="45" master="" otherUserPermission="visible"/>
  <rangeList sheetStid="51" master="" otherUserPermission="visible"/>
  <rangeList sheetStid="52" master="" otherUserPermission="visible"/>
  <rangeList sheetStid="53" master="" otherUserPermission="visible"/>
  <rangeList sheetStid="54" master="" otherUserPermission="visible"/>
  <rangeList sheetStid="55" master="" otherUserPermission="visible"/>
  <rangeList sheetStid="57" master="" otherUserPermission="visible"/>
  <rangeList sheetStid="58" master="" otherUserPermission="visible"/>
  <rangeList sheetStid="59" master="" otherUserPermission="visible"/>
  <rangeList sheetStid="60" master="" otherUserPermission="visible"/>
  <rangeList sheetStid="61" master="" otherUserPermission="visible"/>
  <rangeList sheetStid="62" master="" otherUserPermission="visible"/>
  <rangeList sheetStid="64" master="" otherUserPermission="visible"/>
  <rangeList sheetStid="65" master="" otherUserPermission="visible"/>
  <rangeList sheetStid="66" master="" otherUserPermission="visible"/>
  <rangeList sheetStid="67" master="" otherUserPermission="visible"/>
  <rangeList sheetStid="68" master="" otherUserPermission="visible"/>
  <rangeList sheetStid="69" master="" otherUserPermission="visible"/>
  <rangeList sheetStid="70" master="" otherUserPermission="visible"/>
  <rangeList sheetStid="72" master="" otherUserPermission="visible"/>
  <rangeList sheetStid="73" master="" otherUserPermission="visible"/>
  <rangeList sheetStid="71" master="" otherUserPermission="visible"/>
  <rangeList sheetStid="74"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83" master="" otherUserPermission="visible"/>
  <rangeList sheetStid="84" master="" otherUserPermission="visible"/>
  <rangeList sheetStid="85" master="" otherUserPermission="visible"/>
  <rangeList sheetStid="91" master="" otherUserPermission="visible"/>
  <rangeList sheetStid="86" master="" otherUserPermission="visible"/>
  <rangeList sheetStid="87" master="" otherUserPermission="visible"/>
  <rangeList sheetStid="88" master="" otherUserPermission="visible"/>
  <rangeList sheetStid="96" master="" otherUserPermission="visible"/>
  <rangeList sheetStid="89" master="" otherUserPermission="visible"/>
  <rangeList sheetStid="90" master="" otherUserPermission="visible"/>
  <rangeList sheetStid="93" master="" otherUserPermission="visible"/>
  <rangeList sheetStid="92" master="" otherUserPermission="visible"/>
  <rangeList sheetStid="94" master="" otherUserPermission="visible"/>
  <rangeList sheetStid="95" master="" otherUserPermission="visible"/>
  <rangeList sheetStid="97" master="" otherUserPermission="visible"/>
  <rangeList sheetStid="98" master="" otherUserPermission="visible"/>
  <rangeList sheetStid="99" master="" otherUserPermission="visible"/>
  <rangeList sheetStid="117" master="" otherUserPermission="visible"/>
  <rangeList sheetStid="100" master="" otherUserPermission="visible"/>
  <rangeList sheetStid="102" master="" otherUserPermission="visible"/>
  <rangeList sheetStid="101" master="" otherUserPermission="visible"/>
  <rangeList sheetStid="103" master="" otherUserPermission="visible"/>
  <rangeList sheetStid="104" master="" otherUserPermission="visible"/>
  <rangeList sheetStid="125" master="" otherUserPermission="visible"/>
  <rangeList sheetStid="126" master="" otherUserPermission="visible"/>
  <rangeList sheetStid="127" master="" otherUserPermission="visible"/>
  <rangeList sheetStid="128" master="" otherUserPermission="visible"/>
  <rangeList sheetStid="129" master="" otherUserPermission="visible"/>
  <rangeList sheetStid="13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108</vt:i4>
      </vt:variant>
    </vt:vector>
  </HeadingPairs>
  <TitlesOfParts>
    <vt:vector size="108" baseType="lpstr">
      <vt:lpstr>各科目减值准备及风险损失汇总表</vt:lpstr>
      <vt:lpstr>资产基础法贴数用表</vt:lpstr>
      <vt:lpstr>基本信息输入表</vt:lpstr>
      <vt:lpstr>申报表封面</vt:lpstr>
      <vt:lpstr>资产基础法评估明表工作流程图</vt:lpstr>
      <vt:lpstr>索引目录</vt:lpstr>
      <vt:lpstr>企业基本情况表</vt:lpstr>
      <vt:lpstr>填表说明</vt:lpstr>
      <vt:lpstr>报告说明用表</vt:lpstr>
      <vt:lpstr>资产负债表</vt:lpstr>
      <vt:lpstr>3-流动汇总</vt:lpstr>
      <vt:lpstr>表3-1货币汇总表</vt:lpstr>
      <vt:lpstr>3-1-1现金</vt:lpstr>
      <vt:lpstr>3-1-2银行存款</vt:lpstr>
      <vt:lpstr>3-1-3其他货币资金</vt:lpstr>
      <vt:lpstr>3-2交易性金融资产汇总</vt:lpstr>
      <vt:lpstr>3-2-1交易性-股票</vt:lpstr>
      <vt:lpstr>3-2-2交易性-债券</vt:lpstr>
      <vt:lpstr>3-2-3交易性-基金</vt:lpstr>
      <vt:lpstr>3-2-4交易性-其他</vt:lpstr>
      <vt:lpstr>3-3衍生金融资产</vt:lpstr>
      <vt:lpstr>3-4应收票据</vt:lpstr>
      <vt:lpstr>3-5应收账款</vt:lpstr>
      <vt:lpstr>3-6应收账款融资</vt:lpstr>
      <vt:lpstr>3-7预付款项</vt:lpstr>
      <vt:lpstr>3-8其他应收款</vt:lpstr>
      <vt:lpstr>3-9存货汇总</vt:lpstr>
      <vt:lpstr>3-9-1材料采购（在途物资）</vt:lpstr>
      <vt:lpstr>3-9-2原材料</vt:lpstr>
      <vt:lpstr>3-9-3在库周转材料</vt:lpstr>
      <vt:lpstr>3-9-4委托加工物资</vt:lpstr>
      <vt:lpstr>3-9-5产成品（库存商品）</vt:lpstr>
      <vt:lpstr>3-9-6在产品（自制半成品）</vt:lpstr>
      <vt:lpstr>3-9-7发出商品</vt:lpstr>
      <vt:lpstr>3-9-8在用周转材料</vt:lpstr>
      <vt:lpstr>3-9-9开发产品</vt:lpstr>
      <vt:lpstr>3-9-10开发成本</vt:lpstr>
      <vt:lpstr>3-9-11消耗性生物资产</vt:lpstr>
      <vt:lpstr>3-9-12工程施工</vt:lpstr>
      <vt:lpstr>3-10合同资产</vt:lpstr>
      <vt:lpstr>3-11持有待售资产</vt:lpstr>
      <vt:lpstr>3-12一年到期非流动资产</vt:lpstr>
      <vt:lpstr>3-13其他流动资产</vt:lpstr>
      <vt:lpstr>4-1债权投资</vt:lpstr>
      <vt:lpstr>4-2其他债权投资</vt:lpstr>
      <vt:lpstr>4-3长期应收</vt:lpstr>
      <vt:lpstr>4-4长期股权投资</vt:lpstr>
      <vt:lpstr>4-5其他权益工具投资</vt:lpstr>
      <vt:lpstr>4-6其他非流动金融资产</vt:lpstr>
      <vt:lpstr>4-7投资性房地产汇总</vt:lpstr>
      <vt:lpstr>4-7-1投资性房地产（成本计量）</vt:lpstr>
      <vt:lpstr>4-7-2投资性房地产（公允计量）</vt:lpstr>
      <vt:lpstr>4-7-3投资性地产（成本计量）</vt:lpstr>
      <vt:lpstr>4-7-4投资性地产（公允计量）</vt:lpstr>
      <vt:lpstr>4-8-1房屋建筑物</vt:lpstr>
      <vt:lpstr>4-8-2构筑物</vt:lpstr>
      <vt:lpstr>4-8-3管道沟槽</vt:lpstr>
      <vt:lpstr>4-8-4井巷工程</vt:lpstr>
      <vt:lpstr>4-8-5机器设备</vt:lpstr>
      <vt:lpstr>4-8-6车辆</vt:lpstr>
      <vt:lpstr>4-8-8土地</vt:lpstr>
      <vt:lpstr>4-8-9船舶</vt:lpstr>
      <vt:lpstr>4-9在建工程汇总</vt:lpstr>
      <vt:lpstr>4-9-1在建（土建）</vt:lpstr>
      <vt:lpstr>4-9-2在建（设备）</vt:lpstr>
      <vt:lpstr>4-9-3在建（待摊投资）</vt:lpstr>
      <vt:lpstr>4-9-4在建（工程物资）</vt:lpstr>
      <vt:lpstr>4-10生产性生物资产</vt:lpstr>
      <vt:lpstr>4-11油气资产</vt:lpstr>
      <vt:lpstr>4-12使用权资产</vt:lpstr>
      <vt:lpstr>4-13无形资产汇总</vt:lpstr>
      <vt:lpstr>4-13-1无形-土地</vt:lpstr>
      <vt:lpstr>4-13-2无形-矿业权</vt:lpstr>
      <vt:lpstr>4-13-3无形-其他</vt:lpstr>
      <vt:lpstr>4-14开发支出</vt:lpstr>
      <vt:lpstr>4-15商誉</vt:lpstr>
      <vt:lpstr>4-16长期待摊费用</vt:lpstr>
      <vt:lpstr>4-17递延所得税资产</vt:lpstr>
      <vt:lpstr>4-18其他非流动资产</vt:lpstr>
      <vt:lpstr>5-流动负债汇总</vt:lpstr>
      <vt:lpstr>5-1短期借款</vt:lpstr>
      <vt:lpstr>5-2交易性金融负债</vt:lpstr>
      <vt:lpstr>5-3衍生金融负债</vt:lpstr>
      <vt:lpstr>5-4应付票据</vt:lpstr>
      <vt:lpstr>5-5应付账款</vt:lpstr>
      <vt:lpstr>5-6预收款项</vt:lpstr>
      <vt:lpstr>5-7合同负债</vt:lpstr>
      <vt:lpstr>5-8应付职工薪酬</vt:lpstr>
      <vt:lpstr>5-9应交税费</vt:lpstr>
      <vt:lpstr>5-10其他应付款</vt:lpstr>
      <vt:lpstr>5-11持有待售负债</vt:lpstr>
      <vt:lpstr>5-12一年内到期非流动负债</vt:lpstr>
      <vt:lpstr>5-13其他流动负债</vt:lpstr>
      <vt:lpstr>6-非流动负债汇总</vt:lpstr>
      <vt:lpstr>6-1长期借款</vt:lpstr>
      <vt:lpstr>6-2应付债券</vt:lpstr>
      <vt:lpstr>6-3租赁负债</vt:lpstr>
      <vt:lpstr>6-4长期应付款</vt:lpstr>
      <vt:lpstr>6-5预计负债</vt:lpstr>
      <vt:lpstr>6-6递延收益</vt:lpstr>
      <vt:lpstr>6-7递延所得税负债</vt:lpstr>
      <vt:lpstr>6-8其他非流动负债</vt:lpstr>
      <vt:lpstr>数值格式检测结果-App-1</vt:lpstr>
      <vt:lpstr>检测结果-App-1</vt:lpstr>
      <vt:lpstr>关联检测结果-1</vt:lpstr>
      <vt:lpstr>数值格式检测结果-App</vt:lpstr>
      <vt:lpstr>检测结果-App</vt:lpstr>
      <vt:lpstr>关联检测结果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戴牙套小莫</cp:lastModifiedBy>
  <dcterms:created xsi:type="dcterms:W3CDTF">2014-06-27T01:51:00Z</dcterms:created>
  <cp:lastPrinted>2025-03-09T05:47:00Z</cp:lastPrinted>
  <dcterms:modified xsi:type="dcterms:W3CDTF">2025-06-13T05:39:29Z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2.5.2</vt:lpwstr>
  </property>
  <property fmtid="{D5CDD505-2E9C-101B-9397-08002B2CF9AE}" pid="4" name="{A44787D4-0540-4523-9961-78E4036D8C6D}">
    <vt:lpwstr>{EBC722C1-7D68-419B-BBC6-AAE1D890B783}</vt:lpwstr>
  </property>
  <property fmtid="{D5CDD505-2E9C-101B-9397-08002B2CF9AE}" pid="5" name="KSOProductBuildVer">
    <vt:lpwstr>2052-12.1.0.21171</vt:lpwstr>
  </property>
  <property fmtid="{D5CDD505-2E9C-101B-9397-08002B2CF9AE}" pid="6" name="ICV">
    <vt:lpwstr>F4EF934C919D45A1822EEDFC1B351224_13</vt:lpwstr>
  </property>
</Properties>
</file>